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60" yWindow="15" windowWidth="11355" windowHeight="7935" tabRatio="861" firstSheet="10" activeTab="21"/>
  </bookViews>
  <sheets>
    <sheet name="Help" sheetId="46" state="hidden" r:id="rId1"/>
    <sheet name="Cover page" sheetId="1" r:id="rId2"/>
    <sheet name="SOURCE BA" sheetId="34" r:id="rId3"/>
    <sheet name="SOURCE EA" sheetId="59" r:id="rId4"/>
    <sheet name="SOURCE SS" sheetId="60" r:id="rId5"/>
    <sheet name="SOURCE CC" sheetId="61" r:id="rId6"/>
    <sheet name="SOURCE CG" sheetId="62" r:id="rId7"/>
    <sheet name="SOURCE SG" sheetId="63" r:id="rId8"/>
    <sheet name="SOURCE LG" sheetId="64" r:id="rId9"/>
    <sheet name="SOURCE CT" sheetId="65" r:id="rId10"/>
    <sheet name="SOURCE GG" sheetId="66" r:id="rId11"/>
    <sheet name="SOURCE NFPC" sheetId="67" r:id="rId12"/>
    <sheet name="SOURCE NFPS" sheetId="69" r:id="rId13"/>
    <sheet name="SOURCE CN" sheetId="68" r:id="rId14"/>
    <sheet name="StatementI_Accrual" sheetId="5" r:id="rId15"/>
    <sheet name="Table1" sheetId="8" r:id="rId16"/>
    <sheet name="Table2" sheetId="7" r:id="rId17"/>
    <sheet name="Table3" sheetId="6" r:id="rId18"/>
    <sheet name="Table4" sheetId="12" r:id="rId19"/>
    <sheet name="Table5" sheetId="13" r:id="rId20"/>
    <sheet name="Table6" sheetId="14" r:id="rId21"/>
    <sheet name="Table7" sheetId="2" r:id="rId22"/>
    <sheet name="Table8" sheetId="4" r:id="rId23"/>
    <sheet name="Table9" sheetId="18" r:id="rId24"/>
    <sheet name="StatementII_Cash" sheetId="9" r:id="rId25"/>
    <sheet name="CODE LIST" sheetId="32" r:id="rId26"/>
    <sheet name="Accounting Methods" sheetId="71" state="veryHidden" r:id="rId27"/>
  </sheets>
  <externalReferences>
    <externalReference r:id="rId28"/>
  </externalReferences>
  <definedNames>
    <definedName name="_xlnm._FilterDatabase" localSheetId="25" hidden="1">'CODE LIST'!$L$3:$M$75</definedName>
    <definedName name="Accrual">'CODE LIST'!$M$3:$M$724</definedName>
    <definedName name="Cash">'CODE LIST'!$O$3:$O$724</definedName>
    <definedName name="CodeOnly">'CODE LIST'!$D$3:$D$738</definedName>
    <definedName name="GFSLIST">'CODE LIST'!$A$3:$A$731</definedName>
    <definedName name="GFSM_Code_List">'CODE LIST'!$P$3:$P$724</definedName>
    <definedName name="NewGFSlist">'CODE LIST'!$D$3:$E$725</definedName>
    <definedName name="_xlnm.Print_Area" localSheetId="14">StatementI_Accrual!$A$1:$L$42</definedName>
    <definedName name="_xlnm.Print_Area" localSheetId="24">StatementII_Cash!$A$1:$L$47</definedName>
    <definedName name="_xlnm.Print_Area" localSheetId="15">Table1!$A$1:$L$80</definedName>
    <definedName name="_xlnm.Print_Area" localSheetId="16">Table2!$A$1:$L$43</definedName>
    <definedName name="_xlnm.Print_Area" localSheetId="17">Table3!$A$1:$L$116</definedName>
    <definedName name="_xlnm.Print_Area" localSheetId="18">Table4!$A$1:$L$63</definedName>
    <definedName name="_xlnm.Print_Area" localSheetId="19">Table5!$A$1:$L$63</definedName>
    <definedName name="_xlnm.Print_Area" localSheetId="20">Table6!$A$1:$L$90</definedName>
    <definedName name="_xlnm.Print_Area" localSheetId="21">Table7!$A$1:$L$34</definedName>
    <definedName name="_xlnm.Print_Area" localSheetId="22">Table8!$A$1:$L$35</definedName>
    <definedName name="_xlnm.Print_Titles" localSheetId="14">StatementI_Accrual!$1:$7</definedName>
    <definedName name="_xlnm.Print_Titles" localSheetId="15">Table1!$1:$7</definedName>
    <definedName name="_xlnm.Print_Titles" localSheetId="17">Table3!$1:$7</definedName>
    <definedName name="_xlnm.Print_Titles" localSheetId="18">Table4!$1:$7</definedName>
    <definedName name="_xlnm.Print_Titles" localSheetId="19">Table5!$1:$7</definedName>
    <definedName name="_xlnm.Print_Titles" localSheetId="20">Table6!$1:$7</definedName>
    <definedName name="select">'[1]CODE LIST'!$N$2:$N$6</definedName>
    <definedName name="Valid_Values">'Accounting Methods'!$A$2:$A$3</definedName>
  </definedNames>
  <calcPr calcId="125725"/>
</workbook>
</file>

<file path=xl/calcChain.xml><?xml version="1.0" encoding="utf-8"?>
<calcChain xmlns="http://schemas.openxmlformats.org/spreadsheetml/2006/main">
  <c r="F2005" i="69"/>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2005" i="68"/>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2005" i="67"/>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2005" i="66"/>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2005" i="6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2005" i="64"/>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2005" i="63"/>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2005" i="62"/>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2005" i="61"/>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2005" i="60"/>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2005" i="59"/>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2005" i="34"/>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F1608"/>
  <c r="F1607"/>
  <c r="F1606"/>
  <c r="F1605"/>
  <c r="F1604"/>
  <c r="F1603"/>
  <c r="F1602"/>
  <c r="F1601"/>
  <c r="F1600"/>
  <c r="F1599"/>
  <c r="F1598"/>
  <c r="F1597"/>
  <c r="F1596"/>
  <c r="F1595"/>
  <c r="F1594"/>
  <c r="F1593"/>
  <c r="F1592"/>
  <c r="F1591"/>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i="65"/>
  <c r="F6" i="64"/>
  <c r="F6" i="63"/>
  <c r="F6" i="62"/>
  <c r="F6" i="61"/>
  <c r="F6" i="60"/>
  <c r="F6" i="34"/>
  <c r="F6" i="59"/>
  <c r="N738" i="32" l="1"/>
  <c r="O738"/>
  <c r="L738"/>
  <c r="M738"/>
  <c r="P738" s="1"/>
  <c r="O737"/>
  <c r="N737"/>
  <c r="L737"/>
  <c r="M737" s="1"/>
  <c r="P737" s="1"/>
  <c r="N736"/>
  <c r="O736"/>
  <c r="L736"/>
  <c r="M736"/>
  <c r="P736" s="1"/>
  <c r="O735"/>
  <c r="N735"/>
  <c r="L735"/>
  <c r="M735" s="1"/>
  <c r="P735" s="1"/>
  <c r="N734"/>
  <c r="O734"/>
  <c r="L734"/>
  <c r="M734"/>
  <c r="P734" s="1"/>
  <c r="O733"/>
  <c r="N733"/>
  <c r="L733"/>
  <c r="M733" s="1"/>
  <c r="P733" s="1"/>
  <c r="N732"/>
  <c r="O732"/>
  <c r="L732"/>
  <c r="M732"/>
  <c r="P732" s="1"/>
  <c r="O731"/>
  <c r="N731"/>
  <c r="L731"/>
  <c r="M731" s="1"/>
  <c r="P731" s="1"/>
  <c r="N730"/>
  <c r="O730"/>
  <c r="L730"/>
  <c r="M730"/>
  <c r="P730" s="1"/>
  <c r="O729"/>
  <c r="N729"/>
  <c r="L729"/>
  <c r="M729" s="1"/>
  <c r="P729" s="1"/>
  <c r="N728"/>
  <c r="O728"/>
  <c r="L728"/>
  <c r="M728"/>
  <c r="P728" s="1"/>
  <c r="O727"/>
  <c r="N727"/>
  <c r="L727"/>
  <c r="M727" s="1"/>
  <c r="P727" s="1"/>
  <c r="N726"/>
  <c r="O726"/>
  <c r="L726"/>
  <c r="M726"/>
  <c r="P726" s="1"/>
  <c r="O725"/>
  <c r="N725"/>
  <c r="L725"/>
  <c r="M725" s="1"/>
  <c r="P725" s="1"/>
  <c r="N724"/>
  <c r="O724"/>
  <c r="L724"/>
  <c r="M724"/>
  <c r="P724" s="1"/>
  <c r="O723"/>
  <c r="N723"/>
  <c r="L723"/>
  <c r="M723" s="1"/>
  <c r="P723" s="1"/>
  <c r="N722"/>
  <c r="O722"/>
  <c r="L722"/>
  <c r="M722"/>
  <c r="P722" s="1"/>
  <c r="O721"/>
  <c r="N721"/>
  <c r="L721"/>
  <c r="M721" s="1"/>
  <c r="P721" s="1"/>
  <c r="N720"/>
  <c r="O720"/>
  <c r="L720"/>
  <c r="M720"/>
  <c r="P720" s="1"/>
  <c r="O719"/>
  <c r="N719"/>
  <c r="L719"/>
  <c r="M719" s="1"/>
  <c r="P719" s="1"/>
  <c r="N718"/>
  <c r="O718"/>
  <c r="L718"/>
  <c r="M718"/>
  <c r="P718" s="1"/>
  <c r="O717"/>
  <c r="N717"/>
  <c r="L717"/>
  <c r="M717" s="1"/>
  <c r="P717" s="1"/>
  <c r="N716"/>
  <c r="O716"/>
  <c r="L716"/>
  <c r="M716"/>
  <c r="P716" s="1"/>
  <c r="O715"/>
  <c r="N715"/>
  <c r="L715"/>
  <c r="M715" s="1"/>
  <c r="P715" s="1"/>
  <c r="N714"/>
  <c r="O714"/>
  <c r="L714"/>
  <c r="M714"/>
  <c r="P714" s="1"/>
  <c r="O713"/>
  <c r="N713"/>
  <c r="L713"/>
  <c r="M713" s="1"/>
  <c r="P713" s="1"/>
  <c r="N712"/>
  <c r="O712"/>
  <c r="L712"/>
  <c r="M712"/>
  <c r="P712" s="1"/>
  <c r="O711"/>
  <c r="N711"/>
  <c r="L711"/>
  <c r="M711" s="1"/>
  <c r="P711" s="1"/>
  <c r="N710"/>
  <c r="O710"/>
  <c r="L710"/>
  <c r="M710"/>
  <c r="P710" s="1"/>
  <c r="O709"/>
  <c r="N709"/>
  <c r="L709"/>
  <c r="M709" s="1"/>
  <c r="P709" s="1"/>
  <c r="N708"/>
  <c r="O708"/>
  <c r="L708"/>
  <c r="M708"/>
  <c r="P708" s="1"/>
  <c r="O707"/>
  <c r="N707"/>
  <c r="L707"/>
  <c r="M707" s="1"/>
  <c r="P707" s="1"/>
  <c r="N706"/>
  <c r="O706"/>
  <c r="L706"/>
  <c r="M706"/>
  <c r="P706" s="1"/>
  <c r="O705"/>
  <c r="N705"/>
  <c r="L705"/>
  <c r="M705" s="1"/>
  <c r="P705" s="1"/>
  <c r="N704"/>
  <c r="O704"/>
  <c r="L704"/>
  <c r="M704"/>
  <c r="P704" s="1"/>
  <c r="O703"/>
  <c r="N703"/>
  <c r="L703"/>
  <c r="M703" s="1"/>
  <c r="P703" s="1"/>
  <c r="N702"/>
  <c r="O702"/>
  <c r="L702"/>
  <c r="M702"/>
  <c r="P702" s="1"/>
  <c r="O701"/>
  <c r="N701"/>
  <c r="L701"/>
  <c r="M701" s="1"/>
  <c r="P701" s="1"/>
  <c r="N700"/>
  <c r="O700"/>
  <c r="L700"/>
  <c r="M700"/>
  <c r="P700" s="1"/>
  <c r="O699"/>
  <c r="N699"/>
  <c r="L699"/>
  <c r="M699" s="1"/>
  <c r="P699" s="1"/>
  <c r="N698"/>
  <c r="O698"/>
  <c r="L698"/>
  <c r="M698"/>
  <c r="P698" s="1"/>
  <c r="O697"/>
  <c r="N697"/>
  <c r="L697"/>
  <c r="M697" s="1"/>
  <c r="P697" s="1"/>
  <c r="N696"/>
  <c r="O696"/>
  <c r="L696"/>
  <c r="M696"/>
  <c r="P696" s="1"/>
  <c r="O695"/>
  <c r="N695"/>
  <c r="L695"/>
  <c r="M695" s="1"/>
  <c r="P695" s="1"/>
  <c r="N694"/>
  <c r="O694"/>
  <c r="L694"/>
  <c r="M694"/>
  <c r="P694" s="1"/>
  <c r="O693"/>
  <c r="N693"/>
  <c r="L693"/>
  <c r="M693" s="1"/>
  <c r="P693" s="1"/>
  <c r="N692"/>
  <c r="O692"/>
  <c r="L692"/>
  <c r="M692"/>
  <c r="P692" s="1"/>
  <c r="O691"/>
  <c r="N691"/>
  <c r="L691"/>
  <c r="M691" s="1"/>
  <c r="P691" s="1"/>
  <c r="N690"/>
  <c r="O690"/>
  <c r="L690"/>
  <c r="M690"/>
  <c r="P690" s="1"/>
  <c r="O689"/>
  <c r="N689"/>
  <c r="L689"/>
  <c r="M689" s="1"/>
  <c r="P689" s="1"/>
  <c r="N688"/>
  <c r="O688"/>
  <c r="L688"/>
  <c r="M688"/>
  <c r="P688" s="1"/>
  <c r="O687"/>
  <c r="N687"/>
  <c r="L687"/>
  <c r="M687" s="1"/>
  <c r="P687" s="1"/>
  <c r="N686"/>
  <c r="O686"/>
  <c r="L686"/>
  <c r="M686"/>
  <c r="P686" s="1"/>
  <c r="O685"/>
  <c r="N685"/>
  <c r="L685"/>
  <c r="M685" s="1"/>
  <c r="P685" s="1"/>
  <c r="N684"/>
  <c r="O684"/>
  <c r="L684"/>
  <c r="M684"/>
  <c r="P684" s="1"/>
  <c r="O683"/>
  <c r="N683"/>
  <c r="L683"/>
  <c r="M683" s="1"/>
  <c r="P683" s="1"/>
  <c r="N682"/>
  <c r="O682"/>
  <c r="L682"/>
  <c r="M682"/>
  <c r="P682" s="1"/>
  <c r="O681"/>
  <c r="N681"/>
  <c r="L681"/>
  <c r="M681" s="1"/>
  <c r="P681" s="1"/>
  <c r="N680"/>
  <c r="O680"/>
  <c r="L680"/>
  <c r="M680"/>
  <c r="P680" s="1"/>
  <c r="O679"/>
  <c r="N679"/>
  <c r="L679"/>
  <c r="M679" s="1"/>
  <c r="P679" s="1"/>
  <c r="N678"/>
  <c r="O678"/>
  <c r="L678"/>
  <c r="M678"/>
  <c r="P678" s="1"/>
  <c r="O677"/>
  <c r="N677"/>
  <c r="L677"/>
  <c r="M677" s="1"/>
  <c r="P677" s="1"/>
  <c r="N676"/>
  <c r="O676"/>
  <c r="L676"/>
  <c r="M676"/>
  <c r="P676" s="1"/>
  <c r="O675"/>
  <c r="N675"/>
  <c r="L675"/>
  <c r="M675" s="1"/>
  <c r="P675" s="1"/>
  <c r="N674"/>
  <c r="O674"/>
  <c r="L674"/>
  <c r="M674"/>
  <c r="P674" s="1"/>
  <c r="O673"/>
  <c r="N673"/>
  <c r="L673"/>
  <c r="M673" s="1"/>
  <c r="P673" s="1"/>
  <c r="N672"/>
  <c r="O672"/>
  <c r="L672"/>
  <c r="M672"/>
  <c r="P672" s="1"/>
  <c r="O671"/>
  <c r="N671"/>
  <c r="L671"/>
  <c r="M671" s="1"/>
  <c r="P671" s="1"/>
  <c r="N670"/>
  <c r="O670"/>
  <c r="L670"/>
  <c r="M670"/>
  <c r="P670" s="1"/>
  <c r="O669"/>
  <c r="N669"/>
  <c r="L669"/>
  <c r="M669" s="1"/>
  <c r="P669" s="1"/>
  <c r="N668"/>
  <c r="O668"/>
  <c r="L668"/>
  <c r="M668"/>
  <c r="P668" s="1"/>
  <c r="O667"/>
  <c r="N667"/>
  <c r="L667"/>
  <c r="M667" s="1"/>
  <c r="P667" s="1"/>
  <c r="N666"/>
  <c r="O666"/>
  <c r="L666"/>
  <c r="M666"/>
  <c r="P666" s="1"/>
  <c r="O665"/>
  <c r="N665"/>
  <c r="L665"/>
  <c r="M665" s="1"/>
  <c r="P665" s="1"/>
  <c r="N664"/>
  <c r="O664"/>
  <c r="L664"/>
  <c r="M664"/>
  <c r="P664" s="1"/>
  <c r="O663"/>
  <c r="N663"/>
  <c r="L663"/>
  <c r="M663" s="1"/>
  <c r="P663" s="1"/>
  <c r="N662"/>
  <c r="O662"/>
  <c r="L662"/>
  <c r="M662"/>
  <c r="P662" s="1"/>
  <c r="O661"/>
  <c r="N661"/>
  <c r="L661"/>
  <c r="M661" s="1"/>
  <c r="P661" s="1"/>
  <c r="N660"/>
  <c r="M660"/>
  <c r="P660" s="1"/>
  <c r="L660"/>
  <c r="N659"/>
  <c r="O659"/>
  <c r="L659"/>
  <c r="M659"/>
  <c r="P659" s="1"/>
  <c r="O658"/>
  <c r="N658"/>
  <c r="M658"/>
  <c r="P658" s="1"/>
  <c r="L658"/>
  <c r="N657"/>
  <c r="O657"/>
  <c r="L657"/>
  <c r="M657"/>
  <c r="P657" s="1"/>
  <c r="O656"/>
  <c r="N656"/>
  <c r="M656"/>
  <c r="P656" s="1"/>
  <c r="L656"/>
  <c r="N655"/>
  <c r="O655"/>
  <c r="L655"/>
  <c r="M655"/>
  <c r="P655" s="1"/>
  <c r="O654"/>
  <c r="N654"/>
  <c r="M654"/>
  <c r="P654" s="1"/>
  <c r="L654"/>
  <c r="N653"/>
  <c r="O653"/>
  <c r="L653"/>
  <c r="M653"/>
  <c r="P653" s="1"/>
  <c r="O652"/>
  <c r="N652"/>
  <c r="M652"/>
  <c r="P652" s="1"/>
  <c r="L652"/>
  <c r="N651"/>
  <c r="O651"/>
  <c r="L651"/>
  <c r="M651"/>
  <c r="P651" s="1"/>
  <c r="O650"/>
  <c r="N650"/>
  <c r="M650"/>
  <c r="P650" s="1"/>
  <c r="L650"/>
  <c r="N649"/>
  <c r="O649"/>
  <c r="L649"/>
  <c r="M649"/>
  <c r="P649" s="1"/>
  <c r="O648"/>
  <c r="N648"/>
  <c r="M648"/>
  <c r="P648" s="1"/>
  <c r="L648"/>
  <c r="N647"/>
  <c r="O647"/>
  <c r="L647"/>
  <c r="M647"/>
  <c r="P647" s="1"/>
  <c r="O646"/>
  <c r="N646"/>
  <c r="M646"/>
  <c r="P646" s="1"/>
  <c r="L646"/>
  <c r="N645"/>
  <c r="O645"/>
  <c r="L645"/>
  <c r="M645"/>
  <c r="P645" s="1"/>
  <c r="O644"/>
  <c r="N644"/>
  <c r="M644"/>
  <c r="P644" s="1"/>
  <c r="L644"/>
  <c r="N643"/>
  <c r="O643"/>
  <c r="L643"/>
  <c r="M643"/>
  <c r="P643" s="1"/>
  <c r="O642"/>
  <c r="N642"/>
  <c r="M642"/>
  <c r="P642" s="1"/>
  <c r="L642"/>
  <c r="N641"/>
  <c r="O641"/>
  <c r="L641"/>
  <c r="M641"/>
  <c r="P641" s="1"/>
  <c r="O640"/>
  <c r="N640"/>
  <c r="M640"/>
  <c r="P640" s="1"/>
  <c r="L640"/>
  <c r="N639"/>
  <c r="O639"/>
  <c r="L639"/>
  <c r="M639"/>
  <c r="P639" s="1"/>
  <c r="O638"/>
  <c r="N638"/>
  <c r="M638"/>
  <c r="P638" s="1"/>
  <c r="L638"/>
  <c r="N637"/>
  <c r="O637"/>
  <c r="L637"/>
  <c r="M637"/>
  <c r="P637" s="1"/>
  <c r="O636"/>
  <c r="N636"/>
  <c r="M636"/>
  <c r="P636" s="1"/>
  <c r="L636"/>
  <c r="N635"/>
  <c r="O635"/>
  <c r="L635"/>
  <c r="M635"/>
  <c r="P635" s="1"/>
  <c r="O634"/>
  <c r="N634"/>
  <c r="M634"/>
  <c r="P634" s="1"/>
  <c r="L634"/>
  <c r="N633"/>
  <c r="O633"/>
  <c r="L633"/>
  <c r="M633"/>
  <c r="P633" s="1"/>
  <c r="O632"/>
  <c r="N632"/>
  <c r="M632"/>
  <c r="P632" s="1"/>
  <c r="L632"/>
  <c r="N631"/>
  <c r="O631"/>
  <c r="L631"/>
  <c r="M631"/>
  <c r="P631" s="1"/>
  <c r="O630"/>
  <c r="N630"/>
  <c r="M630"/>
  <c r="P630" s="1"/>
  <c r="L630"/>
  <c r="N629"/>
  <c r="O629"/>
  <c r="L629"/>
  <c r="M629"/>
  <c r="P629" s="1"/>
  <c r="O628"/>
  <c r="N628"/>
  <c r="M628"/>
  <c r="P628" s="1"/>
  <c r="L628"/>
  <c r="N627"/>
  <c r="O627"/>
  <c r="L627"/>
  <c r="M627"/>
  <c r="P627" s="1"/>
  <c r="O626"/>
  <c r="N626"/>
  <c r="M626"/>
  <c r="P626" s="1"/>
  <c r="L626"/>
  <c r="N625"/>
  <c r="O625"/>
  <c r="L625"/>
  <c r="M625"/>
  <c r="P625" s="1"/>
  <c r="O624"/>
  <c r="N624"/>
  <c r="M624"/>
  <c r="P624" s="1"/>
  <c r="L624"/>
  <c r="N623"/>
  <c r="O623"/>
  <c r="L623"/>
  <c r="M623"/>
  <c r="P623" s="1"/>
  <c r="O622"/>
  <c r="N622"/>
  <c r="M622"/>
  <c r="P622" s="1"/>
  <c r="L622"/>
  <c r="N621"/>
  <c r="O621"/>
  <c r="L621"/>
  <c r="M621"/>
  <c r="P621" s="1"/>
  <c r="O620"/>
  <c r="N620"/>
  <c r="M620"/>
  <c r="P620" s="1"/>
  <c r="L620"/>
  <c r="N619"/>
  <c r="O619"/>
  <c r="L619"/>
  <c r="M619"/>
  <c r="P619" s="1"/>
  <c r="O618"/>
  <c r="N618"/>
  <c r="M618"/>
  <c r="P618" s="1"/>
  <c r="L618"/>
  <c r="N617"/>
  <c r="O617"/>
  <c r="L617"/>
  <c r="M617"/>
  <c r="P617" s="1"/>
  <c r="O616"/>
  <c r="N616"/>
  <c r="M616"/>
  <c r="P616" s="1"/>
  <c r="L616"/>
  <c r="N615"/>
  <c r="O615"/>
  <c r="L615"/>
  <c r="M615"/>
  <c r="P615" s="1"/>
  <c r="O614"/>
  <c r="N614"/>
  <c r="M614"/>
  <c r="P614" s="1"/>
  <c r="L614"/>
  <c r="N613"/>
  <c r="O613"/>
  <c r="L613"/>
  <c r="M613"/>
  <c r="P613" s="1"/>
  <c r="O612"/>
  <c r="N612"/>
  <c r="M612"/>
  <c r="P612" s="1"/>
  <c r="L612"/>
  <c r="N611"/>
  <c r="O611"/>
  <c r="L611"/>
  <c r="M611"/>
  <c r="P611" s="1"/>
  <c r="O610"/>
  <c r="N610"/>
  <c r="M610"/>
  <c r="P610" s="1"/>
  <c r="L610"/>
  <c r="N609"/>
  <c r="O609"/>
  <c r="L609"/>
  <c r="M609"/>
  <c r="P609" s="1"/>
  <c r="O608"/>
  <c r="N608"/>
  <c r="M608"/>
  <c r="P608" s="1"/>
  <c r="L608"/>
  <c r="N607"/>
  <c r="O607"/>
  <c r="L607"/>
  <c r="M607"/>
  <c r="P607" s="1"/>
  <c r="O606"/>
  <c r="N606"/>
  <c r="M606"/>
  <c r="P606" s="1"/>
  <c r="L606"/>
  <c r="N605"/>
  <c r="O605"/>
  <c r="L605"/>
  <c r="M605"/>
  <c r="P605" s="1"/>
  <c r="O604"/>
  <c r="N604"/>
  <c r="M604"/>
  <c r="P604" s="1"/>
  <c r="L604"/>
  <c r="N603"/>
  <c r="O603"/>
  <c r="L603"/>
  <c r="M603"/>
  <c r="P603" s="1"/>
  <c r="O602"/>
  <c r="N602"/>
  <c r="M602"/>
  <c r="P602" s="1"/>
  <c r="L602"/>
  <c r="N601"/>
  <c r="O601"/>
  <c r="L601"/>
  <c r="M601"/>
  <c r="P601" s="1"/>
  <c r="O600"/>
  <c r="N600"/>
  <c r="M600"/>
  <c r="P600" s="1"/>
  <c r="L600"/>
  <c r="N599"/>
  <c r="O599"/>
  <c r="L599"/>
  <c r="M599"/>
  <c r="P599" s="1"/>
  <c r="O598"/>
  <c r="N598"/>
  <c r="M598"/>
  <c r="P598" s="1"/>
  <c r="L598"/>
  <c r="N597"/>
  <c r="O597"/>
  <c r="L597"/>
  <c r="M597"/>
  <c r="P597" s="1"/>
  <c r="O596"/>
  <c r="N596"/>
  <c r="M596"/>
  <c r="P596" s="1"/>
  <c r="L596"/>
  <c r="N595"/>
  <c r="O595"/>
  <c r="L595"/>
  <c r="M595"/>
  <c r="P595" s="1"/>
  <c r="O594"/>
  <c r="N594"/>
  <c r="M594"/>
  <c r="P594" s="1"/>
  <c r="L594"/>
  <c r="N593"/>
  <c r="O593"/>
  <c r="L593"/>
  <c r="M593"/>
  <c r="P593" s="1"/>
  <c r="O592"/>
  <c r="N592"/>
  <c r="M592"/>
  <c r="P592" s="1"/>
  <c r="L592"/>
  <c r="N591"/>
  <c r="O591"/>
  <c r="L591"/>
  <c r="M591"/>
  <c r="P591" s="1"/>
  <c r="O590"/>
  <c r="N590"/>
  <c r="M590"/>
  <c r="P590" s="1"/>
  <c r="L590"/>
  <c r="N589"/>
  <c r="O589"/>
  <c r="L589"/>
  <c r="M589"/>
  <c r="P589" s="1"/>
  <c r="O588"/>
  <c r="N588"/>
  <c r="M588"/>
  <c r="P588" s="1"/>
  <c r="L588"/>
  <c r="N587"/>
  <c r="O587"/>
  <c r="L587"/>
  <c r="M587"/>
  <c r="P587" s="1"/>
  <c r="O586"/>
  <c r="N586"/>
  <c r="M586"/>
  <c r="P586" s="1"/>
  <c r="L586"/>
  <c r="N585"/>
  <c r="O585"/>
  <c r="L585"/>
  <c r="M585"/>
  <c r="P585" s="1"/>
  <c r="O584"/>
  <c r="N584"/>
  <c r="M584"/>
  <c r="P584" s="1"/>
  <c r="L584"/>
  <c r="N583"/>
  <c r="O583"/>
  <c r="L583"/>
  <c r="M583"/>
  <c r="P583" s="1"/>
  <c r="O582"/>
  <c r="N582"/>
  <c r="M582"/>
  <c r="P582" s="1"/>
  <c r="L582"/>
  <c r="N581"/>
  <c r="O581"/>
  <c r="L581"/>
  <c r="M581"/>
  <c r="P581" s="1"/>
  <c r="O580"/>
  <c r="N580"/>
  <c r="M580"/>
  <c r="P580" s="1"/>
  <c r="L580"/>
  <c r="N579"/>
  <c r="O579"/>
  <c r="L579"/>
  <c r="M579"/>
  <c r="P579" s="1"/>
  <c r="O578"/>
  <c r="N578"/>
  <c r="M578"/>
  <c r="P578" s="1"/>
  <c r="L578"/>
  <c r="N577"/>
  <c r="O577"/>
  <c r="L577"/>
  <c r="M577"/>
  <c r="P577" s="1"/>
  <c r="O576"/>
  <c r="N576"/>
  <c r="M576"/>
  <c r="P576" s="1"/>
  <c r="L576"/>
  <c r="N575"/>
  <c r="O575"/>
  <c r="L575"/>
  <c r="M575"/>
  <c r="P575" s="1"/>
  <c r="O574"/>
  <c r="N574"/>
  <c r="M574"/>
  <c r="P574" s="1"/>
  <c r="L574"/>
  <c r="N573"/>
  <c r="O573"/>
  <c r="L573"/>
  <c r="M573"/>
  <c r="P573" s="1"/>
  <c r="O572"/>
  <c r="N572"/>
  <c r="M572"/>
  <c r="P572" s="1"/>
  <c r="L572"/>
  <c r="N571"/>
  <c r="O571"/>
  <c r="L571"/>
  <c r="M571"/>
  <c r="P571" s="1"/>
  <c r="O570"/>
  <c r="N570"/>
  <c r="M570"/>
  <c r="P570" s="1"/>
  <c r="L570"/>
  <c r="N569"/>
  <c r="O569"/>
  <c r="L569"/>
  <c r="M569"/>
  <c r="P569" s="1"/>
  <c r="O568"/>
  <c r="N568"/>
  <c r="M568"/>
  <c r="P568" s="1"/>
  <c r="L568"/>
  <c r="N567"/>
  <c r="O567"/>
  <c r="P567"/>
  <c r="L567"/>
  <c r="M567" s="1"/>
  <c r="N566"/>
  <c r="O566" s="1"/>
  <c r="L566"/>
  <c r="M566" s="1"/>
  <c r="P566"/>
  <c r="N565"/>
  <c r="O565" s="1"/>
  <c r="P565"/>
  <c r="L565"/>
  <c r="M565" s="1"/>
  <c r="N564"/>
  <c r="O564" s="1"/>
  <c r="L564"/>
  <c r="M564" s="1"/>
  <c r="P564"/>
  <c r="N563"/>
  <c r="O563" s="1"/>
  <c r="P563"/>
  <c r="L563"/>
  <c r="M563" s="1"/>
  <c r="N562"/>
  <c r="O562" s="1"/>
  <c r="L562"/>
  <c r="M562" s="1"/>
  <c r="P562"/>
  <c r="N561"/>
  <c r="O561" s="1"/>
  <c r="P561"/>
  <c r="L561"/>
  <c r="M561" s="1"/>
  <c r="N560"/>
  <c r="O560" s="1"/>
  <c r="L560"/>
  <c r="M560" s="1"/>
  <c r="P560"/>
  <c r="N559"/>
  <c r="O559" s="1"/>
  <c r="P559"/>
  <c r="L559"/>
  <c r="M559" s="1"/>
  <c r="N558"/>
  <c r="O558" s="1"/>
  <c r="L558"/>
  <c r="M558" s="1"/>
  <c r="P558"/>
  <c r="N557"/>
  <c r="O557" s="1"/>
  <c r="P557"/>
  <c r="L557"/>
  <c r="M557" s="1"/>
  <c r="N556"/>
  <c r="O556" s="1"/>
  <c r="L556"/>
  <c r="M556" s="1"/>
  <c r="P556"/>
  <c r="N555"/>
  <c r="O555" s="1"/>
  <c r="P555"/>
  <c r="L555"/>
  <c r="M555" s="1"/>
  <c r="N554"/>
  <c r="O554" s="1"/>
  <c r="L554"/>
  <c r="M554" s="1"/>
  <c r="P554"/>
  <c r="N553"/>
  <c r="O553" s="1"/>
  <c r="P553"/>
  <c r="L553"/>
  <c r="M553" s="1"/>
  <c r="N552"/>
  <c r="O552" s="1"/>
  <c r="L552"/>
  <c r="M552" s="1"/>
  <c r="P552"/>
  <c r="N551"/>
  <c r="O551" s="1"/>
  <c r="P551"/>
  <c r="L551"/>
  <c r="M551" s="1"/>
  <c r="N550"/>
  <c r="O550" s="1"/>
  <c r="L550"/>
  <c r="M550" s="1"/>
  <c r="P550"/>
  <c r="N549"/>
  <c r="O549" s="1"/>
  <c r="P549"/>
  <c r="L549"/>
  <c r="M549" s="1"/>
  <c r="N548"/>
  <c r="O548" s="1"/>
  <c r="L548"/>
  <c r="M548" s="1"/>
  <c r="P548"/>
  <c r="N547"/>
  <c r="O547" s="1"/>
  <c r="P547"/>
  <c r="L547"/>
  <c r="M547" s="1"/>
  <c r="N546"/>
  <c r="O546" s="1"/>
  <c r="L546"/>
  <c r="M546" s="1"/>
  <c r="P546"/>
  <c r="N545"/>
  <c r="O545" s="1"/>
  <c r="P545"/>
  <c r="L545"/>
  <c r="M545" s="1"/>
  <c r="N544"/>
  <c r="O544" s="1"/>
  <c r="L544"/>
  <c r="M544" s="1"/>
  <c r="P544"/>
  <c r="N543"/>
  <c r="O543" s="1"/>
  <c r="P543"/>
  <c r="L543"/>
  <c r="M543" s="1"/>
  <c r="N542"/>
  <c r="O542" s="1"/>
  <c r="L542"/>
  <c r="M542" s="1"/>
  <c r="P542"/>
  <c r="N541"/>
  <c r="O541" s="1"/>
  <c r="P541"/>
  <c r="L541"/>
  <c r="M541" s="1"/>
  <c r="N540"/>
  <c r="O540" s="1"/>
  <c r="L540"/>
  <c r="M540" s="1"/>
  <c r="P540"/>
  <c r="N539"/>
  <c r="O539" s="1"/>
  <c r="P539"/>
  <c r="L539"/>
  <c r="M539" s="1"/>
  <c r="N538"/>
  <c r="O538" s="1"/>
  <c r="L538"/>
  <c r="M538" s="1"/>
  <c r="P538"/>
  <c r="N537"/>
  <c r="O537" s="1"/>
  <c r="P537"/>
  <c r="L537"/>
  <c r="M537" s="1"/>
  <c r="N536"/>
  <c r="O536" s="1"/>
  <c r="L536"/>
  <c r="M536" s="1"/>
  <c r="P536"/>
  <c r="N535"/>
  <c r="O535" s="1"/>
  <c r="P535"/>
  <c r="L535"/>
  <c r="M535" s="1"/>
  <c r="N534"/>
  <c r="O534" s="1"/>
  <c r="L534"/>
  <c r="M534" s="1"/>
  <c r="P534"/>
  <c r="N533"/>
  <c r="O533" s="1"/>
  <c r="P533"/>
  <c r="L533"/>
  <c r="M533" s="1"/>
  <c r="N532"/>
  <c r="O532" s="1"/>
  <c r="L532"/>
  <c r="M532" s="1"/>
  <c r="P532"/>
  <c r="N531"/>
  <c r="O531" s="1"/>
  <c r="P531"/>
  <c r="L531"/>
  <c r="M531" s="1"/>
  <c r="N530"/>
  <c r="O530" s="1"/>
  <c r="L530"/>
  <c r="M530" s="1"/>
  <c r="P530"/>
  <c r="N529"/>
  <c r="O529" s="1"/>
  <c r="P529"/>
  <c r="L529"/>
  <c r="M529" s="1"/>
  <c r="N528"/>
  <c r="O528" s="1"/>
  <c r="L528"/>
  <c r="M528" s="1"/>
  <c r="P528"/>
  <c r="N527"/>
  <c r="O527" s="1"/>
  <c r="P527"/>
  <c r="L527"/>
  <c r="M527" s="1"/>
  <c r="N526"/>
  <c r="O526" s="1"/>
  <c r="L526"/>
  <c r="M526" s="1"/>
  <c r="P526"/>
  <c r="N525"/>
  <c r="O525" s="1"/>
  <c r="P525"/>
  <c r="L525"/>
  <c r="M525" s="1"/>
  <c r="N524"/>
  <c r="O524" s="1"/>
  <c r="L524"/>
  <c r="M524" s="1"/>
  <c r="P524" s="1"/>
  <c r="N523"/>
  <c r="O523" s="1"/>
  <c r="L523"/>
  <c r="M523" s="1"/>
  <c r="P523" s="1"/>
  <c r="N522"/>
  <c r="O522" s="1"/>
  <c r="L522"/>
  <c r="M522" s="1"/>
  <c r="P522" s="1"/>
  <c r="N521"/>
  <c r="O521" s="1"/>
  <c r="L521"/>
  <c r="M521" s="1"/>
  <c r="P521" s="1"/>
  <c r="N520"/>
  <c r="O520" s="1"/>
  <c r="L520"/>
  <c r="M520" s="1"/>
  <c r="P520" s="1"/>
  <c r="N519"/>
  <c r="O519" s="1"/>
  <c r="L519"/>
  <c r="M519" s="1"/>
  <c r="P519" s="1"/>
  <c r="N518"/>
  <c r="O518" s="1"/>
  <c r="L518"/>
  <c r="M518" s="1"/>
  <c r="P518" s="1"/>
  <c r="N517"/>
  <c r="O517" s="1"/>
  <c r="L517"/>
  <c r="M517" s="1"/>
  <c r="P517" s="1"/>
  <c r="N516"/>
  <c r="O516" s="1"/>
  <c r="L516"/>
  <c r="M516" s="1"/>
  <c r="P516" s="1"/>
  <c r="N515"/>
  <c r="O515" s="1"/>
  <c r="L515"/>
  <c r="M515" s="1"/>
  <c r="P515" s="1"/>
  <c r="N514"/>
  <c r="O514" s="1"/>
  <c r="L514"/>
  <c r="M514" s="1"/>
  <c r="P514" s="1"/>
  <c r="N513"/>
  <c r="O513" s="1"/>
  <c r="L513"/>
  <c r="M513" s="1"/>
  <c r="P513" s="1"/>
  <c r="N512"/>
  <c r="O512" s="1"/>
  <c r="L512"/>
  <c r="M512" s="1"/>
  <c r="P512" s="1"/>
  <c r="N511"/>
  <c r="O511" s="1"/>
  <c r="L511"/>
  <c r="M511" s="1"/>
  <c r="P511" s="1"/>
  <c r="N510"/>
  <c r="O510" s="1"/>
  <c r="L510"/>
  <c r="M510" s="1"/>
  <c r="P510" s="1"/>
  <c r="N509"/>
  <c r="O509" s="1"/>
  <c r="L509"/>
  <c r="M509" s="1"/>
  <c r="P509" s="1"/>
  <c r="N508"/>
  <c r="O508" s="1"/>
  <c r="L508"/>
  <c r="M508" s="1"/>
  <c r="P508" s="1"/>
  <c r="N507"/>
  <c r="O507" s="1"/>
  <c r="L507"/>
  <c r="M507" s="1"/>
  <c r="P507" s="1"/>
  <c r="N506"/>
  <c r="O506" s="1"/>
  <c r="L506"/>
  <c r="M506" s="1"/>
  <c r="P506" s="1"/>
  <c r="N505"/>
  <c r="O505" s="1"/>
  <c r="L505"/>
  <c r="M505" s="1"/>
  <c r="P505" s="1"/>
  <c r="N504"/>
  <c r="O504" s="1"/>
  <c r="L504"/>
  <c r="M504" s="1"/>
  <c r="P504" s="1"/>
  <c r="N503"/>
  <c r="O503" s="1"/>
  <c r="L503"/>
  <c r="M503" s="1"/>
  <c r="P503" s="1"/>
  <c r="N502"/>
  <c r="O502" s="1"/>
  <c r="L502"/>
  <c r="M502" s="1"/>
  <c r="P502" s="1"/>
  <c r="N501"/>
  <c r="O501" s="1"/>
  <c r="L501"/>
  <c r="M501" s="1"/>
  <c r="P501" s="1"/>
  <c r="N500"/>
  <c r="O500" s="1"/>
  <c r="L500"/>
  <c r="M500" s="1"/>
  <c r="P500" s="1"/>
  <c r="N499"/>
  <c r="O499" s="1"/>
  <c r="L499"/>
  <c r="M499" s="1"/>
  <c r="P499" s="1"/>
  <c r="N498"/>
  <c r="O498" s="1"/>
  <c r="L498"/>
  <c r="M498" s="1"/>
  <c r="P498" s="1"/>
  <c r="N497"/>
  <c r="O497" s="1"/>
  <c r="L497"/>
  <c r="M497" s="1"/>
  <c r="P497" s="1"/>
  <c r="N496"/>
  <c r="O496" s="1"/>
  <c r="L496"/>
  <c r="M496" s="1"/>
  <c r="P496" s="1"/>
  <c r="N495"/>
  <c r="O495" s="1"/>
  <c r="L495"/>
  <c r="M495" s="1"/>
  <c r="P495" s="1"/>
  <c r="N494"/>
  <c r="O494" s="1"/>
  <c r="L494"/>
  <c r="M494" s="1"/>
  <c r="P494" s="1"/>
  <c r="N493"/>
  <c r="O493" s="1"/>
  <c r="L493"/>
  <c r="M493" s="1"/>
  <c r="P493" s="1"/>
  <c r="N492"/>
  <c r="O492" s="1"/>
  <c r="L492"/>
  <c r="M492" s="1"/>
  <c r="P492" s="1"/>
  <c r="N491"/>
  <c r="O491" s="1"/>
  <c r="L491"/>
  <c r="M491" s="1"/>
  <c r="P491" s="1"/>
  <c r="N490"/>
  <c r="O490" s="1"/>
  <c r="L490"/>
  <c r="M490" s="1"/>
  <c r="P490" s="1"/>
  <c r="N489"/>
  <c r="O489" s="1"/>
  <c r="L489"/>
  <c r="M489" s="1"/>
  <c r="P489" s="1"/>
  <c r="N488"/>
  <c r="O488" s="1"/>
  <c r="L488"/>
  <c r="M488" s="1"/>
  <c r="P488" s="1"/>
  <c r="N487"/>
  <c r="O487" s="1"/>
  <c r="L487"/>
  <c r="M487" s="1"/>
  <c r="P487" s="1"/>
  <c r="N486"/>
  <c r="O486" s="1"/>
  <c r="L486"/>
  <c r="M486" s="1"/>
  <c r="P486" s="1"/>
  <c r="N485"/>
  <c r="O485" s="1"/>
  <c r="L485"/>
  <c r="M485" s="1"/>
  <c r="P485" s="1"/>
  <c r="N484"/>
  <c r="O484" s="1"/>
  <c r="L484"/>
  <c r="M484" s="1"/>
  <c r="P484" s="1"/>
  <c r="N483"/>
  <c r="O483" s="1"/>
  <c r="L483"/>
  <c r="M483" s="1"/>
  <c r="P483" s="1"/>
  <c r="N482"/>
  <c r="O482" s="1"/>
  <c r="L482"/>
  <c r="M482" s="1"/>
  <c r="P482" s="1"/>
  <c r="N481"/>
  <c r="O481" s="1"/>
  <c r="L481"/>
  <c r="M481" s="1"/>
  <c r="P481" s="1"/>
  <c r="N480"/>
  <c r="O480" s="1"/>
  <c r="L480"/>
  <c r="M480" s="1"/>
  <c r="P480" s="1"/>
  <c r="N479"/>
  <c r="O479" s="1"/>
  <c r="L479"/>
  <c r="M479" s="1"/>
  <c r="P479" s="1"/>
  <c r="N478"/>
  <c r="O478" s="1"/>
  <c r="L478"/>
  <c r="M478" s="1"/>
  <c r="P478" s="1"/>
  <c r="N477"/>
  <c r="O477" s="1"/>
  <c r="L477"/>
  <c r="M477" s="1"/>
  <c r="P477" s="1"/>
  <c r="N476"/>
  <c r="O476" s="1"/>
  <c r="L476"/>
  <c r="M476" s="1"/>
  <c r="P476" s="1"/>
  <c r="N475"/>
  <c r="O475" s="1"/>
  <c r="L475"/>
  <c r="M475" s="1"/>
  <c r="P475" s="1"/>
  <c r="N474"/>
  <c r="O474" s="1"/>
  <c r="L474"/>
  <c r="M474" s="1"/>
  <c r="P474" s="1"/>
  <c r="N473"/>
  <c r="O473" s="1"/>
  <c r="L473"/>
  <c r="M473" s="1"/>
  <c r="P473" s="1"/>
  <c r="N472"/>
  <c r="O472" s="1"/>
  <c r="L472"/>
  <c r="M472" s="1"/>
  <c r="P472" s="1"/>
  <c r="N471"/>
  <c r="O471" s="1"/>
  <c r="L471"/>
  <c r="M471" s="1"/>
  <c r="P471" s="1"/>
  <c r="N470"/>
  <c r="O470" s="1"/>
  <c r="L470"/>
  <c r="M470" s="1"/>
  <c r="P470" s="1"/>
  <c r="N469"/>
  <c r="O469" s="1"/>
  <c r="L469"/>
  <c r="M469" s="1"/>
  <c r="P469" s="1"/>
  <c r="N468"/>
  <c r="O468" s="1"/>
  <c r="L468"/>
  <c r="M468" s="1"/>
  <c r="P468" s="1"/>
  <c r="N467"/>
  <c r="O467" s="1"/>
  <c r="L467"/>
  <c r="M467" s="1"/>
  <c r="P467" s="1"/>
  <c r="N466"/>
  <c r="O466" s="1"/>
  <c r="L466"/>
  <c r="M466" s="1"/>
  <c r="P466" s="1"/>
  <c r="N465"/>
  <c r="O465" s="1"/>
  <c r="L465"/>
  <c r="M465" s="1"/>
  <c r="P465" s="1"/>
  <c r="N464"/>
  <c r="O464" s="1"/>
  <c r="L464"/>
  <c r="M464" s="1"/>
  <c r="P464" s="1"/>
  <c r="N463"/>
  <c r="O463" s="1"/>
  <c r="L463"/>
  <c r="M463" s="1"/>
  <c r="P463" s="1"/>
  <c r="N462"/>
  <c r="O462" s="1"/>
  <c r="L462"/>
  <c r="M462" s="1"/>
  <c r="P462" s="1"/>
  <c r="N461"/>
  <c r="O461" s="1"/>
  <c r="L461"/>
  <c r="M461" s="1"/>
  <c r="P461" s="1"/>
  <c r="N460"/>
  <c r="O460" s="1"/>
  <c r="L460"/>
  <c r="M460" s="1"/>
  <c r="P460" s="1"/>
  <c r="N459"/>
  <c r="O459" s="1"/>
  <c r="L459"/>
  <c r="M459" s="1"/>
  <c r="P459" s="1"/>
  <c r="N458"/>
  <c r="O458" s="1"/>
  <c r="L458"/>
  <c r="M458" s="1"/>
  <c r="P458" s="1"/>
  <c r="N457"/>
  <c r="O457" s="1"/>
  <c r="L457"/>
  <c r="M457" s="1"/>
  <c r="P457" s="1"/>
  <c r="N456"/>
  <c r="O456" s="1"/>
  <c r="L456"/>
  <c r="M456" s="1"/>
  <c r="P456" s="1"/>
  <c r="N455"/>
  <c r="O455" s="1"/>
  <c r="L455"/>
  <c r="M455" s="1"/>
  <c r="P455" s="1"/>
  <c r="N454"/>
  <c r="O454" s="1"/>
  <c r="L454"/>
  <c r="M454" s="1"/>
  <c r="P454" s="1"/>
  <c r="N453"/>
  <c r="O453" s="1"/>
  <c r="L453"/>
  <c r="M453" s="1"/>
  <c r="P453" s="1"/>
  <c r="N452"/>
  <c r="O452" s="1"/>
  <c r="L452"/>
  <c r="M452" s="1"/>
  <c r="P452" s="1"/>
  <c r="N451"/>
  <c r="O451" s="1"/>
  <c r="L451"/>
  <c r="M451" s="1"/>
  <c r="P451" s="1"/>
  <c r="N450"/>
  <c r="O450" s="1"/>
  <c r="L450"/>
  <c r="M450" s="1"/>
  <c r="P450" s="1"/>
  <c r="N449"/>
  <c r="O449" s="1"/>
  <c r="L449"/>
  <c r="M449" s="1"/>
  <c r="P449" s="1"/>
  <c r="N448"/>
  <c r="O448" s="1"/>
  <c r="L448"/>
  <c r="M448" s="1"/>
  <c r="P448" s="1"/>
  <c r="N447"/>
  <c r="O447" s="1"/>
  <c r="L447"/>
  <c r="M447" s="1"/>
  <c r="P447" s="1"/>
  <c r="N446"/>
  <c r="O446" s="1"/>
  <c r="L446"/>
  <c r="M446" s="1"/>
  <c r="P446" s="1"/>
  <c r="N445"/>
  <c r="O445" s="1"/>
  <c r="L445"/>
  <c r="M445" s="1"/>
  <c r="P445" s="1"/>
  <c r="N444"/>
  <c r="P444"/>
  <c r="L444"/>
  <c r="M444" s="1"/>
  <c r="N443"/>
  <c r="O443" s="1"/>
  <c r="L443"/>
  <c r="M443" s="1"/>
  <c r="P443"/>
  <c r="N442"/>
  <c r="O442" s="1"/>
  <c r="P442"/>
  <c r="L442"/>
  <c r="M442" s="1"/>
  <c r="N441"/>
  <c r="O441" s="1"/>
  <c r="L441"/>
  <c r="M441" s="1"/>
  <c r="P441"/>
  <c r="N440"/>
  <c r="O440" s="1"/>
  <c r="P440"/>
  <c r="L440"/>
  <c r="M440" s="1"/>
  <c r="N439"/>
  <c r="O439" s="1"/>
  <c r="L439"/>
  <c r="M439" s="1"/>
  <c r="P439"/>
  <c r="N438"/>
  <c r="O438" s="1"/>
  <c r="P438"/>
  <c r="L438"/>
  <c r="M438" s="1"/>
  <c r="N437"/>
  <c r="O437" s="1"/>
  <c r="L437"/>
  <c r="M437" s="1"/>
  <c r="P437"/>
  <c r="N436"/>
  <c r="O436" s="1"/>
  <c r="P436"/>
  <c r="L436"/>
  <c r="M436" s="1"/>
  <c r="N435"/>
  <c r="O435" s="1"/>
  <c r="L435"/>
  <c r="M435" s="1"/>
  <c r="P435"/>
  <c r="N434"/>
  <c r="O434" s="1"/>
  <c r="P434"/>
  <c r="L434"/>
  <c r="M434" s="1"/>
  <c r="N433"/>
  <c r="O433" s="1"/>
  <c r="L433"/>
  <c r="M433" s="1"/>
  <c r="P433"/>
  <c r="N432"/>
  <c r="O432" s="1"/>
  <c r="P432"/>
  <c r="L432"/>
  <c r="M432" s="1"/>
  <c r="N431"/>
  <c r="O431" s="1"/>
  <c r="L431"/>
  <c r="M431" s="1"/>
  <c r="P431"/>
  <c r="N430"/>
  <c r="O430" s="1"/>
  <c r="P430"/>
  <c r="L430"/>
  <c r="M430" s="1"/>
  <c r="N429"/>
  <c r="O429" s="1"/>
  <c r="L429"/>
  <c r="M429" s="1"/>
  <c r="P429"/>
  <c r="N428"/>
  <c r="O428" s="1"/>
  <c r="P428"/>
  <c r="L428"/>
  <c r="M428" s="1"/>
  <c r="N427"/>
  <c r="O427" s="1"/>
  <c r="L427"/>
  <c r="M427" s="1"/>
  <c r="P427"/>
  <c r="N426"/>
  <c r="O426" s="1"/>
  <c r="P426"/>
  <c r="L426"/>
  <c r="M426" s="1"/>
  <c r="N425"/>
  <c r="O425" s="1"/>
  <c r="L425"/>
  <c r="M425" s="1"/>
  <c r="P425"/>
  <c r="N424"/>
  <c r="O424" s="1"/>
  <c r="P424"/>
  <c r="L424"/>
  <c r="M424" s="1"/>
  <c r="N423"/>
  <c r="O423" s="1"/>
  <c r="L423"/>
  <c r="M423" s="1"/>
  <c r="P423"/>
  <c r="N422"/>
  <c r="O422" s="1"/>
  <c r="P422"/>
  <c r="L422"/>
  <c r="M422" s="1"/>
  <c r="N421"/>
  <c r="O421" s="1"/>
  <c r="L421"/>
  <c r="M421" s="1"/>
  <c r="P421"/>
  <c r="N420"/>
  <c r="O420" s="1"/>
  <c r="P420"/>
  <c r="L420"/>
  <c r="M420" s="1"/>
  <c r="N419"/>
  <c r="O419" s="1"/>
  <c r="L419"/>
  <c r="M419" s="1"/>
  <c r="P419"/>
  <c r="N418"/>
  <c r="O418" s="1"/>
  <c r="P418"/>
  <c r="L418"/>
  <c r="M418" s="1"/>
  <c r="N417"/>
  <c r="O417" s="1"/>
  <c r="L417"/>
  <c r="M417" s="1"/>
  <c r="P417"/>
  <c r="N416"/>
  <c r="O416" s="1"/>
  <c r="P416"/>
  <c r="L416"/>
  <c r="M416" s="1"/>
  <c r="N415"/>
  <c r="O415" s="1"/>
  <c r="L415"/>
  <c r="M415" s="1"/>
  <c r="P415"/>
  <c r="N414"/>
  <c r="O414" s="1"/>
  <c r="P414"/>
  <c r="L414"/>
  <c r="M414" s="1"/>
  <c r="N413"/>
  <c r="O413" s="1"/>
  <c r="L413"/>
  <c r="M413" s="1"/>
  <c r="P413"/>
  <c r="N412"/>
  <c r="O412" s="1"/>
  <c r="P412"/>
  <c r="L412"/>
  <c r="M412" s="1"/>
  <c r="N411"/>
  <c r="O411" s="1"/>
  <c r="L411"/>
  <c r="M411" s="1"/>
  <c r="P411"/>
  <c r="N410"/>
  <c r="O410" s="1"/>
  <c r="P410"/>
  <c r="L410"/>
  <c r="M410" s="1"/>
  <c r="N409"/>
  <c r="O409" s="1"/>
  <c r="L409"/>
  <c r="M409" s="1"/>
  <c r="P409"/>
  <c r="N408"/>
  <c r="O408" s="1"/>
  <c r="P408"/>
  <c r="L408"/>
  <c r="M408" s="1"/>
  <c r="N407"/>
  <c r="O407" s="1"/>
  <c r="L407"/>
  <c r="M407" s="1"/>
  <c r="P407"/>
  <c r="N406"/>
  <c r="O406" s="1"/>
  <c r="P406"/>
  <c r="L406"/>
  <c r="M406" s="1"/>
  <c r="N405"/>
  <c r="O405" s="1"/>
  <c r="L405"/>
  <c r="M405" s="1"/>
  <c r="P405"/>
  <c r="N404"/>
  <c r="O404" s="1"/>
  <c r="P404"/>
  <c r="L404"/>
  <c r="M404" s="1"/>
  <c r="N403"/>
  <c r="O403" s="1"/>
  <c r="L403"/>
  <c r="M403" s="1"/>
  <c r="P403"/>
  <c r="N402"/>
  <c r="O402" s="1"/>
  <c r="P402"/>
  <c r="L402"/>
  <c r="M402" s="1"/>
  <c r="N401"/>
  <c r="O401" s="1"/>
  <c r="L401"/>
  <c r="M401" s="1"/>
  <c r="P401"/>
  <c r="N400"/>
  <c r="O400" s="1"/>
  <c r="P400"/>
  <c r="L400"/>
  <c r="M400" s="1"/>
  <c r="N399"/>
  <c r="O399" s="1"/>
  <c r="L399"/>
  <c r="M399" s="1"/>
  <c r="P399"/>
  <c r="N398"/>
  <c r="O398" s="1"/>
  <c r="P398"/>
  <c r="L398"/>
  <c r="M398" s="1"/>
  <c r="N397"/>
  <c r="O397" s="1"/>
  <c r="L397"/>
  <c r="M397" s="1"/>
  <c r="P397"/>
  <c r="N396"/>
  <c r="O396" s="1"/>
  <c r="P396"/>
  <c r="L396"/>
  <c r="M396" s="1"/>
  <c r="N395"/>
  <c r="O395" s="1"/>
  <c r="L395"/>
  <c r="M395" s="1"/>
  <c r="P395"/>
  <c r="N394"/>
  <c r="O394" s="1"/>
  <c r="P394"/>
  <c r="L394"/>
  <c r="M394" s="1"/>
  <c r="N393"/>
  <c r="O393" s="1"/>
  <c r="L393"/>
  <c r="M393" s="1"/>
  <c r="P393"/>
  <c r="N392"/>
  <c r="O392" s="1"/>
  <c r="P392"/>
  <c r="L392"/>
  <c r="M392" s="1"/>
  <c r="N391"/>
  <c r="O391" s="1"/>
  <c r="L391"/>
  <c r="M391" s="1"/>
  <c r="P391"/>
  <c r="N390"/>
  <c r="O390" s="1"/>
  <c r="P390"/>
  <c r="L390"/>
  <c r="M390" s="1"/>
  <c r="N389"/>
  <c r="O389" s="1"/>
  <c r="L389"/>
  <c r="M389" s="1"/>
  <c r="P389"/>
  <c r="N388"/>
  <c r="O388" s="1"/>
  <c r="P388"/>
  <c r="L388"/>
  <c r="M388" s="1"/>
  <c r="N387"/>
  <c r="O387" s="1"/>
  <c r="L387"/>
  <c r="M387" s="1"/>
  <c r="P387"/>
  <c r="N386"/>
  <c r="O386" s="1"/>
  <c r="P386"/>
  <c r="L386"/>
  <c r="M386" s="1"/>
  <c r="N385"/>
  <c r="O385" s="1"/>
  <c r="L385"/>
  <c r="M385" s="1"/>
  <c r="P385"/>
  <c r="N384"/>
  <c r="O384" s="1"/>
  <c r="P384"/>
  <c r="L384"/>
  <c r="M384" s="1"/>
  <c r="N383"/>
  <c r="O383" s="1"/>
  <c r="L383"/>
  <c r="M383" s="1"/>
  <c r="P383"/>
  <c r="N382"/>
  <c r="O382" s="1"/>
  <c r="P382"/>
  <c r="L382"/>
  <c r="M382" s="1"/>
  <c r="N381"/>
  <c r="O381" s="1"/>
  <c r="L381"/>
  <c r="M381" s="1"/>
  <c r="P381"/>
  <c r="N380"/>
  <c r="O380" s="1"/>
  <c r="P380"/>
  <c r="L380"/>
  <c r="M380" s="1"/>
  <c r="N379"/>
  <c r="O379" s="1"/>
  <c r="L379"/>
  <c r="M379" s="1"/>
  <c r="P379"/>
  <c r="N378"/>
  <c r="O378" s="1"/>
  <c r="P378"/>
  <c r="L378"/>
  <c r="M378" s="1"/>
  <c r="N377"/>
  <c r="O377" s="1"/>
  <c r="L377"/>
  <c r="M377" s="1"/>
  <c r="P377"/>
  <c r="N376"/>
  <c r="O376" s="1"/>
  <c r="P376"/>
  <c r="L376"/>
  <c r="M376" s="1"/>
  <c r="N375"/>
  <c r="O375" s="1"/>
  <c r="L375"/>
  <c r="M375" s="1"/>
  <c r="P375"/>
  <c r="N374"/>
  <c r="O374" s="1"/>
  <c r="P374"/>
  <c r="L374"/>
  <c r="M374" s="1"/>
  <c r="N373"/>
  <c r="O373" s="1"/>
  <c r="L373"/>
  <c r="M373" s="1"/>
  <c r="P373"/>
  <c r="N372"/>
  <c r="O372" s="1"/>
  <c r="P372"/>
  <c r="L372"/>
  <c r="M372" s="1"/>
  <c r="N371"/>
  <c r="O371" s="1"/>
  <c r="L371"/>
  <c r="M371" s="1"/>
  <c r="P371"/>
  <c r="N370"/>
  <c r="O370" s="1"/>
  <c r="P370"/>
  <c r="L370"/>
  <c r="M370" s="1"/>
  <c r="N369"/>
  <c r="O369" s="1"/>
  <c r="L369"/>
  <c r="M369" s="1"/>
  <c r="P369"/>
  <c r="N368"/>
  <c r="O368" s="1"/>
  <c r="P368"/>
  <c r="L368"/>
  <c r="M368" s="1"/>
  <c r="N367"/>
  <c r="O367" s="1"/>
  <c r="L367"/>
  <c r="M367" s="1"/>
  <c r="P367"/>
  <c r="N366"/>
  <c r="O366" s="1"/>
  <c r="P366"/>
  <c r="L366"/>
  <c r="M366" s="1"/>
  <c r="N365"/>
  <c r="L365"/>
  <c r="M365" s="1"/>
  <c r="P365" s="1"/>
  <c r="N364"/>
  <c r="O364" s="1"/>
  <c r="L364"/>
  <c r="M364" s="1"/>
  <c r="P364" s="1"/>
  <c r="N363"/>
  <c r="O363" s="1"/>
  <c r="L363"/>
  <c r="M363" s="1"/>
  <c r="P363" s="1"/>
  <c r="N362"/>
  <c r="O362" s="1"/>
  <c r="L362"/>
  <c r="M362" s="1"/>
  <c r="P362" s="1"/>
  <c r="N361"/>
  <c r="O361" s="1"/>
  <c r="L361"/>
  <c r="M361" s="1"/>
  <c r="P361" s="1"/>
  <c r="N360"/>
  <c r="O360" s="1"/>
  <c r="L360"/>
  <c r="M360" s="1"/>
  <c r="P360" s="1"/>
  <c r="N359"/>
  <c r="O359" s="1"/>
  <c r="L359"/>
  <c r="M359" s="1"/>
  <c r="P359" s="1"/>
  <c r="N358"/>
  <c r="O358" s="1"/>
  <c r="L358"/>
  <c r="M358" s="1"/>
  <c r="P358" s="1"/>
  <c r="N357"/>
  <c r="O357" s="1"/>
  <c r="L357"/>
  <c r="M357" s="1"/>
  <c r="P357" s="1"/>
  <c r="N356"/>
  <c r="O356" s="1"/>
  <c r="L356"/>
  <c r="M356" s="1"/>
  <c r="P356" s="1"/>
  <c r="N355"/>
  <c r="O355" s="1"/>
  <c r="L355"/>
  <c r="M355" s="1"/>
  <c r="P355" s="1"/>
  <c r="N354"/>
  <c r="O354" s="1"/>
  <c r="L354"/>
  <c r="M354" s="1"/>
  <c r="P354" s="1"/>
  <c r="N353"/>
  <c r="O353" s="1"/>
  <c r="L353"/>
  <c r="M353" s="1"/>
  <c r="P353" s="1"/>
  <c r="N352"/>
  <c r="O352" s="1"/>
  <c r="L352"/>
  <c r="M352" s="1"/>
  <c r="P352" s="1"/>
  <c r="N351"/>
  <c r="O351" s="1"/>
  <c r="L351"/>
  <c r="M351" s="1"/>
  <c r="P351" s="1"/>
  <c r="N350"/>
  <c r="O350" s="1"/>
  <c r="L350"/>
  <c r="M350" s="1"/>
  <c r="P350" s="1"/>
  <c r="N349"/>
  <c r="O349" s="1"/>
  <c r="L349"/>
  <c r="M349" s="1"/>
  <c r="P349" s="1"/>
  <c r="N348"/>
  <c r="O348" s="1"/>
  <c r="L348"/>
  <c r="M348" s="1"/>
  <c r="P348" s="1"/>
  <c r="N347"/>
  <c r="O347" s="1"/>
  <c r="L347"/>
  <c r="M347" s="1"/>
  <c r="P347" s="1"/>
  <c r="N346"/>
  <c r="O346" s="1"/>
  <c r="L346"/>
  <c r="M346" s="1"/>
  <c r="P346" s="1"/>
  <c r="N345"/>
  <c r="O345" s="1"/>
  <c r="L345"/>
  <c r="M345" s="1"/>
  <c r="P345" s="1"/>
  <c r="N344"/>
  <c r="O344" s="1"/>
  <c r="L344"/>
  <c r="M344" s="1"/>
  <c r="P344" s="1"/>
  <c r="N343"/>
  <c r="O343" s="1"/>
  <c r="L343"/>
  <c r="M343" s="1"/>
  <c r="P343" s="1"/>
  <c r="N342"/>
  <c r="O342" s="1"/>
  <c r="L342"/>
  <c r="M342" s="1"/>
  <c r="P342" s="1"/>
  <c r="N341"/>
  <c r="O341" s="1"/>
  <c r="L341"/>
  <c r="M341" s="1"/>
  <c r="P341" s="1"/>
  <c r="N340"/>
  <c r="O340" s="1"/>
  <c r="L340"/>
  <c r="M340" s="1"/>
  <c r="P340" s="1"/>
  <c r="N339"/>
  <c r="O339" s="1"/>
  <c r="L339"/>
  <c r="M339" s="1"/>
  <c r="P339" s="1"/>
  <c r="N338"/>
  <c r="O338" s="1"/>
  <c r="L338"/>
  <c r="M338" s="1"/>
  <c r="P338" s="1"/>
  <c r="N337"/>
  <c r="O337" s="1"/>
  <c r="L337"/>
  <c r="M337" s="1"/>
  <c r="P337" s="1"/>
  <c r="N336"/>
  <c r="O336" s="1"/>
  <c r="L336"/>
  <c r="M336" s="1"/>
  <c r="P336" s="1"/>
  <c r="N335"/>
  <c r="O335" s="1"/>
  <c r="L335"/>
  <c r="M335" s="1"/>
  <c r="P335" s="1"/>
  <c r="N334"/>
  <c r="O334" s="1"/>
  <c r="L334"/>
  <c r="M334" s="1"/>
  <c r="P334" s="1"/>
  <c r="N333"/>
  <c r="O333" s="1"/>
  <c r="L333"/>
  <c r="M333" s="1"/>
  <c r="P333" s="1"/>
  <c r="N332"/>
  <c r="O332" s="1"/>
  <c r="L332"/>
  <c r="M332" s="1"/>
  <c r="P332" s="1"/>
  <c r="N331"/>
  <c r="O331" s="1"/>
  <c r="L331"/>
  <c r="M331" s="1"/>
  <c r="P331" s="1"/>
  <c r="N330"/>
  <c r="O330" s="1"/>
  <c r="L330"/>
  <c r="M330" s="1"/>
  <c r="P330" s="1"/>
  <c r="N329"/>
  <c r="O329" s="1"/>
  <c r="L329"/>
  <c r="M329" s="1"/>
  <c r="P329" s="1"/>
  <c r="N328"/>
  <c r="O328" s="1"/>
  <c r="L328"/>
  <c r="M328" s="1"/>
  <c r="P328" s="1"/>
  <c r="N327"/>
  <c r="O327" s="1"/>
  <c r="L327"/>
  <c r="M327" s="1"/>
  <c r="P327" s="1"/>
  <c r="N326"/>
  <c r="O326" s="1"/>
  <c r="L326"/>
  <c r="M326" s="1"/>
  <c r="P326" s="1"/>
  <c r="N325"/>
  <c r="O325" s="1"/>
  <c r="L325"/>
  <c r="M325" s="1"/>
  <c r="P325" s="1"/>
  <c r="N324"/>
  <c r="O324" s="1"/>
  <c r="L324"/>
  <c r="M324" s="1"/>
  <c r="P324" s="1"/>
  <c r="N323"/>
  <c r="O323" s="1"/>
  <c r="L323"/>
  <c r="M323" s="1"/>
  <c r="P323" s="1"/>
  <c r="N322"/>
  <c r="O322" s="1"/>
  <c r="L322"/>
  <c r="M322" s="1"/>
  <c r="P322" s="1"/>
  <c r="N321"/>
  <c r="O321" s="1"/>
  <c r="L321"/>
  <c r="M321" s="1"/>
  <c r="P321" s="1"/>
  <c r="N320"/>
  <c r="O320" s="1"/>
  <c r="L320"/>
  <c r="M320" s="1"/>
  <c r="P320" s="1"/>
  <c r="N319"/>
  <c r="O319" s="1"/>
  <c r="L319"/>
  <c r="M319" s="1"/>
  <c r="P319" s="1"/>
  <c r="N318"/>
  <c r="O318" s="1"/>
  <c r="L318"/>
  <c r="M318" s="1"/>
  <c r="P318" s="1"/>
  <c r="N317"/>
  <c r="O317" s="1"/>
  <c r="L317"/>
  <c r="M317" s="1"/>
  <c r="P317" s="1"/>
  <c r="N316"/>
  <c r="O316" s="1"/>
  <c r="L316"/>
  <c r="M316" s="1"/>
  <c r="P316" s="1"/>
  <c r="N315"/>
  <c r="O315" s="1"/>
  <c r="L315"/>
  <c r="M315" s="1"/>
  <c r="P315" s="1"/>
  <c r="N314"/>
  <c r="O314" s="1"/>
  <c r="L314"/>
  <c r="M314" s="1"/>
  <c r="P314" s="1"/>
  <c r="N313"/>
  <c r="O313" s="1"/>
  <c r="L313"/>
  <c r="M313" s="1"/>
  <c r="P313" s="1"/>
  <c r="N312"/>
  <c r="O312" s="1"/>
  <c r="L312"/>
  <c r="M312" s="1"/>
  <c r="P312" s="1"/>
  <c r="N311"/>
  <c r="O311" s="1"/>
  <c r="L311"/>
  <c r="M311" s="1"/>
  <c r="P311" s="1"/>
  <c r="N310"/>
  <c r="O310" s="1"/>
  <c r="L310"/>
  <c r="M310" s="1"/>
  <c r="P310" s="1"/>
  <c r="N309"/>
  <c r="O309" s="1"/>
  <c r="L309"/>
  <c r="M309" s="1"/>
  <c r="P309" s="1"/>
  <c r="N308"/>
  <c r="O308" s="1"/>
  <c r="L308"/>
  <c r="M308" s="1"/>
  <c r="P308" s="1"/>
  <c r="N307"/>
  <c r="O307" s="1"/>
  <c r="L307"/>
  <c r="M307" s="1"/>
  <c r="P307" s="1"/>
  <c r="N306"/>
  <c r="O306" s="1"/>
  <c r="L306"/>
  <c r="M306" s="1"/>
  <c r="P306" s="1"/>
  <c r="N305"/>
  <c r="O305" s="1"/>
  <c r="L305"/>
  <c r="M305" s="1"/>
  <c r="P305" s="1"/>
  <c r="N304"/>
  <c r="O304" s="1"/>
  <c r="L304"/>
  <c r="M304" s="1"/>
  <c r="P304" s="1"/>
  <c r="N303"/>
  <c r="O303" s="1"/>
  <c r="L303"/>
  <c r="M303" s="1"/>
  <c r="P303" s="1"/>
  <c r="N302"/>
  <c r="O302" s="1"/>
  <c r="L302"/>
  <c r="M302" s="1"/>
  <c r="P302" s="1"/>
  <c r="N301"/>
  <c r="O301" s="1"/>
  <c r="L301"/>
  <c r="M301" s="1"/>
  <c r="P301" s="1"/>
  <c r="N300"/>
  <c r="O300" s="1"/>
  <c r="L300"/>
  <c r="M300" s="1"/>
  <c r="P300" s="1"/>
  <c r="N299"/>
  <c r="O299" s="1"/>
  <c r="L299"/>
  <c r="M299" s="1"/>
  <c r="P299" s="1"/>
  <c r="N298"/>
  <c r="O298" s="1"/>
  <c r="L298"/>
  <c r="M298" s="1"/>
  <c r="P298" s="1"/>
  <c r="N297"/>
  <c r="O297" s="1"/>
  <c r="L297"/>
  <c r="M297" s="1"/>
  <c r="P297" s="1"/>
  <c r="N296"/>
  <c r="O296" s="1"/>
  <c r="L296"/>
  <c r="M296" s="1"/>
  <c r="P296" s="1"/>
  <c r="N295"/>
  <c r="O295" s="1"/>
  <c r="L295"/>
  <c r="M295" s="1"/>
  <c r="P295" s="1"/>
  <c r="N294"/>
  <c r="O294" s="1"/>
  <c r="L294"/>
  <c r="M294" s="1"/>
  <c r="P294" s="1"/>
  <c r="N293"/>
  <c r="O293" s="1"/>
  <c r="L293"/>
  <c r="M293" s="1"/>
  <c r="P293" s="1"/>
  <c r="N292"/>
  <c r="O292" s="1"/>
  <c r="L292"/>
  <c r="M292" s="1"/>
  <c r="P292" s="1"/>
  <c r="N291"/>
  <c r="O291" s="1"/>
  <c r="L291"/>
  <c r="M291" s="1"/>
  <c r="P291" s="1"/>
  <c r="N290"/>
  <c r="O290" s="1"/>
  <c r="L290"/>
  <c r="M290" s="1"/>
  <c r="P290" s="1"/>
  <c r="N289"/>
  <c r="O289" s="1"/>
  <c r="L289"/>
  <c r="M289" s="1"/>
  <c r="P289" s="1"/>
  <c r="N288"/>
  <c r="O288" s="1"/>
  <c r="L288"/>
  <c r="M288" s="1"/>
  <c r="P288" s="1"/>
  <c r="N287"/>
  <c r="O287" s="1"/>
  <c r="L287"/>
  <c r="M287" s="1"/>
  <c r="P287" s="1"/>
  <c r="N286"/>
  <c r="O286" s="1"/>
  <c r="L286"/>
  <c r="M286" s="1"/>
  <c r="P286" s="1"/>
  <c r="N285"/>
  <c r="O285" s="1"/>
  <c r="L285"/>
  <c r="M285" s="1"/>
  <c r="P285" s="1"/>
  <c r="N284"/>
  <c r="O284" s="1"/>
  <c r="L284"/>
  <c r="M284" s="1"/>
  <c r="P284" s="1"/>
  <c r="N283"/>
  <c r="O283" s="1"/>
  <c r="L283"/>
  <c r="M283" s="1"/>
  <c r="P283" s="1"/>
  <c r="N282"/>
  <c r="O282" s="1"/>
  <c r="L282"/>
  <c r="M282" s="1"/>
  <c r="P282" s="1"/>
  <c r="N281"/>
  <c r="O281" s="1"/>
  <c r="L281"/>
  <c r="M281" s="1"/>
  <c r="P281" s="1"/>
  <c r="N280"/>
  <c r="O280" s="1"/>
  <c r="L280"/>
  <c r="M280" s="1"/>
  <c r="P280" s="1"/>
  <c r="N279"/>
  <c r="O279" s="1"/>
  <c r="L279"/>
  <c r="M279" s="1"/>
  <c r="P279" s="1"/>
  <c r="N278"/>
  <c r="O278" s="1"/>
  <c r="L278"/>
  <c r="M278" s="1"/>
  <c r="P278" s="1"/>
  <c r="N277"/>
  <c r="O277" s="1"/>
  <c r="L277"/>
  <c r="M277" s="1"/>
  <c r="P277" s="1"/>
  <c r="N276"/>
  <c r="O276" s="1"/>
  <c r="L276"/>
  <c r="M276" s="1"/>
  <c r="P276" s="1"/>
  <c r="N275"/>
  <c r="O275" s="1"/>
  <c r="L275"/>
  <c r="M275" s="1"/>
  <c r="P275" s="1"/>
  <c r="N274"/>
  <c r="O274" s="1"/>
  <c r="L274"/>
  <c r="M274" s="1"/>
  <c r="P274" s="1"/>
  <c r="N273"/>
  <c r="O273" s="1"/>
  <c r="L273"/>
  <c r="M273" s="1"/>
  <c r="P273" s="1"/>
  <c r="N272"/>
  <c r="O272" s="1"/>
  <c r="L272"/>
  <c r="M272" s="1"/>
  <c r="P272" s="1"/>
  <c r="N271"/>
  <c r="O271" s="1"/>
  <c r="L271"/>
  <c r="M271" s="1"/>
  <c r="P271" s="1"/>
  <c r="N270"/>
  <c r="O270" s="1"/>
  <c r="L270"/>
  <c r="M270" s="1"/>
  <c r="P270" s="1"/>
  <c r="N269"/>
  <c r="O269" s="1"/>
  <c r="L269"/>
  <c r="M269" s="1"/>
  <c r="P269" s="1"/>
  <c r="N268"/>
  <c r="O268" s="1"/>
  <c r="L268"/>
  <c r="M268" s="1"/>
  <c r="P268" s="1"/>
  <c r="N267"/>
  <c r="O267" s="1"/>
  <c r="L267"/>
  <c r="M267" s="1"/>
  <c r="P267" s="1"/>
  <c r="N266"/>
  <c r="O266" s="1"/>
  <c r="L266"/>
  <c r="M266" s="1"/>
  <c r="P266" s="1"/>
  <c r="N265"/>
  <c r="O265" s="1"/>
  <c r="L265"/>
  <c r="M265" s="1"/>
  <c r="P265" s="1"/>
  <c r="N264"/>
  <c r="O264" s="1"/>
  <c r="L264"/>
  <c r="M264" s="1"/>
  <c r="P264" s="1"/>
  <c r="N263"/>
  <c r="O263" s="1"/>
  <c r="L263"/>
  <c r="M263" s="1"/>
  <c r="P263" s="1"/>
  <c r="N262"/>
  <c r="O262" s="1"/>
  <c r="L262"/>
  <c r="M262" s="1"/>
  <c r="P262" s="1"/>
  <c r="N261"/>
  <c r="O261" s="1"/>
  <c r="L261"/>
  <c r="M261" s="1"/>
  <c r="P261" s="1"/>
  <c r="N260"/>
  <c r="O260" s="1"/>
  <c r="L260"/>
  <c r="M260" s="1"/>
  <c r="P260" s="1"/>
  <c r="N259"/>
  <c r="O259" s="1"/>
  <c r="L259"/>
  <c r="M259" s="1"/>
  <c r="P259" s="1"/>
  <c r="N258"/>
  <c r="O258" s="1"/>
  <c r="L258"/>
  <c r="M258" s="1"/>
  <c r="P258" s="1"/>
  <c r="N257"/>
  <c r="O257" s="1"/>
  <c r="L257"/>
  <c r="M257" s="1"/>
  <c r="P257" s="1"/>
  <c r="N256"/>
  <c r="O256" s="1"/>
  <c r="L256"/>
  <c r="M256" s="1"/>
  <c r="P256" s="1"/>
  <c r="N255"/>
  <c r="O255" s="1"/>
  <c r="L255"/>
  <c r="M255" s="1"/>
  <c r="P255" s="1"/>
  <c r="N254"/>
  <c r="O254" s="1"/>
  <c r="L254"/>
  <c r="M254" s="1"/>
  <c r="P254" s="1"/>
  <c r="N253"/>
  <c r="O253" s="1"/>
  <c r="L253"/>
  <c r="M253" s="1"/>
  <c r="P253" s="1"/>
  <c r="N252"/>
  <c r="O252" s="1"/>
  <c r="L252"/>
  <c r="M252" s="1"/>
  <c r="P252" s="1"/>
  <c r="N251"/>
  <c r="O251" s="1"/>
  <c r="L251"/>
  <c r="M251" s="1"/>
  <c r="P251" s="1"/>
  <c r="N250"/>
  <c r="O250" s="1"/>
  <c r="L250"/>
  <c r="M250" s="1"/>
  <c r="P250" s="1"/>
  <c r="N249"/>
  <c r="O249" s="1"/>
  <c r="L249"/>
  <c r="M249" s="1"/>
  <c r="P249" s="1"/>
  <c r="N248"/>
  <c r="O248" s="1"/>
  <c r="L248"/>
  <c r="M248" s="1"/>
  <c r="P248" s="1"/>
  <c r="N247"/>
  <c r="O247" s="1"/>
  <c r="L247"/>
  <c r="M247" s="1"/>
  <c r="P247" s="1"/>
  <c r="N246"/>
  <c r="O246" s="1"/>
  <c r="L246"/>
  <c r="M246" s="1"/>
  <c r="P246" s="1"/>
  <c r="N245"/>
  <c r="O245" s="1"/>
  <c r="L245"/>
  <c r="M245" s="1"/>
  <c r="P245" s="1"/>
  <c r="N244"/>
  <c r="O244" s="1"/>
  <c r="L244"/>
  <c r="M244" s="1"/>
  <c r="P244" s="1"/>
  <c r="N243"/>
  <c r="O243" s="1"/>
  <c r="L243"/>
  <c r="M243" s="1"/>
  <c r="P243" s="1"/>
  <c r="N242"/>
  <c r="O242" s="1"/>
  <c r="L242"/>
  <c r="M242" s="1"/>
  <c r="P242" s="1"/>
  <c r="N241"/>
  <c r="O241" s="1"/>
  <c r="L241"/>
  <c r="M241" s="1"/>
  <c r="P241" s="1"/>
  <c r="N240"/>
  <c r="O240" s="1"/>
  <c r="L240"/>
  <c r="M240" s="1"/>
  <c r="P240" s="1"/>
  <c r="N239"/>
  <c r="O239" s="1"/>
  <c r="L239"/>
  <c r="M239" s="1"/>
  <c r="P239" s="1"/>
  <c r="N238"/>
  <c r="O238" s="1"/>
  <c r="L238"/>
  <c r="M238" s="1"/>
  <c r="P238" s="1"/>
  <c r="N237"/>
  <c r="O237" s="1"/>
  <c r="L237"/>
  <c r="M237" s="1"/>
  <c r="P237" s="1"/>
  <c r="N236"/>
  <c r="O236" s="1"/>
  <c r="L236"/>
  <c r="M236" s="1"/>
  <c r="P236" s="1"/>
  <c r="N235"/>
  <c r="O235"/>
  <c r="L235"/>
  <c r="M235"/>
  <c r="P235" s="1"/>
  <c r="O234"/>
  <c r="N234"/>
  <c r="L234"/>
  <c r="M234" s="1"/>
  <c r="P234" s="1"/>
  <c r="N233"/>
  <c r="O233"/>
  <c r="L233"/>
  <c r="M233"/>
  <c r="P233" s="1"/>
  <c r="O232"/>
  <c r="N232"/>
  <c r="L232"/>
  <c r="M232" s="1"/>
  <c r="P232" s="1"/>
  <c r="N231"/>
  <c r="O231"/>
  <c r="L231"/>
  <c r="M231"/>
  <c r="P231" s="1"/>
  <c r="O230"/>
  <c r="N230"/>
  <c r="L230"/>
  <c r="M230" s="1"/>
  <c r="P230" s="1"/>
  <c r="N229"/>
  <c r="O229"/>
  <c r="L229"/>
  <c r="M229"/>
  <c r="P229" s="1"/>
  <c r="O228"/>
  <c r="N228"/>
  <c r="L228"/>
  <c r="M228" s="1"/>
  <c r="P228" s="1"/>
  <c r="N227"/>
  <c r="O227"/>
  <c r="L227"/>
  <c r="M227"/>
  <c r="P227" s="1"/>
  <c r="O226"/>
  <c r="N226"/>
  <c r="L226"/>
  <c r="M226" s="1"/>
  <c r="P226" s="1"/>
  <c r="N225"/>
  <c r="O225"/>
  <c r="L225"/>
  <c r="M225"/>
  <c r="P225" s="1"/>
  <c r="O224"/>
  <c r="N224"/>
  <c r="L224"/>
  <c r="M224" s="1"/>
  <c r="P224" s="1"/>
  <c r="N223"/>
  <c r="O223"/>
  <c r="L223"/>
  <c r="M223"/>
  <c r="P223" s="1"/>
  <c r="O222"/>
  <c r="N222"/>
  <c r="L222"/>
  <c r="M222" s="1"/>
  <c r="P222" s="1"/>
  <c r="N221"/>
  <c r="O221"/>
  <c r="L221"/>
  <c r="M221"/>
  <c r="P221" s="1"/>
  <c r="O220"/>
  <c r="N220"/>
  <c r="L220"/>
  <c r="M220" s="1"/>
  <c r="P220" s="1"/>
  <c r="N219"/>
  <c r="O219"/>
  <c r="L219"/>
  <c r="M219"/>
  <c r="P219" s="1"/>
  <c r="O218"/>
  <c r="N218"/>
  <c r="L218"/>
  <c r="M218" s="1"/>
  <c r="P218" s="1"/>
  <c r="N217"/>
  <c r="O217"/>
  <c r="L217"/>
  <c r="M217"/>
  <c r="P217" s="1"/>
  <c r="O216"/>
  <c r="N216"/>
  <c r="L216"/>
  <c r="M216" s="1"/>
  <c r="P216" s="1"/>
  <c r="N215"/>
  <c r="O215"/>
  <c r="L215"/>
  <c r="M215"/>
  <c r="P215" s="1"/>
  <c r="O214"/>
  <c r="N214"/>
  <c r="L214"/>
  <c r="M214" s="1"/>
  <c r="P214" s="1"/>
  <c r="N213"/>
  <c r="O213"/>
  <c r="L213"/>
  <c r="M213"/>
  <c r="P213" s="1"/>
  <c r="O212"/>
  <c r="N212"/>
  <c r="L212"/>
  <c r="M212" s="1"/>
  <c r="P212" s="1"/>
  <c r="N211"/>
  <c r="O211"/>
  <c r="L211"/>
  <c r="M211"/>
  <c r="P211" s="1"/>
  <c r="O210"/>
  <c r="N210"/>
  <c r="L210"/>
  <c r="M210" s="1"/>
  <c r="P210" s="1"/>
  <c r="N209"/>
  <c r="O209"/>
  <c r="L209"/>
  <c r="M209"/>
  <c r="P209" s="1"/>
  <c r="O208"/>
  <c r="N208"/>
  <c r="L208"/>
  <c r="M208" s="1"/>
  <c r="P208" s="1"/>
  <c r="N207"/>
  <c r="O207"/>
  <c r="L207"/>
  <c r="M207"/>
  <c r="P207" s="1"/>
  <c r="O206"/>
  <c r="N206"/>
  <c r="L206"/>
  <c r="M206" s="1"/>
  <c r="P206" s="1"/>
  <c r="N205"/>
  <c r="O205"/>
  <c r="L205"/>
  <c r="M205"/>
  <c r="P205" s="1"/>
  <c r="O204"/>
  <c r="N204"/>
  <c r="L204"/>
  <c r="M204" s="1"/>
  <c r="P204" s="1"/>
  <c r="N203"/>
  <c r="O203"/>
  <c r="L203"/>
  <c r="M203"/>
  <c r="P203" s="1"/>
  <c r="O202"/>
  <c r="N202"/>
  <c r="L202"/>
  <c r="M202" s="1"/>
  <c r="P202" s="1"/>
  <c r="N201"/>
  <c r="O201"/>
  <c r="L201"/>
  <c r="M201"/>
  <c r="P201" s="1"/>
  <c r="O200"/>
  <c r="N200"/>
  <c r="L200"/>
  <c r="M200" s="1"/>
  <c r="P200" s="1"/>
  <c r="N199"/>
  <c r="O199"/>
  <c r="L199"/>
  <c r="M199"/>
  <c r="P199" s="1"/>
  <c r="O198"/>
  <c r="N198"/>
  <c r="L198"/>
  <c r="M198" s="1"/>
  <c r="P198" s="1"/>
  <c r="N197"/>
  <c r="O197"/>
  <c r="L197"/>
  <c r="M197"/>
  <c r="P197" s="1"/>
  <c r="O196"/>
  <c r="N196"/>
  <c r="L196"/>
  <c r="M196" s="1"/>
  <c r="P196" s="1"/>
  <c r="N195"/>
  <c r="O195"/>
  <c r="L195"/>
  <c r="M195"/>
  <c r="P195" s="1"/>
  <c r="O194"/>
  <c r="N194"/>
  <c r="L194"/>
  <c r="M194" s="1"/>
  <c r="P194" s="1"/>
  <c r="N193"/>
  <c r="O193"/>
  <c r="L193"/>
  <c r="M193"/>
  <c r="P193" s="1"/>
  <c r="O192"/>
  <c r="N192"/>
  <c r="L192"/>
  <c r="M192" s="1"/>
  <c r="P192" s="1"/>
  <c r="N191"/>
  <c r="O191"/>
  <c r="L191"/>
  <c r="M191"/>
  <c r="P191" s="1"/>
  <c r="O190"/>
  <c r="N190"/>
  <c r="L190"/>
  <c r="M190" s="1"/>
  <c r="P190" s="1"/>
  <c r="N189"/>
  <c r="O189"/>
  <c r="L189"/>
  <c r="M189"/>
  <c r="P189" s="1"/>
  <c r="O188"/>
  <c r="N188"/>
  <c r="L188"/>
  <c r="M188" s="1"/>
  <c r="P188" s="1"/>
  <c r="N187"/>
  <c r="O187"/>
  <c r="L187"/>
  <c r="M187"/>
  <c r="P187" s="1"/>
  <c r="O186"/>
  <c r="N186"/>
  <c r="L186"/>
  <c r="M186" s="1"/>
  <c r="P186" s="1"/>
  <c r="N185"/>
  <c r="O185"/>
  <c r="L185"/>
  <c r="M185"/>
  <c r="P185" s="1"/>
  <c r="O184"/>
  <c r="N184"/>
  <c r="L184"/>
  <c r="M184" s="1"/>
  <c r="P184" s="1"/>
  <c r="N183"/>
  <c r="O183"/>
  <c r="L183"/>
  <c r="M183"/>
  <c r="P183" s="1"/>
  <c r="O182"/>
  <c r="N182"/>
  <c r="L182"/>
  <c r="M182" s="1"/>
  <c r="P182" s="1"/>
  <c r="N181"/>
  <c r="O181"/>
  <c r="L181"/>
  <c r="M181"/>
  <c r="P181" s="1"/>
  <c r="O180"/>
  <c r="N180"/>
  <c r="L180"/>
  <c r="M180" s="1"/>
  <c r="P180" s="1"/>
  <c r="N179"/>
  <c r="O179"/>
  <c r="L179"/>
  <c r="M179"/>
  <c r="P179" s="1"/>
  <c r="O178"/>
  <c r="N178"/>
  <c r="L178"/>
  <c r="M178" s="1"/>
  <c r="P178" s="1"/>
  <c r="N177"/>
  <c r="O177"/>
  <c r="L177"/>
  <c r="M177"/>
  <c r="P177" s="1"/>
  <c r="O176"/>
  <c r="N176"/>
  <c r="L176"/>
  <c r="M176" s="1"/>
  <c r="P176" s="1"/>
  <c r="N175"/>
  <c r="O175"/>
  <c r="L175"/>
  <c r="M175"/>
  <c r="P175" s="1"/>
  <c r="O174"/>
  <c r="N174"/>
  <c r="L174"/>
  <c r="M174" s="1"/>
  <c r="P174" s="1"/>
  <c r="N173"/>
  <c r="O173"/>
  <c r="L173"/>
  <c r="M173"/>
  <c r="P173" s="1"/>
  <c r="O172"/>
  <c r="N172"/>
  <c r="L172"/>
  <c r="M172" s="1"/>
  <c r="P172" s="1"/>
  <c r="N171"/>
  <c r="L171"/>
  <c r="M171" s="1"/>
  <c r="P171" s="1"/>
  <c r="N170"/>
  <c r="O170"/>
  <c r="L170"/>
  <c r="M170"/>
  <c r="P170" s="1"/>
  <c r="O169"/>
  <c r="N169"/>
  <c r="L169"/>
  <c r="M169" s="1"/>
  <c r="P169" s="1"/>
  <c r="N168"/>
  <c r="O168"/>
  <c r="L168"/>
  <c r="M168"/>
  <c r="P168" s="1"/>
  <c r="N167"/>
  <c r="L167"/>
  <c r="M167"/>
  <c r="P167" s="1"/>
  <c r="O166"/>
  <c r="N166"/>
  <c r="L166"/>
  <c r="M166" s="1"/>
  <c r="P166" s="1"/>
  <c r="N165"/>
  <c r="O165"/>
  <c r="L165"/>
  <c r="M165"/>
  <c r="P165" s="1"/>
  <c r="O164"/>
  <c r="N164"/>
  <c r="L164"/>
  <c r="M164" s="1"/>
  <c r="P164" s="1"/>
  <c r="N163"/>
  <c r="L163"/>
  <c r="M163" s="1"/>
  <c r="P163" s="1"/>
  <c r="N162"/>
  <c r="O162"/>
  <c r="L162"/>
  <c r="M162"/>
  <c r="P162" s="1"/>
  <c r="O161"/>
  <c r="N161"/>
  <c r="L161"/>
  <c r="M161" s="1"/>
  <c r="P161" s="1"/>
  <c r="N160"/>
  <c r="O160"/>
  <c r="L160"/>
  <c r="M160"/>
  <c r="P160" s="1"/>
  <c r="N159"/>
  <c r="L159"/>
  <c r="M159"/>
  <c r="P159" s="1"/>
  <c r="O158"/>
  <c r="N158"/>
  <c r="L158"/>
  <c r="M158" s="1"/>
  <c r="P158" s="1"/>
  <c r="N157"/>
  <c r="O157"/>
  <c r="L157"/>
  <c r="M157"/>
  <c r="P157" s="1"/>
  <c r="O156"/>
  <c r="N156"/>
  <c r="L156"/>
  <c r="M156" s="1"/>
  <c r="P156" s="1"/>
  <c r="N155"/>
  <c r="L155"/>
  <c r="M155" s="1"/>
  <c r="P155" s="1"/>
  <c r="N154"/>
  <c r="O154"/>
  <c r="L154"/>
  <c r="M154"/>
  <c r="P154" s="1"/>
  <c r="O153"/>
  <c r="N153"/>
  <c r="L153"/>
  <c r="M153" s="1"/>
  <c r="P153" s="1"/>
  <c r="N152"/>
  <c r="O152"/>
  <c r="L152"/>
  <c r="M152"/>
  <c r="P152" s="1"/>
  <c r="N151"/>
  <c r="L151"/>
  <c r="M151"/>
  <c r="P151" s="1"/>
  <c r="O150"/>
  <c r="N150"/>
  <c r="L150"/>
  <c r="M150" s="1"/>
  <c r="P150" s="1"/>
  <c r="N149"/>
  <c r="O149"/>
  <c r="L149"/>
  <c r="M149"/>
  <c r="P149" s="1"/>
  <c r="O148"/>
  <c r="N148"/>
  <c r="L148"/>
  <c r="M148" s="1"/>
  <c r="P148" s="1"/>
  <c r="N147"/>
  <c r="L147"/>
  <c r="M147" s="1"/>
  <c r="P147" s="1"/>
  <c r="N146"/>
  <c r="O146"/>
  <c r="L146"/>
  <c r="M146"/>
  <c r="P146" s="1"/>
  <c r="O145"/>
  <c r="N145"/>
  <c r="L145"/>
  <c r="M145" s="1"/>
  <c r="P145" s="1"/>
  <c r="N144"/>
  <c r="O144"/>
  <c r="L144"/>
  <c r="M144"/>
  <c r="P144" s="1"/>
  <c r="N143"/>
  <c r="L143"/>
  <c r="M143"/>
  <c r="P143" s="1"/>
  <c r="O142"/>
  <c r="N142"/>
  <c r="L142"/>
  <c r="M142" s="1"/>
  <c r="P142" s="1"/>
  <c r="N141"/>
  <c r="O141"/>
  <c r="L141"/>
  <c r="M141"/>
  <c r="P141" s="1"/>
  <c r="O140"/>
  <c r="N140"/>
  <c r="L140"/>
  <c r="M140" s="1"/>
  <c r="P140" s="1"/>
  <c r="N139"/>
  <c r="L139"/>
  <c r="M139" s="1"/>
  <c r="P139" s="1"/>
  <c r="N138"/>
  <c r="O138"/>
  <c r="L138"/>
  <c r="M138"/>
  <c r="P138" s="1"/>
  <c r="O137"/>
  <c r="N137"/>
  <c r="L137"/>
  <c r="M137" s="1"/>
  <c r="P137" s="1"/>
  <c r="N136"/>
  <c r="O136"/>
  <c r="L136"/>
  <c r="M136"/>
  <c r="P136" s="1"/>
  <c r="N135"/>
  <c r="L135"/>
  <c r="M135"/>
  <c r="P135" s="1"/>
  <c r="O134"/>
  <c r="N134"/>
  <c r="L134"/>
  <c r="M134" s="1"/>
  <c r="P134" s="1"/>
  <c r="N133"/>
  <c r="O133"/>
  <c r="L133"/>
  <c r="M133"/>
  <c r="P133" s="1"/>
  <c r="O132"/>
  <c r="N132"/>
  <c r="L132"/>
  <c r="M132" s="1"/>
  <c r="P132" s="1"/>
  <c r="N131"/>
  <c r="L131"/>
  <c r="M131" s="1"/>
  <c r="P131" s="1"/>
  <c r="N130"/>
  <c r="O130"/>
  <c r="L130"/>
  <c r="M130"/>
  <c r="P130" s="1"/>
  <c r="O129"/>
  <c r="N129"/>
  <c r="L129"/>
  <c r="M129" s="1"/>
  <c r="P129" s="1"/>
  <c r="N128"/>
  <c r="O128"/>
  <c r="L128"/>
  <c r="M128"/>
  <c r="P128" s="1"/>
  <c r="O127"/>
  <c r="N127"/>
  <c r="L127"/>
  <c r="M127" s="1"/>
  <c r="P127" s="1"/>
  <c r="N126"/>
  <c r="L126"/>
  <c r="M126" s="1"/>
  <c r="P126" s="1"/>
  <c r="N125"/>
  <c r="O125"/>
  <c r="L125"/>
  <c r="M125"/>
  <c r="P125" s="1"/>
  <c r="O124"/>
  <c r="N124"/>
  <c r="L124"/>
  <c r="M124" s="1"/>
  <c r="P124" s="1"/>
  <c r="N123"/>
  <c r="O123"/>
  <c r="L123"/>
  <c r="M123"/>
  <c r="P123" s="1"/>
  <c r="O122"/>
  <c r="N122"/>
  <c r="L122"/>
  <c r="M122" s="1"/>
  <c r="P122" s="1"/>
  <c r="N121"/>
  <c r="O121"/>
  <c r="L121"/>
  <c r="M121"/>
  <c r="P121" s="1"/>
  <c r="O120"/>
  <c r="N120"/>
  <c r="L120"/>
  <c r="M120" s="1"/>
  <c r="P120" s="1"/>
  <c r="N119"/>
  <c r="O119"/>
  <c r="L119"/>
  <c r="M119"/>
  <c r="P119" s="1"/>
  <c r="O118"/>
  <c r="N118"/>
  <c r="L118"/>
  <c r="M118" s="1"/>
  <c r="P118" s="1"/>
  <c r="N117"/>
  <c r="O117"/>
  <c r="L117"/>
  <c r="M117"/>
  <c r="P117" s="1"/>
  <c r="O116"/>
  <c r="N116"/>
  <c r="L116"/>
  <c r="M116" s="1"/>
  <c r="P116" s="1"/>
  <c r="N115"/>
  <c r="O115"/>
  <c r="L115"/>
  <c r="M115"/>
  <c r="P115" s="1"/>
  <c r="O114"/>
  <c r="N114"/>
  <c r="L114"/>
  <c r="M114" s="1"/>
  <c r="P114" s="1"/>
  <c r="N113"/>
  <c r="O113"/>
  <c r="L113"/>
  <c r="M113"/>
  <c r="P113" s="1"/>
  <c r="O112"/>
  <c r="N112"/>
  <c r="L112"/>
  <c r="M112" s="1"/>
  <c r="P112" s="1"/>
  <c r="N111"/>
  <c r="O111"/>
  <c r="L111"/>
  <c r="M111"/>
  <c r="P111" s="1"/>
  <c r="O110"/>
  <c r="N110"/>
  <c r="L110"/>
  <c r="M110" s="1"/>
  <c r="P110" s="1"/>
  <c r="N109"/>
  <c r="O109"/>
  <c r="L109"/>
  <c r="M109"/>
  <c r="P109" s="1"/>
  <c r="O108"/>
  <c r="N108"/>
  <c r="L108"/>
  <c r="M108" s="1"/>
  <c r="P108" s="1"/>
  <c r="N107"/>
  <c r="O107"/>
  <c r="L107"/>
  <c r="M107"/>
  <c r="P107" s="1"/>
  <c r="O106"/>
  <c r="N106"/>
  <c r="L106"/>
  <c r="M106" s="1"/>
  <c r="P106" s="1"/>
  <c r="N105"/>
  <c r="O105"/>
  <c r="L105"/>
  <c r="M105"/>
  <c r="P105" s="1"/>
  <c r="O104"/>
  <c r="N104"/>
  <c r="L104"/>
  <c r="M104" s="1"/>
  <c r="P104" s="1"/>
  <c r="N103"/>
  <c r="O103"/>
  <c r="L103"/>
  <c r="M103"/>
  <c r="P103" s="1"/>
  <c r="O102"/>
  <c r="N102"/>
  <c r="L102"/>
  <c r="M102" s="1"/>
  <c r="P102" s="1"/>
  <c r="N101"/>
  <c r="O101"/>
  <c r="L101"/>
  <c r="M101"/>
  <c r="P101" s="1"/>
  <c r="O100"/>
  <c r="N100"/>
  <c r="L100"/>
  <c r="M100" s="1"/>
  <c r="P100" s="1"/>
  <c r="N99"/>
  <c r="O99"/>
  <c r="L99"/>
  <c r="M99"/>
  <c r="P99" s="1"/>
  <c r="O98"/>
  <c r="N98"/>
  <c r="L98"/>
  <c r="M98" s="1"/>
  <c r="P98" s="1"/>
  <c r="N97"/>
  <c r="O97"/>
  <c r="L97"/>
  <c r="M97"/>
  <c r="P97" s="1"/>
  <c r="O96"/>
  <c r="N96"/>
  <c r="L96"/>
  <c r="M96" s="1"/>
  <c r="P96" s="1"/>
  <c r="N95"/>
  <c r="O95"/>
  <c r="L95"/>
  <c r="M95"/>
  <c r="P95" s="1"/>
  <c r="O94"/>
  <c r="N94"/>
  <c r="L94"/>
  <c r="M94" s="1"/>
  <c r="P94" s="1"/>
  <c r="N93"/>
  <c r="O93"/>
  <c r="L93"/>
  <c r="M93"/>
  <c r="P93" s="1"/>
  <c r="O92"/>
  <c r="N92"/>
  <c r="L92"/>
  <c r="M92" s="1"/>
  <c r="P92" s="1"/>
  <c r="N91"/>
  <c r="O91"/>
  <c r="L91"/>
  <c r="M91"/>
  <c r="P91" s="1"/>
  <c r="O90"/>
  <c r="N90"/>
  <c r="L90"/>
  <c r="M90" s="1"/>
  <c r="P90" s="1"/>
  <c r="N89"/>
  <c r="O89"/>
  <c r="L89"/>
  <c r="M89"/>
  <c r="P89" s="1"/>
  <c r="O88"/>
  <c r="N88"/>
  <c r="L88"/>
  <c r="M88" s="1"/>
  <c r="P88" s="1"/>
  <c r="N87"/>
  <c r="O87"/>
  <c r="L87"/>
  <c r="M87"/>
  <c r="P87" s="1"/>
  <c r="O86"/>
  <c r="N86"/>
  <c r="L86"/>
  <c r="M86" s="1"/>
  <c r="P86" s="1"/>
  <c r="N85"/>
  <c r="L85"/>
  <c r="M85" s="1"/>
  <c r="P85" s="1"/>
  <c r="N84"/>
  <c r="L84"/>
  <c r="M84" s="1"/>
  <c r="P84" s="1"/>
  <c r="N83"/>
  <c r="O83"/>
  <c r="L83"/>
  <c r="M83"/>
  <c r="P83" s="1"/>
  <c r="O82"/>
  <c r="N82"/>
  <c r="L82"/>
  <c r="M82" s="1"/>
  <c r="P82" s="1"/>
  <c r="N81"/>
  <c r="O81"/>
  <c r="L81"/>
  <c r="M81"/>
  <c r="P81" s="1"/>
  <c r="O80"/>
  <c r="N80"/>
  <c r="L80"/>
  <c r="M80" s="1"/>
  <c r="P80" s="1"/>
  <c r="N79"/>
  <c r="O79"/>
  <c r="L79"/>
  <c r="M79"/>
  <c r="P79" s="1"/>
  <c r="O78"/>
  <c r="N78"/>
  <c r="L78"/>
  <c r="M78" s="1"/>
  <c r="P78" s="1"/>
  <c r="N77"/>
  <c r="O77"/>
  <c r="L77"/>
  <c r="M77"/>
  <c r="P77" s="1"/>
  <c r="O76"/>
  <c r="N76"/>
  <c r="L76"/>
  <c r="M76" s="1"/>
  <c r="P76" s="1"/>
  <c r="N75"/>
  <c r="O75"/>
  <c r="L75"/>
  <c r="M75"/>
  <c r="P75" s="1"/>
  <c r="O74"/>
  <c r="N74"/>
  <c r="L74"/>
  <c r="M74" s="1"/>
  <c r="P74" s="1"/>
  <c r="N73"/>
  <c r="O73"/>
  <c r="L73"/>
  <c r="M73"/>
  <c r="P73" s="1"/>
  <c r="O72"/>
  <c r="N72"/>
  <c r="L72"/>
  <c r="M72" s="1"/>
  <c r="P72" s="1"/>
  <c r="N71"/>
  <c r="O71"/>
  <c r="L71"/>
  <c r="M71"/>
  <c r="P71" s="1"/>
  <c r="O70"/>
  <c r="N70"/>
  <c r="L70"/>
  <c r="M70" s="1"/>
  <c r="P70" s="1"/>
  <c r="N69"/>
  <c r="O69"/>
  <c r="L69"/>
  <c r="M69"/>
  <c r="P69" s="1"/>
  <c r="O68"/>
  <c r="N68"/>
  <c r="L68"/>
  <c r="M68" s="1"/>
  <c r="P68" s="1"/>
  <c r="N67"/>
  <c r="O67"/>
  <c r="L67"/>
  <c r="M67"/>
  <c r="P67" s="1"/>
  <c r="O66"/>
  <c r="N66"/>
  <c r="L66"/>
  <c r="M66" s="1"/>
  <c r="P66" s="1"/>
  <c r="N65"/>
  <c r="O65"/>
  <c r="L65"/>
  <c r="M65"/>
  <c r="P65" s="1"/>
  <c r="O64"/>
  <c r="N64"/>
  <c r="L64"/>
  <c r="M64" s="1"/>
  <c r="P64" s="1"/>
  <c r="N63"/>
  <c r="O63"/>
  <c r="L63"/>
  <c r="M63"/>
  <c r="P63" s="1"/>
  <c r="O62"/>
  <c r="N62"/>
  <c r="L62"/>
  <c r="M62" s="1"/>
  <c r="P62" s="1"/>
  <c r="N61"/>
  <c r="O61"/>
  <c r="L61"/>
  <c r="M61"/>
  <c r="P61" s="1"/>
  <c r="O60"/>
  <c r="N60"/>
  <c r="L60"/>
  <c r="M60" s="1"/>
  <c r="P60" s="1"/>
  <c r="N59"/>
  <c r="O59"/>
  <c r="L59"/>
  <c r="M59"/>
  <c r="P59" s="1"/>
  <c r="O58"/>
  <c r="N58"/>
  <c r="L58"/>
  <c r="M58" s="1"/>
  <c r="P58" s="1"/>
  <c r="N57"/>
  <c r="O57"/>
  <c r="L57"/>
  <c r="M57"/>
  <c r="P57" s="1"/>
  <c r="O56"/>
  <c r="N56"/>
  <c r="L56"/>
  <c r="M56" s="1"/>
  <c r="P56" s="1"/>
  <c r="N55"/>
  <c r="O55"/>
  <c r="L55"/>
  <c r="M55"/>
  <c r="P55" s="1"/>
  <c r="O54"/>
  <c r="N54"/>
  <c r="L54"/>
  <c r="M54" s="1"/>
  <c r="P54" s="1"/>
  <c r="N53"/>
  <c r="O53"/>
  <c r="L53"/>
  <c r="M53"/>
  <c r="P53" s="1"/>
  <c r="O52"/>
  <c r="N52"/>
  <c r="L52"/>
  <c r="M52" s="1"/>
  <c r="P52" s="1"/>
  <c r="N51"/>
  <c r="O51"/>
  <c r="L51"/>
  <c r="M51"/>
  <c r="P51" s="1"/>
  <c r="O50"/>
  <c r="N50"/>
  <c r="L50"/>
  <c r="M50" s="1"/>
  <c r="P50" s="1"/>
  <c r="N49"/>
  <c r="O49"/>
  <c r="L49"/>
  <c r="M49"/>
  <c r="P49" s="1"/>
  <c r="O48"/>
  <c r="N48"/>
  <c r="L48"/>
  <c r="M48" s="1"/>
  <c r="P48" s="1"/>
  <c r="N47"/>
  <c r="O47"/>
  <c r="L47"/>
  <c r="M47"/>
  <c r="P47" s="1"/>
  <c r="O46"/>
  <c r="N46"/>
  <c r="L46"/>
  <c r="M46" s="1"/>
  <c r="P46" s="1"/>
  <c r="N45"/>
  <c r="O45"/>
  <c r="L45"/>
  <c r="M45"/>
  <c r="P45" s="1"/>
  <c r="O44"/>
  <c r="N44"/>
  <c r="L44"/>
  <c r="M44" s="1"/>
  <c r="P44" s="1"/>
  <c r="N43"/>
  <c r="O43"/>
  <c r="L43"/>
  <c r="M43"/>
  <c r="P43" s="1"/>
  <c r="O42"/>
  <c r="N42"/>
  <c r="L42"/>
  <c r="M42" s="1"/>
  <c r="P42" s="1"/>
  <c r="N41"/>
  <c r="O41"/>
  <c r="L41"/>
  <c r="M41"/>
  <c r="P41" s="1"/>
  <c r="O40"/>
  <c r="N40"/>
  <c r="L40"/>
  <c r="M40" s="1"/>
  <c r="P40" s="1"/>
  <c r="N39"/>
  <c r="O39"/>
  <c r="L39"/>
  <c r="M39"/>
  <c r="P39" s="1"/>
  <c r="O38"/>
  <c r="N38"/>
  <c r="L38"/>
  <c r="M38" s="1"/>
  <c r="P38" s="1"/>
  <c r="N37"/>
  <c r="O37"/>
  <c r="L37"/>
  <c r="M37"/>
  <c r="P37" s="1"/>
  <c r="O36"/>
  <c r="N36"/>
  <c r="L36"/>
  <c r="M36" s="1"/>
  <c r="P36" s="1"/>
  <c r="N35"/>
  <c r="O35"/>
  <c r="L35"/>
  <c r="M35"/>
  <c r="P35" s="1"/>
  <c r="O34"/>
  <c r="N34"/>
  <c r="L34"/>
  <c r="M34" s="1"/>
  <c r="P34" s="1"/>
  <c r="N33"/>
  <c r="O33"/>
  <c r="L33"/>
  <c r="M33"/>
  <c r="P33" s="1"/>
  <c r="O32"/>
  <c r="N32"/>
  <c r="L32"/>
  <c r="M32" s="1"/>
  <c r="P32" s="1"/>
  <c r="N31"/>
  <c r="O31"/>
  <c r="L31"/>
  <c r="M31"/>
  <c r="P31" s="1"/>
  <c r="O30"/>
  <c r="N30"/>
  <c r="L30"/>
  <c r="M30" s="1"/>
  <c r="P30" s="1"/>
  <c r="N29"/>
  <c r="O29"/>
  <c r="L29"/>
  <c r="M29"/>
  <c r="P29" s="1"/>
  <c r="O28"/>
  <c r="N28"/>
  <c r="L28"/>
  <c r="M28" s="1"/>
  <c r="P28" s="1"/>
  <c r="N27"/>
  <c r="O27"/>
  <c r="L27"/>
  <c r="M27"/>
  <c r="P27" s="1"/>
  <c r="O26"/>
  <c r="N26"/>
  <c r="L26"/>
  <c r="M26" s="1"/>
  <c r="P26" s="1"/>
  <c r="N25"/>
  <c r="O25"/>
  <c r="L25"/>
  <c r="M25"/>
  <c r="P25" s="1"/>
  <c r="O24"/>
  <c r="N24"/>
  <c r="L24"/>
  <c r="M24" s="1"/>
  <c r="P24" s="1"/>
  <c r="N23"/>
  <c r="O23"/>
  <c r="L23"/>
  <c r="M23"/>
  <c r="P23" s="1"/>
  <c r="O22"/>
  <c r="N22"/>
  <c r="L22"/>
  <c r="M22" s="1"/>
  <c r="P22" s="1"/>
  <c r="N21"/>
  <c r="O21"/>
  <c r="L21"/>
  <c r="M21"/>
  <c r="P21" s="1"/>
  <c r="O20"/>
  <c r="N20"/>
  <c r="L20"/>
  <c r="M20" s="1"/>
  <c r="P20" s="1"/>
  <c r="N19"/>
  <c r="O19"/>
  <c r="L19"/>
  <c r="M19"/>
  <c r="P19" s="1"/>
  <c r="O18"/>
  <c r="N18"/>
  <c r="L18"/>
  <c r="M18" s="1"/>
  <c r="P18" s="1"/>
  <c r="N17"/>
  <c r="O17"/>
  <c r="L17"/>
  <c r="M17"/>
  <c r="P17" s="1"/>
  <c r="O16"/>
  <c r="N16"/>
  <c r="L16"/>
  <c r="M16" s="1"/>
  <c r="P16" s="1"/>
  <c r="N15"/>
  <c r="O15"/>
  <c r="L15"/>
  <c r="M15"/>
  <c r="P15" s="1"/>
  <c r="O14"/>
  <c r="N14"/>
  <c r="L14"/>
  <c r="M14" s="1"/>
  <c r="P14" s="1"/>
  <c r="N13"/>
  <c r="O13"/>
  <c r="L13"/>
  <c r="M13"/>
  <c r="P13" s="1"/>
  <c r="O12"/>
  <c r="N12"/>
  <c r="L12"/>
  <c r="M12" s="1"/>
  <c r="P12" s="1"/>
  <c r="N11"/>
  <c r="O11"/>
  <c r="L11"/>
  <c r="M11"/>
  <c r="P11" s="1"/>
  <c r="O10"/>
  <c r="N10"/>
  <c r="L10"/>
  <c r="M10" s="1"/>
  <c r="P10" s="1"/>
  <c r="N9"/>
  <c r="O9"/>
  <c r="L9"/>
  <c r="M9"/>
  <c r="P9" s="1"/>
  <c r="O8"/>
  <c r="N8"/>
  <c r="L8"/>
  <c r="M8" s="1"/>
  <c r="P8" s="1"/>
  <c r="N7"/>
  <c r="O7"/>
  <c r="L7"/>
  <c r="M7"/>
  <c r="P7" s="1"/>
  <c r="O6"/>
  <c r="N6"/>
  <c r="L6"/>
  <c r="M6" s="1"/>
  <c r="P6" s="1"/>
  <c r="N5"/>
  <c r="O5"/>
  <c r="L5"/>
  <c r="M5"/>
  <c r="P5" s="1"/>
  <c r="O4"/>
  <c r="N4"/>
  <c r="L4"/>
  <c r="M4" s="1"/>
  <c r="P4" s="1"/>
  <c r="N3"/>
  <c r="O3"/>
  <c r="L3"/>
  <c r="M3"/>
  <c r="P3" s="1"/>
  <c r="O101" i="5"/>
  <c r="N101"/>
  <c r="M101"/>
  <c r="L101"/>
  <c r="K101"/>
  <c r="J101"/>
  <c r="I101"/>
  <c r="H101"/>
  <c r="G101"/>
  <c r="F101"/>
  <c r="E101"/>
  <c r="O97"/>
  <c r="N97"/>
  <c r="M97"/>
  <c r="L97"/>
  <c r="K97"/>
  <c r="J97"/>
  <c r="I97"/>
  <c r="H97"/>
  <c r="G97"/>
  <c r="F97"/>
  <c r="E97"/>
  <c r="O92"/>
  <c r="N92"/>
  <c r="M92"/>
  <c r="L92"/>
  <c r="K92"/>
  <c r="J92"/>
  <c r="I92"/>
  <c r="H92"/>
  <c r="G92"/>
  <c r="F92"/>
  <c r="E92"/>
  <c r="O85"/>
  <c r="N85"/>
  <c r="M85"/>
  <c r="L85"/>
  <c r="K85"/>
  <c r="J85"/>
  <c r="I85"/>
  <c r="H85"/>
  <c r="G85"/>
  <c r="F85"/>
  <c r="E85"/>
  <c r="O74"/>
  <c r="N74"/>
  <c r="M74"/>
  <c r="L74"/>
  <c r="K74"/>
  <c r="J74"/>
  <c r="I74"/>
  <c r="H74"/>
  <c r="G74"/>
  <c r="F74"/>
  <c r="E74"/>
  <c r="O104" i="9"/>
  <c r="N104"/>
  <c r="M104"/>
  <c r="L104"/>
  <c r="K104"/>
  <c r="J104"/>
  <c r="I104"/>
  <c r="H104"/>
  <c r="G104"/>
  <c r="F104"/>
  <c r="E104"/>
  <c r="O102"/>
  <c r="N102"/>
  <c r="M102"/>
  <c r="L102"/>
  <c r="K102"/>
  <c r="J102"/>
  <c r="I102"/>
  <c r="H102"/>
  <c r="G102"/>
  <c r="F102"/>
  <c r="E102"/>
  <c r="O100"/>
  <c r="N100"/>
  <c r="M100"/>
  <c r="L100"/>
  <c r="K100"/>
  <c r="J100"/>
  <c r="I100"/>
  <c r="H100"/>
  <c r="G100"/>
  <c r="F100"/>
  <c r="E100"/>
  <c r="O97"/>
  <c r="N97"/>
  <c r="M97"/>
  <c r="L97"/>
  <c r="K97"/>
  <c r="J97"/>
  <c r="I97"/>
  <c r="H97"/>
  <c r="G97"/>
  <c r="F97"/>
  <c r="E97"/>
  <c r="O95"/>
  <c r="N95"/>
  <c r="M95"/>
  <c r="L95"/>
  <c r="K95"/>
  <c r="J95"/>
  <c r="I95"/>
  <c r="H95"/>
  <c r="G95"/>
  <c r="F95"/>
  <c r="E95"/>
  <c r="O86"/>
  <c r="N86"/>
  <c r="M86"/>
  <c r="L86"/>
  <c r="K86"/>
  <c r="J86"/>
  <c r="I86"/>
  <c r="H86"/>
  <c r="G86"/>
  <c r="F86"/>
  <c r="E86"/>
  <c r="A151" i="32"/>
  <c r="A163"/>
  <c r="K316" i="34"/>
  <c r="G21"/>
  <c r="B16" i="71"/>
  <c r="F5" i="67" s="1"/>
  <c r="E5" s="1"/>
  <c r="B13" i="71"/>
  <c r="F5" i="64" s="1"/>
  <c r="E5" s="1"/>
  <c r="B12" i="71"/>
  <c r="F5" i="63" s="1"/>
  <c r="E5" s="1"/>
  <c r="B9" i="71"/>
  <c r="F5" i="60" s="1"/>
  <c r="E5" s="1"/>
  <c r="B8" i="71"/>
  <c r="F5" i="59" s="1"/>
  <c r="E5" s="1"/>
  <c r="B7" i="71"/>
  <c r="F5" i="34" s="1"/>
  <c r="E5" s="1"/>
  <c r="D104" i="9"/>
  <c r="D102"/>
  <c r="D100"/>
  <c r="D97"/>
  <c r="D95"/>
  <c r="D86"/>
  <c r="S36"/>
  <c r="R36"/>
  <c r="Q36"/>
  <c r="S23"/>
  <c r="R23"/>
  <c r="Q23"/>
  <c r="D101" i="5"/>
  <c r="D97"/>
  <c r="D92"/>
  <c r="D85"/>
  <c r="D74"/>
  <c r="S32"/>
  <c r="R32"/>
  <c r="Q32"/>
  <c r="S25"/>
  <c r="R25"/>
  <c r="Q25"/>
  <c r="V75" i="13"/>
  <c r="V74"/>
  <c r="C4" i="69"/>
  <c r="C4" i="68"/>
  <c r="C4" i="67"/>
  <c r="C4" i="66"/>
  <c r="C4" i="65"/>
  <c r="C4" i="64"/>
  <c r="C4" i="63"/>
  <c r="C4" i="62"/>
  <c r="C4" i="61"/>
  <c r="C4" i="60"/>
  <c r="C4" i="59"/>
  <c r="A116" i="32"/>
  <c r="A115"/>
  <c r="A113"/>
  <c r="A112"/>
  <c r="A110"/>
  <c r="A109"/>
  <c r="A96"/>
  <c r="A95"/>
  <c r="A93"/>
  <c r="A92"/>
  <c r="A79"/>
  <c r="A38"/>
  <c r="A37"/>
  <c r="V44" i="9"/>
  <c r="V43"/>
  <c r="V35"/>
  <c r="V22"/>
  <c r="V10"/>
  <c r="V11"/>
  <c r="V12"/>
  <c r="V13"/>
  <c r="V14"/>
  <c r="V15"/>
  <c r="V16"/>
  <c r="V17"/>
  <c r="V18"/>
  <c r="V19"/>
  <c r="V20"/>
  <c r="V21"/>
  <c r="V24"/>
  <c r="V25"/>
  <c r="V26"/>
  <c r="V27"/>
  <c r="V28"/>
  <c r="V29"/>
  <c r="V30"/>
  <c r="V31"/>
  <c r="V32"/>
  <c r="V33"/>
  <c r="V34"/>
  <c r="V37"/>
  <c r="V38"/>
  <c r="V39"/>
  <c r="V40"/>
  <c r="V41"/>
  <c r="V42"/>
  <c r="V9"/>
  <c r="V31" i="5"/>
  <c r="V24"/>
  <c r="V23"/>
  <c r="V10"/>
  <c r="V11"/>
  <c r="V12"/>
  <c r="V13"/>
  <c r="V14"/>
  <c r="V15"/>
  <c r="V16"/>
  <c r="V17"/>
  <c r="V18"/>
  <c r="V19"/>
  <c r="V20"/>
  <c r="V21"/>
  <c r="V22"/>
  <c r="V26"/>
  <c r="V27"/>
  <c r="V28"/>
  <c r="V29"/>
  <c r="V30"/>
  <c r="V33"/>
  <c r="V34"/>
  <c r="V35"/>
  <c r="V36"/>
  <c r="V37"/>
  <c r="V38"/>
  <c r="V9"/>
  <c r="V9" i="18"/>
  <c r="V10"/>
  <c r="V11"/>
  <c r="V12"/>
  <c r="V13"/>
  <c r="V14"/>
  <c r="V15"/>
  <c r="V16"/>
  <c r="V17"/>
  <c r="V18"/>
  <c r="V19"/>
  <c r="V20"/>
  <c r="V21"/>
  <c r="V23"/>
  <c r="V24"/>
  <c r="V25"/>
  <c r="V26"/>
  <c r="V27"/>
  <c r="V28"/>
  <c r="V29"/>
  <c r="V30"/>
  <c r="V31"/>
  <c r="V32"/>
  <c r="V33"/>
  <c r="V34"/>
  <c r="V35"/>
  <c r="V36"/>
  <c r="V37"/>
  <c r="V38"/>
  <c r="V40"/>
  <c r="V41"/>
  <c r="V42"/>
  <c r="V43"/>
  <c r="V44"/>
  <c r="V45"/>
  <c r="V46"/>
  <c r="V47"/>
  <c r="V49"/>
  <c r="V50"/>
  <c r="V51"/>
  <c r="V52"/>
  <c r="V53"/>
  <c r="V54"/>
  <c r="V55"/>
  <c r="V56"/>
  <c r="V57"/>
  <c r="V58"/>
  <c r="V59"/>
  <c r="V60"/>
  <c r="V61"/>
  <c r="V62"/>
  <c r="V63"/>
  <c r="V64"/>
  <c r="V66"/>
  <c r="V67"/>
  <c r="V68"/>
  <c r="V69"/>
  <c r="V70"/>
  <c r="V71"/>
  <c r="V72"/>
  <c r="V74"/>
  <c r="V75"/>
  <c r="V8"/>
  <c r="V9" i="4"/>
  <c r="V10"/>
  <c r="V11"/>
  <c r="V12"/>
  <c r="V13"/>
  <c r="V14"/>
  <c r="V15"/>
  <c r="V16"/>
  <c r="V17"/>
  <c r="V18"/>
  <c r="V19"/>
  <c r="V20"/>
  <c r="V21"/>
  <c r="V22"/>
  <c r="V23"/>
  <c r="V24"/>
  <c r="V25"/>
  <c r="V26"/>
  <c r="V27"/>
  <c r="V28"/>
  <c r="V29"/>
  <c r="V30"/>
  <c r="V31"/>
  <c r="V32"/>
  <c r="V33"/>
  <c r="V8"/>
  <c r="V9" i="2"/>
  <c r="V10"/>
  <c r="V11"/>
  <c r="V12"/>
  <c r="V13"/>
  <c r="V14"/>
  <c r="V15"/>
  <c r="V16"/>
  <c r="V17"/>
  <c r="V18"/>
  <c r="V19"/>
  <c r="V20"/>
  <c r="V21"/>
  <c r="V22"/>
  <c r="V23"/>
  <c r="V24"/>
  <c r="V25"/>
  <c r="V26"/>
  <c r="V27"/>
  <c r="V28"/>
  <c r="V29"/>
  <c r="V30"/>
  <c r="V31"/>
  <c r="V8"/>
  <c r="V9" i="14"/>
  <c r="V10"/>
  <c r="V11"/>
  <c r="V12"/>
  <c r="V13"/>
  <c r="V14"/>
  <c r="V15"/>
  <c r="V16"/>
  <c r="V17"/>
  <c r="V18"/>
  <c r="V19"/>
  <c r="V20"/>
  <c r="V21"/>
  <c r="V23"/>
  <c r="V24"/>
  <c r="V25"/>
  <c r="V26"/>
  <c r="V27"/>
  <c r="V28"/>
  <c r="V29"/>
  <c r="V30"/>
  <c r="V31"/>
  <c r="V32"/>
  <c r="V33"/>
  <c r="V34"/>
  <c r="V35"/>
  <c r="V36"/>
  <c r="V37"/>
  <c r="V38"/>
  <c r="V40"/>
  <c r="V41"/>
  <c r="V42"/>
  <c r="V43"/>
  <c r="V44"/>
  <c r="V45"/>
  <c r="V46"/>
  <c r="V47"/>
  <c r="V49"/>
  <c r="V50"/>
  <c r="V51"/>
  <c r="V52"/>
  <c r="V53"/>
  <c r="V54"/>
  <c r="V55"/>
  <c r="V56"/>
  <c r="V57"/>
  <c r="V58"/>
  <c r="V59"/>
  <c r="V60"/>
  <c r="V61"/>
  <c r="V62"/>
  <c r="V63"/>
  <c r="V64"/>
  <c r="V66"/>
  <c r="V67"/>
  <c r="V68"/>
  <c r="V69"/>
  <c r="V70"/>
  <c r="V71"/>
  <c r="V72"/>
  <c r="V74"/>
  <c r="V75"/>
  <c r="V76"/>
  <c r="V77"/>
  <c r="V78"/>
  <c r="V79"/>
  <c r="V80"/>
  <c r="V81"/>
  <c r="V8"/>
  <c r="V9" i="13"/>
  <c r="V10"/>
  <c r="V11"/>
  <c r="V12"/>
  <c r="V13"/>
  <c r="V14"/>
  <c r="V15"/>
  <c r="V16"/>
  <c r="V17"/>
  <c r="V18"/>
  <c r="V19"/>
  <c r="V20"/>
  <c r="V21"/>
  <c r="V23"/>
  <c r="V24"/>
  <c r="V25"/>
  <c r="V26"/>
  <c r="V27"/>
  <c r="V28"/>
  <c r="V29"/>
  <c r="V30"/>
  <c r="V31"/>
  <c r="V32"/>
  <c r="V33"/>
  <c r="V34"/>
  <c r="V35"/>
  <c r="V36"/>
  <c r="V37"/>
  <c r="V38"/>
  <c r="V40"/>
  <c r="V41"/>
  <c r="V42"/>
  <c r="V43"/>
  <c r="V44"/>
  <c r="V45"/>
  <c r="V46"/>
  <c r="V47"/>
  <c r="V49"/>
  <c r="V50"/>
  <c r="V51"/>
  <c r="V52"/>
  <c r="V53"/>
  <c r="V54"/>
  <c r="V55"/>
  <c r="V56"/>
  <c r="V57"/>
  <c r="V58"/>
  <c r="V59"/>
  <c r="V60"/>
  <c r="V61"/>
  <c r="V62"/>
  <c r="V63"/>
  <c r="V64"/>
  <c r="V66"/>
  <c r="V67"/>
  <c r="V68"/>
  <c r="V69"/>
  <c r="V70"/>
  <c r="V71"/>
  <c r="V72"/>
  <c r="V8"/>
  <c r="V75" i="12"/>
  <c r="V74"/>
  <c r="V72"/>
  <c r="V71"/>
  <c r="V70"/>
  <c r="V69"/>
  <c r="V68"/>
  <c r="V67"/>
  <c r="V66"/>
  <c r="V64"/>
  <c r="V63"/>
  <c r="V62"/>
  <c r="V61"/>
  <c r="V60"/>
  <c r="V59"/>
  <c r="V58"/>
  <c r="V57"/>
  <c r="V56"/>
  <c r="V55"/>
  <c r="V54"/>
  <c r="V53"/>
  <c r="V52"/>
  <c r="V51"/>
  <c r="V50"/>
  <c r="V49"/>
  <c r="V47"/>
  <c r="V46"/>
  <c r="V45"/>
  <c r="V44"/>
  <c r="V43"/>
  <c r="V42"/>
  <c r="V41"/>
  <c r="V40"/>
  <c r="V38"/>
  <c r="V37"/>
  <c r="V36"/>
  <c r="V35"/>
  <c r="V34"/>
  <c r="V33"/>
  <c r="V32"/>
  <c r="V31"/>
  <c r="V30"/>
  <c r="V29"/>
  <c r="V28"/>
  <c r="V27"/>
  <c r="V26"/>
  <c r="V25"/>
  <c r="V24"/>
  <c r="V23"/>
  <c r="V21"/>
  <c r="V20"/>
  <c r="V19"/>
  <c r="V18"/>
  <c r="V17"/>
  <c r="V16"/>
  <c r="V15"/>
  <c r="V14"/>
  <c r="V13"/>
  <c r="V12"/>
  <c r="V11"/>
  <c r="V10"/>
  <c r="V9"/>
  <c r="V8"/>
  <c r="V41" i="7"/>
  <c r="V40"/>
  <c r="V39"/>
  <c r="V38"/>
  <c r="V37"/>
  <c r="V36"/>
  <c r="V35"/>
  <c r="V34"/>
  <c r="V33"/>
  <c r="V32"/>
  <c r="V31"/>
  <c r="V30"/>
  <c r="V29"/>
  <c r="V28"/>
  <c r="V27"/>
  <c r="V26"/>
  <c r="V25"/>
  <c r="V24"/>
  <c r="V23"/>
  <c r="V22"/>
  <c r="V21"/>
  <c r="V20"/>
  <c r="V19"/>
  <c r="V18"/>
  <c r="V17"/>
  <c r="V16"/>
  <c r="V15"/>
  <c r="V14"/>
  <c r="V13"/>
  <c r="V12"/>
  <c r="V11"/>
  <c r="V10"/>
  <c r="V9"/>
  <c r="V8"/>
  <c r="V9" i="8"/>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8"/>
  <c r="A4" i="32"/>
  <c r="A5"/>
  <c r="A6"/>
  <c r="A7"/>
  <c r="A8"/>
  <c r="A9"/>
  <c r="A10"/>
  <c r="A11"/>
  <c r="A12"/>
  <c r="A13"/>
  <c r="A14"/>
  <c r="A15"/>
  <c r="A16"/>
  <c r="A17"/>
  <c r="A18"/>
  <c r="A19"/>
  <c r="A20"/>
  <c r="A21"/>
  <c r="A22"/>
  <c r="A23"/>
  <c r="A24"/>
  <c r="A25"/>
  <c r="A26"/>
  <c r="A27"/>
  <c r="A28"/>
  <c r="A29"/>
  <c r="A30"/>
  <c r="A31"/>
  <c r="A32"/>
  <c r="A33"/>
  <c r="A34"/>
  <c r="A35"/>
  <c r="A36"/>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81"/>
  <c r="A82"/>
  <c r="A83"/>
  <c r="A84"/>
  <c r="A85"/>
  <c r="A86"/>
  <c r="A87"/>
  <c r="A88"/>
  <c r="A89"/>
  <c r="A90"/>
  <c r="A91"/>
  <c r="A94"/>
  <c r="A97"/>
  <c r="A98"/>
  <c r="A99"/>
  <c r="A100"/>
  <c r="A101"/>
  <c r="A102"/>
  <c r="A103"/>
  <c r="A104"/>
  <c r="A105"/>
  <c r="A106"/>
  <c r="A107"/>
  <c r="A108"/>
  <c r="A111"/>
  <c r="A114"/>
  <c r="A117"/>
  <c r="A118"/>
  <c r="A123"/>
  <c r="A124"/>
  <c r="A125"/>
  <c r="A126"/>
  <c r="A127"/>
  <c r="A128"/>
  <c r="A129"/>
  <c r="A130"/>
  <c r="A131"/>
  <c r="A132"/>
  <c r="A133"/>
  <c r="A134"/>
  <c r="A135"/>
  <c r="A148"/>
  <c r="A149"/>
  <c r="A150"/>
  <c r="A160"/>
  <c r="A161"/>
  <c r="A162"/>
  <c r="A172"/>
  <c r="A173"/>
  <c r="A174"/>
  <c r="A193"/>
  <c r="A194"/>
  <c r="A195"/>
  <c r="A196"/>
  <c r="A197"/>
  <c r="A198"/>
  <c r="A199"/>
  <c r="A200"/>
  <c r="A201"/>
  <c r="A202"/>
  <c r="A203"/>
  <c r="A204"/>
  <c r="A205"/>
  <c r="A206"/>
  <c r="A207"/>
  <c r="A208"/>
  <c r="A209"/>
  <c r="A210"/>
  <c r="A211"/>
  <c r="A214"/>
  <c r="A217"/>
  <c r="A220"/>
  <c r="A223"/>
  <c r="A226"/>
  <c r="A229"/>
  <c r="A232"/>
  <c r="A235"/>
  <c r="A238"/>
  <c r="A241"/>
  <c r="A244"/>
  <c r="A247"/>
  <c r="A250"/>
  <c r="A253"/>
  <c r="A256"/>
  <c r="A259"/>
  <c r="A262"/>
  <c r="A265"/>
  <c r="A268"/>
  <c r="A271"/>
  <c r="A274"/>
  <c r="A277"/>
  <c r="A280"/>
  <c r="A283"/>
  <c r="A286"/>
  <c r="A289"/>
  <c r="A292"/>
  <c r="A295"/>
  <c r="A298"/>
  <c r="A301"/>
  <c r="A304"/>
  <c r="A307"/>
  <c r="A310"/>
  <c r="A313"/>
  <c r="A316"/>
  <c r="A319"/>
  <c r="A322"/>
  <c r="A325"/>
  <c r="A328"/>
  <c r="A331"/>
  <c r="A334"/>
  <c r="A337"/>
  <c r="A340"/>
  <c r="A343"/>
  <c r="A346"/>
  <c r="A349"/>
  <c r="A352"/>
  <c r="A355"/>
  <c r="A364"/>
  <c r="A365"/>
  <c r="A366"/>
  <c r="A367"/>
  <c r="A371"/>
  <c r="A374"/>
  <c r="A377"/>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40"/>
  <c r="A441"/>
  <c r="A442"/>
  <c r="A443"/>
  <c r="A447"/>
  <c r="A450"/>
  <c r="A453"/>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6"/>
  <c r="A517"/>
  <c r="A518"/>
  <c r="A519"/>
  <c r="A523"/>
  <c r="A526"/>
  <c r="A529"/>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8"/>
  <c r="A599"/>
  <c r="A600"/>
  <c r="A601"/>
  <c r="A602"/>
  <c r="A603"/>
  <c r="A604"/>
  <c r="A605"/>
  <c r="A606"/>
  <c r="A607"/>
  <c r="A608"/>
  <c r="A609"/>
  <c r="A610"/>
  <c r="A611"/>
  <c r="A612"/>
  <c r="A613"/>
  <c r="A614"/>
  <c r="A615"/>
  <c r="A616"/>
  <c r="A617"/>
  <c r="A618"/>
  <c r="A619"/>
  <c r="A620"/>
  <c r="A621"/>
  <c r="A623"/>
  <c r="A624"/>
  <c r="A625"/>
  <c r="A626"/>
  <c r="A627"/>
  <c r="A628"/>
  <c r="G2" i="18"/>
  <c r="G2" i="4"/>
  <c r="G2" i="2"/>
  <c r="G2" i="14"/>
  <c r="G2" i="13"/>
  <c r="G2" i="12"/>
  <c r="G2" i="6"/>
  <c r="G2" i="7"/>
  <c r="G2" i="8"/>
  <c r="G2" i="9"/>
  <c r="G2" i="5"/>
  <c r="C4" i="34"/>
  <c r="G1" i="5"/>
  <c r="I3" i="18"/>
  <c r="L1"/>
  <c r="G1"/>
  <c r="I3" i="6"/>
  <c r="I3" i="12"/>
  <c r="I3" i="13"/>
  <c r="I3" i="14"/>
  <c r="I3" i="2"/>
  <c r="I3" i="4"/>
  <c r="I3" i="7"/>
  <c r="I3" i="8"/>
  <c r="I3" i="9"/>
  <c r="I3" i="5"/>
  <c r="L1" i="9"/>
  <c r="L1" i="8"/>
  <c r="L1" i="7"/>
  <c r="L1" i="6"/>
  <c r="L1" i="12"/>
  <c r="L1" i="13"/>
  <c r="L1" i="14"/>
  <c r="L1" i="2"/>
  <c r="L1" i="4"/>
  <c r="L1" i="5"/>
  <c r="G1" i="9"/>
  <c r="G1" i="8"/>
  <c r="G1" i="7"/>
  <c r="G1" i="6"/>
  <c r="G1" i="12"/>
  <c r="G1" i="13"/>
  <c r="G1" i="14"/>
  <c r="G1" i="2"/>
  <c r="G1" i="4"/>
  <c r="D12" i="71"/>
  <c r="I44" i="9" s="1"/>
  <c r="B14" i="71"/>
  <c r="F5" i="65" s="1"/>
  <c r="D13" i="71"/>
  <c r="J26" i="9" s="1"/>
  <c r="B10" i="71"/>
  <c r="F5" i="61" s="1"/>
  <c r="D8" i="71"/>
  <c r="E25" i="9" s="1"/>
  <c r="J11"/>
  <c r="J22"/>
  <c r="J39"/>
  <c r="J20"/>
  <c r="E18"/>
  <c r="E21"/>
  <c r="E22"/>
  <c r="I45"/>
  <c r="D7" i="71"/>
  <c r="J34" i="9"/>
  <c r="E40"/>
  <c r="I14"/>
  <c r="I28" l="1"/>
  <c r="I17"/>
  <c r="E24"/>
  <c r="J15"/>
  <c r="J16"/>
  <c r="J45"/>
  <c r="I11"/>
  <c r="B11" i="71"/>
  <c r="D11" s="1"/>
  <c r="E16" i="9"/>
  <c r="J28"/>
  <c r="J32"/>
  <c r="I27"/>
  <c r="I26"/>
  <c r="E30"/>
  <c r="J25"/>
  <c r="J44"/>
  <c r="I37"/>
  <c r="I10"/>
  <c r="E32"/>
  <c r="J31"/>
  <c r="J21"/>
  <c r="I9"/>
  <c r="I29"/>
  <c r="I20"/>
  <c r="J12"/>
  <c r="J41"/>
  <c r="I34"/>
  <c r="I38"/>
  <c r="E11"/>
  <c r="J10"/>
  <c r="J13"/>
  <c r="D9" i="71"/>
  <c r="D14"/>
  <c r="K37" i="9" s="1"/>
  <c r="E29"/>
  <c r="E26"/>
  <c r="E33"/>
  <c r="E43"/>
  <c r="E19"/>
  <c r="E17"/>
  <c r="E39"/>
  <c r="E41"/>
  <c r="E14"/>
  <c r="I18"/>
  <c r="I35"/>
  <c r="I19"/>
  <c r="I39"/>
  <c r="D16" i="71"/>
  <c r="I40" i="9"/>
  <c r="J40"/>
  <c r="I42"/>
  <c r="I30"/>
  <c r="I21"/>
  <c r="I13"/>
  <c r="I41"/>
  <c r="I33"/>
  <c r="I25"/>
  <c r="I16"/>
  <c r="B15" i="71"/>
  <c r="B17" s="1"/>
  <c r="F5" i="68" s="1"/>
  <c r="E5" s="1"/>
  <c r="D10" i="71"/>
  <c r="J35" i="9"/>
  <c r="J19"/>
  <c r="J27"/>
  <c r="J17"/>
  <c r="J24"/>
  <c r="J75" s="1"/>
  <c r="J9"/>
  <c r="J30"/>
  <c r="J29"/>
  <c r="J42"/>
  <c r="J14"/>
  <c r="J43"/>
  <c r="J37"/>
  <c r="J38"/>
  <c r="J78" s="1"/>
  <c r="J18"/>
  <c r="J33"/>
  <c r="I12"/>
  <c r="I22"/>
  <c r="I31"/>
  <c r="I43"/>
  <c r="I70" s="1"/>
  <c r="I15"/>
  <c r="I24"/>
  <c r="I32"/>
  <c r="I76" s="1"/>
  <c r="G7" i="14"/>
  <c r="G7" i="13"/>
  <c r="G7" i="6"/>
  <c r="G7" i="2"/>
  <c r="G7" i="12"/>
  <c r="G7" i="4"/>
  <c r="E5" i="61"/>
  <c r="E5" i="65"/>
  <c r="K40" i="7"/>
  <c r="K7" i="13"/>
  <c r="K7" i="18"/>
  <c r="K7" i="7"/>
  <c r="K7" i="8"/>
  <c r="D2" i="65"/>
  <c r="K7" i="4"/>
  <c r="K7" i="2"/>
  <c r="K7" i="14"/>
  <c r="K7" i="6"/>
  <c r="K7" i="12"/>
  <c r="E34" i="9"/>
  <c r="E77" s="1"/>
  <c r="G34"/>
  <c r="G35"/>
  <c r="G9"/>
  <c r="G45"/>
  <c r="G10"/>
  <c r="G42"/>
  <c r="G18"/>
  <c r="G44"/>
  <c r="G24"/>
  <c r="G29"/>
  <c r="G11"/>
  <c r="G12"/>
  <c r="G15"/>
  <c r="G27"/>
  <c r="G25"/>
  <c r="G28"/>
  <c r="G32"/>
  <c r="K24"/>
  <c r="K44"/>
  <c r="K31"/>
  <c r="E45"/>
  <c r="E15"/>
  <c r="E44"/>
  <c r="E37"/>
  <c r="E69" s="1"/>
  <c r="E35"/>
  <c r="E13"/>
  <c r="E10"/>
  <c r="E12"/>
  <c r="E42"/>
  <c r="E31"/>
  <c r="E76" s="1"/>
  <c r="E28"/>
  <c r="E20"/>
  <c r="E27"/>
  <c r="E9"/>
  <c r="E67" s="1"/>
  <c r="E38"/>
  <c r="J73"/>
  <c r="F5" i="62"/>
  <c r="H7" i="8" s="1"/>
  <c r="F5" i="66"/>
  <c r="L7" i="6" s="1"/>
  <c r="I74" i="9"/>
  <c r="J70"/>
  <c r="I67"/>
  <c r="I71"/>
  <c r="L7" i="18"/>
  <c r="J76" i="9"/>
  <c r="G7" i="18"/>
  <c r="G7" i="7"/>
  <c r="D2" i="61"/>
  <c r="G7" i="8"/>
  <c r="I77" i="9"/>
  <c r="I75"/>
  <c r="H18"/>
  <c r="H21"/>
  <c r="H19"/>
  <c r="H13"/>
  <c r="H35"/>
  <c r="H24"/>
  <c r="H38"/>
  <c r="H41"/>
  <c r="H20"/>
  <c r="H16"/>
  <c r="H30"/>
  <c r="H45"/>
  <c r="H28"/>
  <c r="H32"/>
  <c r="H22"/>
  <c r="H25"/>
  <c r="H40"/>
  <c r="H12"/>
  <c r="H11"/>
  <c r="H9"/>
  <c r="H29"/>
  <c r="H14"/>
  <c r="H37"/>
  <c r="H26"/>
  <c r="H39"/>
  <c r="H10"/>
  <c r="H33"/>
  <c r="H43"/>
  <c r="H15"/>
  <c r="H31"/>
  <c r="H27"/>
  <c r="H17"/>
  <c r="H42"/>
  <c r="H34"/>
  <c r="H44"/>
  <c r="I68"/>
  <c r="H7" i="4"/>
  <c r="D15" i="71"/>
  <c r="J74" i="9"/>
  <c r="I73"/>
  <c r="D75" i="18"/>
  <c r="D72"/>
  <c r="D70"/>
  <c r="D68"/>
  <c r="D66"/>
  <c r="D62"/>
  <c r="D60"/>
  <c r="D58"/>
  <c r="D46"/>
  <c r="D44"/>
  <c r="D42"/>
  <c r="D40"/>
  <c r="D36"/>
  <c r="D34"/>
  <c r="D32"/>
  <c r="D19"/>
  <c r="D17"/>
  <c r="D15"/>
  <c r="D13"/>
  <c r="D11"/>
  <c r="D33" i="4"/>
  <c r="D31"/>
  <c r="D27"/>
  <c r="D25"/>
  <c r="D23"/>
  <c r="D19"/>
  <c r="D17"/>
  <c r="D15"/>
  <c r="D13"/>
  <c r="D11"/>
  <c r="D30" i="2"/>
  <c r="D28"/>
  <c r="D26"/>
  <c r="D24"/>
  <c r="D20"/>
  <c r="D18"/>
  <c r="D16"/>
  <c r="D12"/>
  <c r="D10"/>
  <c r="D81" i="14"/>
  <c r="D79"/>
  <c r="D77"/>
  <c r="D75"/>
  <c r="D72"/>
  <c r="D70"/>
  <c r="D68"/>
  <c r="D66"/>
  <c r="D62"/>
  <c r="D60"/>
  <c r="D58"/>
  <c r="D46"/>
  <c r="D44"/>
  <c r="D42"/>
  <c r="D40"/>
  <c r="D36"/>
  <c r="D34"/>
  <c r="D32"/>
  <c r="D19"/>
  <c r="D17"/>
  <c r="D15"/>
  <c r="D13"/>
  <c r="D11"/>
  <c r="D74" i="13"/>
  <c r="D71"/>
  <c r="D69"/>
  <c r="D67"/>
  <c r="D65"/>
  <c r="D48" s="1"/>
  <c r="D63"/>
  <c r="D61"/>
  <c r="D59"/>
  <c r="D57"/>
  <c r="D45"/>
  <c r="D43"/>
  <c r="D41"/>
  <c r="D39"/>
  <c r="D37"/>
  <c r="D35"/>
  <c r="D33"/>
  <c r="D31"/>
  <c r="D19"/>
  <c r="D17"/>
  <c r="D15"/>
  <c r="D13"/>
  <c r="D11"/>
  <c r="D74" i="18"/>
  <c r="D71"/>
  <c r="D54" s="1"/>
  <c r="D69"/>
  <c r="D67"/>
  <c r="D50" s="1"/>
  <c r="D65"/>
  <c r="D63"/>
  <c r="D55" s="1"/>
  <c r="D61"/>
  <c r="D53" s="1"/>
  <c r="D59"/>
  <c r="D57"/>
  <c r="D51"/>
  <c r="D49"/>
  <c r="D45"/>
  <c r="D43"/>
  <c r="D26" s="1"/>
  <c r="D41"/>
  <c r="D39"/>
  <c r="D37"/>
  <c r="D35"/>
  <c r="D33"/>
  <c r="D25" s="1"/>
  <c r="D31"/>
  <c r="D23" s="1"/>
  <c r="D29"/>
  <c r="D27"/>
  <c r="D20"/>
  <c r="D18"/>
  <c r="D16" s="1"/>
  <c r="D14"/>
  <c r="D12"/>
  <c r="D10" s="1"/>
  <c r="D32" i="4"/>
  <c r="D30"/>
  <c r="D28"/>
  <c r="D26"/>
  <c r="D24"/>
  <c r="D20"/>
  <c r="D18"/>
  <c r="D14"/>
  <c r="D12"/>
  <c r="D10"/>
  <c r="D31" i="2"/>
  <c r="D23"/>
  <c r="D19"/>
  <c r="D15"/>
  <c r="D11"/>
  <c r="D78" i="14"/>
  <c r="D74"/>
  <c r="D69"/>
  <c r="D52" s="1"/>
  <c r="D119" s="1"/>
  <c r="D65"/>
  <c r="D61"/>
  <c r="D57"/>
  <c r="D53"/>
  <c r="D120" s="1"/>
  <c r="D45"/>
  <c r="D28" s="1"/>
  <c r="D110" s="1"/>
  <c r="D41"/>
  <c r="D37"/>
  <c r="D29" s="1"/>
  <c r="D111" s="1"/>
  <c r="D33"/>
  <c r="D20"/>
  <c r="D12"/>
  <c r="D72" i="13"/>
  <c r="D55" s="1"/>
  <c r="D68"/>
  <c r="D51" s="1"/>
  <c r="D60"/>
  <c r="D52" s="1"/>
  <c r="D44"/>
  <c r="D27" s="1"/>
  <c r="D40"/>
  <c r="D36"/>
  <c r="D32"/>
  <c r="D28"/>
  <c r="D24"/>
  <c r="D20"/>
  <c r="D12"/>
  <c r="D75" i="12"/>
  <c r="D72"/>
  <c r="D70"/>
  <c r="D68"/>
  <c r="D66"/>
  <c r="D62"/>
  <c r="D60"/>
  <c r="D58"/>
  <c r="D46"/>
  <c r="D44"/>
  <c r="D42"/>
  <c r="D40"/>
  <c r="D36"/>
  <c r="D34"/>
  <c r="D32"/>
  <c r="D20"/>
  <c r="D18"/>
  <c r="D14"/>
  <c r="D12"/>
  <c r="D104" i="6"/>
  <c r="D102"/>
  <c r="D100"/>
  <c r="D97"/>
  <c r="D95"/>
  <c r="D93"/>
  <c r="D91"/>
  <c r="D74" s="1"/>
  <c r="D89"/>
  <c r="D87"/>
  <c r="D85"/>
  <c r="D83"/>
  <c r="D71"/>
  <c r="D69"/>
  <c r="D67"/>
  <c r="D34" i="9" s="1"/>
  <c r="D65" i="6"/>
  <c r="D63"/>
  <c r="D61"/>
  <c r="D59"/>
  <c r="D57"/>
  <c r="D45"/>
  <c r="D43"/>
  <c r="D39"/>
  <c r="D37"/>
  <c r="D31"/>
  <c r="D32" i="9" s="1"/>
  <c r="D27" i="6"/>
  <c r="D26" i="9" s="1"/>
  <c r="D25" i="6"/>
  <c r="D23"/>
  <c r="D21"/>
  <c r="D19"/>
  <c r="D17"/>
  <c r="D13" s="1"/>
  <c r="D136" s="1"/>
  <c r="D15"/>
  <c r="D11" s="1"/>
  <c r="D29" i="2"/>
  <c r="D27" s="1"/>
  <c r="D25"/>
  <c r="D21"/>
  <c r="D17"/>
  <c r="D13"/>
  <c r="D9"/>
  <c r="D80" i="14"/>
  <c r="D76"/>
  <c r="D71"/>
  <c r="D54" s="1"/>
  <c r="D121" s="1"/>
  <c r="D67"/>
  <c r="D50" s="1"/>
  <c r="D63"/>
  <c r="D59"/>
  <c r="D55"/>
  <c r="D122" s="1"/>
  <c r="D51"/>
  <c r="D118" s="1"/>
  <c r="D43"/>
  <c r="D26" s="1"/>
  <c r="D108" s="1"/>
  <c r="D39"/>
  <c r="D35"/>
  <c r="D27" s="1"/>
  <c r="D109" s="1"/>
  <c r="D31"/>
  <c r="D23" s="1"/>
  <c r="D18"/>
  <c r="D16" s="1"/>
  <c r="D102" s="1"/>
  <c r="D14"/>
  <c r="D10"/>
  <c r="D75" i="13"/>
  <c r="D70"/>
  <c r="D53" s="1"/>
  <c r="D66"/>
  <c r="D62"/>
  <c r="D58"/>
  <c r="D54"/>
  <c r="D50"/>
  <c r="D46"/>
  <c r="D29" s="1"/>
  <c r="D42"/>
  <c r="D34"/>
  <c r="D30" s="1"/>
  <c r="D90" s="1"/>
  <c r="D22"/>
  <c r="D18"/>
  <c r="D16" s="1"/>
  <c r="D87" s="1"/>
  <c r="D14"/>
  <c r="D10"/>
  <c r="D74" i="12"/>
  <c r="D71"/>
  <c r="D54" s="1"/>
  <c r="D69"/>
  <c r="D67"/>
  <c r="D50" s="1"/>
  <c r="D65"/>
  <c r="D63"/>
  <c r="D61"/>
  <c r="D59"/>
  <c r="D51" s="1"/>
  <c r="D57"/>
  <c r="D45"/>
  <c r="D28" s="1"/>
  <c r="D43"/>
  <c r="D26" s="1"/>
  <c r="D41"/>
  <c r="D24" s="1"/>
  <c r="D39"/>
  <c r="D37"/>
  <c r="D29" s="1"/>
  <c r="D35"/>
  <c r="D27" s="1"/>
  <c r="D33"/>
  <c r="D25" s="1"/>
  <c r="D31"/>
  <c r="D23" s="1"/>
  <c r="D19"/>
  <c r="D17"/>
  <c r="D15"/>
  <c r="D13"/>
  <c r="D11"/>
  <c r="D10" s="1"/>
  <c r="D106" i="6"/>
  <c r="D103"/>
  <c r="D101"/>
  <c r="D98"/>
  <c r="D81" s="1"/>
  <c r="D96"/>
  <c r="D79" s="1"/>
  <c r="D94"/>
  <c r="D77" s="1"/>
  <c r="D92"/>
  <c r="D75" s="1"/>
  <c r="D88"/>
  <c r="D80" s="1"/>
  <c r="D86"/>
  <c r="D78" s="1"/>
  <c r="D84"/>
  <c r="D76" s="1"/>
  <c r="D72"/>
  <c r="D55" s="1"/>
  <c r="D70"/>
  <c r="D53" s="1"/>
  <c r="D68"/>
  <c r="D51" s="1"/>
  <c r="D66"/>
  <c r="D49" s="1"/>
  <c r="D44" i="9" s="1"/>
  <c r="D62" i="6"/>
  <c r="D54" s="1"/>
  <c r="D60"/>
  <c r="D52" s="1"/>
  <c r="D58"/>
  <c r="D48"/>
  <c r="D46"/>
  <c r="D42"/>
  <c r="D41" s="1"/>
  <c r="D145" s="1"/>
  <c r="D40"/>
  <c r="D36"/>
  <c r="D35" s="1"/>
  <c r="D143" s="1"/>
  <c r="D30"/>
  <c r="D27" i="9" s="1"/>
  <c r="D28" i="6"/>
  <c r="D31" i="9" s="1"/>
  <c r="D24" i="6"/>
  <c r="D20"/>
  <c r="D18" s="1"/>
  <c r="D138" s="1"/>
  <c r="D16"/>
  <c r="D41" i="7"/>
  <c r="D35"/>
  <c r="D31"/>
  <c r="D29"/>
  <c r="D25"/>
  <c r="D22"/>
  <c r="D18"/>
  <c r="D14"/>
  <c r="D16" i="9" s="1"/>
  <c r="D12" i="7"/>
  <c r="D10"/>
  <c r="D78" i="8"/>
  <c r="D76"/>
  <c r="D74"/>
  <c r="D72"/>
  <c r="D70"/>
  <c r="D68"/>
  <c r="D66"/>
  <c r="D64"/>
  <c r="D60"/>
  <c r="D58"/>
  <c r="D54"/>
  <c r="D50"/>
  <c r="D46"/>
  <c r="D44"/>
  <c r="D40"/>
  <c r="D38"/>
  <c r="D36"/>
  <c r="D32"/>
  <c r="D28"/>
  <c r="D26"/>
  <c r="D24"/>
  <c r="D20"/>
  <c r="D18"/>
  <c r="D16"/>
  <c r="D14"/>
  <c r="D12"/>
  <c r="D2" i="34"/>
  <c r="D7" i="18"/>
  <c r="D7" i="4"/>
  <c r="D7" i="6"/>
  <c r="D40" i="7"/>
  <c r="D39" s="1"/>
  <c r="D65" s="1"/>
  <c r="D38"/>
  <c r="D36"/>
  <c r="D34"/>
  <c r="D32"/>
  <c r="D28"/>
  <c r="D27" s="1"/>
  <c r="D63" s="1"/>
  <c r="D26"/>
  <c r="D24" s="1"/>
  <c r="D21"/>
  <c r="D20" s="1"/>
  <c r="D19"/>
  <c r="D17"/>
  <c r="D15"/>
  <c r="D13"/>
  <c r="D77" i="8"/>
  <c r="D75" s="1"/>
  <c r="D73"/>
  <c r="D71"/>
  <c r="D67"/>
  <c r="D65"/>
  <c r="D61"/>
  <c r="D57"/>
  <c r="D56" s="1"/>
  <c r="D55"/>
  <c r="D51"/>
  <c r="D49"/>
  <c r="D47"/>
  <c r="D45"/>
  <c r="D41"/>
  <c r="D39"/>
  <c r="D37"/>
  <c r="D35"/>
  <c r="D33"/>
  <c r="D31"/>
  <c r="D30" s="1"/>
  <c r="D29"/>
  <c r="D27"/>
  <c r="D25"/>
  <c r="D21"/>
  <c r="D19"/>
  <c r="D17"/>
  <c r="D13"/>
  <c r="D11"/>
  <c r="D7" i="12"/>
  <c r="D7" i="8"/>
  <c r="D7" i="13"/>
  <c r="D7" i="7"/>
  <c r="D7" i="14"/>
  <c r="D7" i="2"/>
  <c r="F75" i="18"/>
  <c r="F72"/>
  <c r="F70"/>
  <c r="F68"/>
  <c r="F66"/>
  <c r="F62"/>
  <c r="F60"/>
  <c r="F58"/>
  <c r="F74"/>
  <c r="F71"/>
  <c r="F69"/>
  <c r="F67"/>
  <c r="F65"/>
  <c r="F63"/>
  <c r="F61"/>
  <c r="F59"/>
  <c r="F57"/>
  <c r="F55"/>
  <c r="F52"/>
  <c r="F50"/>
  <c r="F48"/>
  <c r="F46"/>
  <c r="F44"/>
  <c r="F42"/>
  <c r="F40"/>
  <c r="F36"/>
  <c r="F34"/>
  <c r="F32"/>
  <c r="F20"/>
  <c r="F18"/>
  <c r="F14"/>
  <c r="F12"/>
  <c r="F32" i="4"/>
  <c r="F30"/>
  <c r="F28"/>
  <c r="F26"/>
  <c r="F24"/>
  <c r="F19"/>
  <c r="F17"/>
  <c r="F14"/>
  <c r="F12"/>
  <c r="F10"/>
  <c r="F30" i="2"/>
  <c r="F28"/>
  <c r="F26"/>
  <c r="F24"/>
  <c r="F20"/>
  <c r="F18"/>
  <c r="F16"/>
  <c r="F12"/>
  <c r="F10"/>
  <c r="F80" i="14"/>
  <c r="F78"/>
  <c r="F76"/>
  <c r="F74"/>
  <c r="F71"/>
  <c r="F69"/>
  <c r="F67"/>
  <c r="F65"/>
  <c r="F48" s="1"/>
  <c r="F63"/>
  <c r="F61"/>
  <c r="F59"/>
  <c r="F57"/>
  <c r="F46"/>
  <c r="F44"/>
  <c r="F42"/>
  <c r="F40"/>
  <c r="F37"/>
  <c r="F35"/>
  <c r="F27" s="1"/>
  <c r="F109" s="1"/>
  <c r="F33"/>
  <c r="F31"/>
  <c r="F20"/>
  <c r="F18"/>
  <c r="F15"/>
  <c r="F13"/>
  <c r="F11"/>
  <c r="F75" i="13"/>
  <c r="F72"/>
  <c r="F71"/>
  <c r="F68"/>
  <c r="F67"/>
  <c r="F62"/>
  <c r="F60"/>
  <c r="F58"/>
  <c r="F44"/>
  <c r="F43"/>
  <c r="F40"/>
  <c r="F39"/>
  <c r="F37"/>
  <c r="F35"/>
  <c r="F33"/>
  <c r="F31"/>
  <c r="F20"/>
  <c r="F19"/>
  <c r="F17"/>
  <c r="F14"/>
  <c r="F13"/>
  <c r="F11"/>
  <c r="F53" i="18"/>
  <c r="F51"/>
  <c r="F49"/>
  <c r="F45"/>
  <c r="F43"/>
  <c r="F41"/>
  <c r="F39"/>
  <c r="F37"/>
  <c r="F29" s="1"/>
  <c r="F35"/>
  <c r="F27" s="1"/>
  <c r="F33"/>
  <c r="F25" s="1"/>
  <c r="F31"/>
  <c r="F23" s="1"/>
  <c r="F19"/>
  <c r="F17"/>
  <c r="F15"/>
  <c r="F13"/>
  <c r="F11"/>
  <c r="F33" i="4"/>
  <c r="F31"/>
  <c r="F27"/>
  <c r="F25"/>
  <c r="F23"/>
  <c r="F20"/>
  <c r="F18"/>
  <c r="F15"/>
  <c r="F13"/>
  <c r="F11"/>
  <c r="F31" i="2"/>
  <c r="F29"/>
  <c r="F25"/>
  <c r="F23"/>
  <c r="F19"/>
  <c r="F15"/>
  <c r="F11"/>
  <c r="F79" i="14"/>
  <c r="F75"/>
  <c r="F70"/>
  <c r="F66"/>
  <c r="F49" s="1"/>
  <c r="F62"/>
  <c r="F54" s="1"/>
  <c r="F121" s="1"/>
  <c r="F58"/>
  <c r="F50" s="1"/>
  <c r="F117" s="1"/>
  <c r="F45"/>
  <c r="F41"/>
  <c r="F34"/>
  <c r="F17"/>
  <c r="F16" s="1"/>
  <c r="F14"/>
  <c r="F74" i="13"/>
  <c r="F70"/>
  <c r="F65"/>
  <c r="F61"/>
  <c r="F53" s="1"/>
  <c r="F57"/>
  <c r="F45"/>
  <c r="F42"/>
  <c r="F23"/>
  <c r="F36"/>
  <c r="F32"/>
  <c r="F22"/>
  <c r="F18"/>
  <c r="F15"/>
  <c r="F12"/>
  <c r="F75" i="12"/>
  <c r="F72"/>
  <c r="F70"/>
  <c r="F68"/>
  <c r="F66"/>
  <c r="F62"/>
  <c r="F60"/>
  <c r="F58"/>
  <c r="F46"/>
  <c r="F44"/>
  <c r="F42"/>
  <c r="F40"/>
  <c r="F36"/>
  <c r="F34"/>
  <c r="F32"/>
  <c r="F20"/>
  <c r="F19"/>
  <c r="F15"/>
  <c r="F12"/>
  <c r="F11"/>
  <c r="F104" i="6"/>
  <c r="F102"/>
  <c r="F100"/>
  <c r="F97"/>
  <c r="F95"/>
  <c r="F93"/>
  <c r="F91"/>
  <c r="F89"/>
  <c r="F87"/>
  <c r="F85"/>
  <c r="F83"/>
  <c r="F71"/>
  <c r="F69"/>
  <c r="F67"/>
  <c r="F34" i="9" s="1"/>
  <c r="F65" i="6"/>
  <c r="F63"/>
  <c r="F61"/>
  <c r="F59"/>
  <c r="F57"/>
  <c r="F46"/>
  <c r="F42"/>
  <c r="F40"/>
  <c r="F37"/>
  <c r="F35" s="1"/>
  <c r="F143" s="1"/>
  <c r="F36"/>
  <c r="F30"/>
  <c r="F27" i="9" s="1"/>
  <c r="F28" i="6"/>
  <c r="F31" i="9" s="1"/>
  <c r="F24" i="6"/>
  <c r="F20"/>
  <c r="F16"/>
  <c r="F21" i="2"/>
  <c r="F17"/>
  <c r="F13"/>
  <c r="F81" i="14"/>
  <c r="F77"/>
  <c r="F72"/>
  <c r="F68"/>
  <c r="F60"/>
  <c r="F43"/>
  <c r="F26" s="1"/>
  <c r="F108" s="1"/>
  <c r="F39"/>
  <c r="F36"/>
  <c r="F32"/>
  <c r="F28"/>
  <c r="F110" s="1"/>
  <c r="F19"/>
  <c r="F12"/>
  <c r="F69" i="13"/>
  <c r="F66"/>
  <c r="F63"/>
  <c r="F55" s="1"/>
  <c r="F59"/>
  <c r="F51" s="1"/>
  <c r="F54"/>
  <c r="F46"/>
  <c r="F27"/>
  <c r="F41"/>
  <c r="F34"/>
  <c r="F30" s="1"/>
  <c r="F90" s="1"/>
  <c r="F10"/>
  <c r="F86" s="1"/>
  <c r="F74" i="12"/>
  <c r="F71"/>
  <c r="F54" s="1"/>
  <c r="F69"/>
  <c r="F52" s="1"/>
  <c r="F67"/>
  <c r="F65"/>
  <c r="F63"/>
  <c r="F55" s="1"/>
  <c r="F61"/>
  <c r="F53" s="1"/>
  <c r="F59"/>
  <c r="F51" s="1"/>
  <c r="F57"/>
  <c r="F49" s="1"/>
  <c r="F45"/>
  <c r="F28" s="1"/>
  <c r="F43"/>
  <c r="F41"/>
  <c r="F24" s="1"/>
  <c r="F39"/>
  <c r="F22" s="1"/>
  <c r="F37"/>
  <c r="F35"/>
  <c r="F33"/>
  <c r="F31"/>
  <c r="F29"/>
  <c r="F25"/>
  <c r="F18"/>
  <c r="F17"/>
  <c r="F14"/>
  <c r="F13"/>
  <c r="F10"/>
  <c r="F106" i="6"/>
  <c r="F103"/>
  <c r="F101"/>
  <c r="F98"/>
  <c r="F81" s="1"/>
  <c r="F96"/>
  <c r="F79" s="1"/>
  <c r="F94"/>
  <c r="F77" s="1"/>
  <c r="F92"/>
  <c r="F88"/>
  <c r="F86"/>
  <c r="F84"/>
  <c r="F78"/>
  <c r="F74"/>
  <c r="F72"/>
  <c r="F70"/>
  <c r="F53" s="1"/>
  <c r="F68"/>
  <c r="F66"/>
  <c r="F49" s="1"/>
  <c r="F44" i="9" s="1"/>
  <c r="F62" i="6"/>
  <c r="F60"/>
  <c r="F52" s="1"/>
  <c r="F58"/>
  <c r="F48"/>
  <c r="F45"/>
  <c r="F43"/>
  <c r="F39"/>
  <c r="F31"/>
  <c r="F32" i="9" s="1"/>
  <c r="F27" i="6"/>
  <c r="F26" i="9" s="1"/>
  <c r="F25" i="6"/>
  <c r="F23"/>
  <c r="F21"/>
  <c r="F19"/>
  <c r="F17"/>
  <c r="F15"/>
  <c r="F11" s="1"/>
  <c r="F40" i="7"/>
  <c r="F38"/>
  <c r="F36"/>
  <c r="F34"/>
  <c r="F32"/>
  <c r="F28"/>
  <c r="F25"/>
  <c r="F22"/>
  <c r="F18"/>
  <c r="F14"/>
  <c r="F16" i="9" s="1"/>
  <c r="F89" s="1"/>
  <c r="F12" i="7"/>
  <c r="F78" i="8"/>
  <c r="F76"/>
  <c r="F74"/>
  <c r="F72"/>
  <c r="F70"/>
  <c r="F68"/>
  <c r="F66"/>
  <c r="F64"/>
  <c r="F60"/>
  <c r="F58"/>
  <c r="F54"/>
  <c r="F50"/>
  <c r="F46"/>
  <c r="F44"/>
  <c r="F40"/>
  <c r="F38"/>
  <c r="F36"/>
  <c r="F32"/>
  <c r="F28"/>
  <c r="F26"/>
  <c r="F24"/>
  <c r="F20"/>
  <c r="F18"/>
  <c r="F16"/>
  <c r="F14"/>
  <c r="F12"/>
  <c r="F7" i="4"/>
  <c r="F7" i="12"/>
  <c r="F7" i="6"/>
  <c r="F7" i="8"/>
  <c r="F7" i="18"/>
  <c r="F41" i="7"/>
  <c r="F39" s="1"/>
  <c r="F65" s="1"/>
  <c r="F35"/>
  <c r="F31"/>
  <c r="F30" s="1"/>
  <c r="F64" s="1"/>
  <c r="F29"/>
  <c r="F26"/>
  <c r="F24" s="1"/>
  <c r="F21"/>
  <c r="F19"/>
  <c r="F17"/>
  <c r="F15"/>
  <c r="F13"/>
  <c r="F10"/>
  <c r="F77" i="8"/>
  <c r="F73"/>
  <c r="F71"/>
  <c r="F67"/>
  <c r="F65"/>
  <c r="F61"/>
  <c r="F57"/>
  <c r="F55"/>
  <c r="F51"/>
  <c r="F49"/>
  <c r="F47"/>
  <c r="F45"/>
  <c r="F41"/>
  <c r="F39"/>
  <c r="F37"/>
  <c r="F35"/>
  <c r="F33"/>
  <c r="F31"/>
  <c r="F30" s="1"/>
  <c r="F29"/>
  <c r="F27"/>
  <c r="F25"/>
  <c r="F21"/>
  <c r="F19"/>
  <c r="F17"/>
  <c r="F13"/>
  <c r="F11"/>
  <c r="D2" i="60"/>
  <c r="F7" i="14"/>
  <c r="F7" i="7"/>
  <c r="F7" i="13"/>
  <c r="F7" i="2"/>
  <c r="J75" i="18"/>
  <c r="J72"/>
  <c r="J70"/>
  <c r="J68"/>
  <c r="J66"/>
  <c r="J62"/>
  <c r="J60"/>
  <c r="J58"/>
  <c r="J46"/>
  <c r="J44"/>
  <c r="J42"/>
  <c r="J40"/>
  <c r="J36"/>
  <c r="J34"/>
  <c r="J32"/>
  <c r="J20"/>
  <c r="J18"/>
  <c r="J14"/>
  <c r="J12"/>
  <c r="J74"/>
  <c r="J71"/>
  <c r="J69"/>
  <c r="J67"/>
  <c r="J65"/>
  <c r="J48" s="1"/>
  <c r="J63"/>
  <c r="J61"/>
  <c r="J59"/>
  <c r="J57"/>
  <c r="J45"/>
  <c r="J43"/>
  <c r="J41"/>
  <c r="J39"/>
  <c r="J22" s="1"/>
  <c r="J37"/>
  <c r="J35"/>
  <c r="J33"/>
  <c r="J25" s="1"/>
  <c r="J31"/>
  <c r="J29"/>
  <c r="J19"/>
  <c r="J17"/>
  <c r="J15"/>
  <c r="J13"/>
  <c r="J11"/>
  <c r="J33" i="4"/>
  <c r="J31"/>
  <c r="J27"/>
  <c r="J25"/>
  <c r="J23"/>
  <c r="J20"/>
  <c r="J18"/>
  <c r="J14"/>
  <c r="J12"/>
  <c r="J10"/>
  <c r="J31" i="2"/>
  <c r="J29"/>
  <c r="J25"/>
  <c r="J23"/>
  <c r="J21"/>
  <c r="J19"/>
  <c r="J17"/>
  <c r="J15"/>
  <c r="J13"/>
  <c r="J11"/>
  <c r="J80" i="14"/>
  <c r="J78"/>
  <c r="J76"/>
  <c r="J74"/>
  <c r="J71"/>
  <c r="J69"/>
  <c r="J67"/>
  <c r="J65"/>
  <c r="J48" s="1"/>
  <c r="J63"/>
  <c r="J61"/>
  <c r="J59"/>
  <c r="J57"/>
  <c r="J45"/>
  <c r="J43"/>
  <c r="J41"/>
  <c r="J39"/>
  <c r="J22" s="1"/>
  <c r="J37"/>
  <c r="J35"/>
  <c r="J33"/>
  <c r="J31"/>
  <c r="J19"/>
  <c r="J17"/>
  <c r="J15"/>
  <c r="J13"/>
  <c r="J11"/>
  <c r="J75" i="13"/>
  <c r="J72"/>
  <c r="J70"/>
  <c r="J68"/>
  <c r="J66"/>
  <c r="J62"/>
  <c r="J60"/>
  <c r="J58"/>
  <c r="J46"/>
  <c r="J44"/>
  <c r="J42"/>
  <c r="J40"/>
  <c r="J36"/>
  <c r="J34"/>
  <c r="J32"/>
  <c r="J20"/>
  <c r="J18"/>
  <c r="J14"/>
  <c r="J12"/>
  <c r="J32" i="4"/>
  <c r="J30"/>
  <c r="J28"/>
  <c r="J26"/>
  <c r="J24"/>
  <c r="J19"/>
  <c r="J17"/>
  <c r="J15"/>
  <c r="J13"/>
  <c r="J11"/>
  <c r="J30" i="2"/>
  <c r="J28"/>
  <c r="J26"/>
  <c r="J24"/>
  <c r="J20"/>
  <c r="J18"/>
  <c r="J16"/>
  <c r="J12"/>
  <c r="J10"/>
  <c r="J79" i="14"/>
  <c r="J75"/>
  <c r="J70"/>
  <c r="J66"/>
  <c r="J62"/>
  <c r="J58"/>
  <c r="J46"/>
  <c r="J42"/>
  <c r="J34"/>
  <c r="J26" s="1"/>
  <c r="J108" s="1"/>
  <c r="J18"/>
  <c r="J14"/>
  <c r="J74" i="13"/>
  <c r="J69"/>
  <c r="J65"/>
  <c r="J61"/>
  <c r="J53" s="1"/>
  <c r="J57"/>
  <c r="J45"/>
  <c r="J41"/>
  <c r="J37"/>
  <c r="J33"/>
  <c r="J17"/>
  <c r="J13"/>
  <c r="J74" i="12"/>
  <c r="J71"/>
  <c r="J69"/>
  <c r="J67"/>
  <c r="J65"/>
  <c r="J48" s="1"/>
  <c r="J63"/>
  <c r="J61"/>
  <c r="J59"/>
  <c r="J57"/>
  <c r="J45"/>
  <c r="J43"/>
  <c r="J41"/>
  <c r="J36"/>
  <c r="J34"/>
  <c r="J32"/>
  <c r="J19"/>
  <c r="J17"/>
  <c r="J14"/>
  <c r="J13"/>
  <c r="J11"/>
  <c r="J106" i="6"/>
  <c r="J103"/>
  <c r="J101"/>
  <c r="J98"/>
  <c r="J96"/>
  <c r="J94"/>
  <c r="J92"/>
  <c r="J88"/>
  <c r="J86"/>
  <c r="J84"/>
  <c r="J72"/>
  <c r="J70"/>
  <c r="J68"/>
  <c r="J66"/>
  <c r="J62"/>
  <c r="J60"/>
  <c r="J58"/>
  <c r="J46"/>
  <c r="J42"/>
  <c r="J39"/>
  <c r="J37"/>
  <c r="J30"/>
  <c r="J24"/>
  <c r="J20"/>
  <c r="J16"/>
  <c r="J81" i="14"/>
  <c r="J77"/>
  <c r="J72"/>
  <c r="J68"/>
  <c r="J51" s="1"/>
  <c r="J118" s="1"/>
  <c r="J60"/>
  <c r="J52" s="1"/>
  <c r="J119" s="1"/>
  <c r="J44"/>
  <c r="J40"/>
  <c r="J36"/>
  <c r="J28" s="1"/>
  <c r="J110" s="1"/>
  <c r="J32"/>
  <c r="J20"/>
  <c r="J12"/>
  <c r="J71" i="13"/>
  <c r="J54" s="1"/>
  <c r="J67"/>
  <c r="J63"/>
  <c r="J59"/>
  <c r="J55"/>
  <c r="J43"/>
  <c r="J26" s="1"/>
  <c r="J39"/>
  <c r="J35"/>
  <c r="J27" s="1"/>
  <c r="J31"/>
  <c r="J19"/>
  <c r="J15"/>
  <c r="J11"/>
  <c r="J10" s="1"/>
  <c r="J75" i="12"/>
  <c r="J72"/>
  <c r="J55" s="1"/>
  <c r="J70"/>
  <c r="J68"/>
  <c r="J51" s="1"/>
  <c r="J66"/>
  <c r="J62"/>
  <c r="J60"/>
  <c r="J58"/>
  <c r="J46"/>
  <c r="J44"/>
  <c r="J42"/>
  <c r="J40"/>
  <c r="J39"/>
  <c r="J37"/>
  <c r="J35"/>
  <c r="J33"/>
  <c r="J31"/>
  <c r="J20"/>
  <c r="J18"/>
  <c r="J15"/>
  <c r="J12"/>
  <c r="J104" i="6"/>
  <c r="J102"/>
  <c r="J100"/>
  <c r="J97"/>
  <c r="J95"/>
  <c r="J78" s="1"/>
  <c r="J93"/>
  <c r="J91"/>
  <c r="J89"/>
  <c r="J87"/>
  <c r="J79" s="1"/>
  <c r="J85"/>
  <c r="J83"/>
  <c r="J75" s="1"/>
  <c r="J71"/>
  <c r="J69"/>
  <c r="J52" s="1"/>
  <c r="J67"/>
  <c r="J65"/>
  <c r="J63"/>
  <c r="J61"/>
  <c r="J59"/>
  <c r="J57"/>
  <c r="J45"/>
  <c r="J99" i="9" s="1"/>
  <c r="J43" i="6"/>
  <c r="J41" s="1"/>
  <c r="J145" s="1"/>
  <c r="J40"/>
  <c r="J36"/>
  <c r="J31"/>
  <c r="J25"/>
  <c r="J23"/>
  <c r="J21"/>
  <c r="J19"/>
  <c r="J17"/>
  <c r="J13" s="1"/>
  <c r="J136" s="1"/>
  <c r="J15"/>
  <c r="J11" s="1"/>
  <c r="J134" s="1"/>
  <c r="J40" i="7"/>
  <c r="J38"/>
  <c r="J35"/>
  <c r="J31"/>
  <c r="J29"/>
  <c r="J25"/>
  <c r="J21"/>
  <c r="J19"/>
  <c r="J17"/>
  <c r="J15"/>
  <c r="J13"/>
  <c r="J77" i="8"/>
  <c r="J73"/>
  <c r="J71"/>
  <c r="J67"/>
  <c r="J65"/>
  <c r="J61"/>
  <c r="J57"/>
  <c r="J55"/>
  <c r="J51"/>
  <c r="J49"/>
  <c r="J47"/>
  <c r="J45"/>
  <c r="J41"/>
  <c r="J39"/>
  <c r="J37"/>
  <c r="J35"/>
  <c r="J33"/>
  <c r="J31"/>
  <c r="J29"/>
  <c r="J27"/>
  <c r="J25"/>
  <c r="J21"/>
  <c r="J19"/>
  <c r="J17"/>
  <c r="J13"/>
  <c r="J11"/>
  <c r="J7" i="18"/>
  <c r="J7" i="2"/>
  <c r="J7" i="4"/>
  <c r="J7" i="7"/>
  <c r="J7" i="14"/>
  <c r="J7" i="12"/>
  <c r="J41" i="7"/>
  <c r="J36"/>
  <c r="J34"/>
  <c r="J32"/>
  <c r="J28"/>
  <c r="J26"/>
  <c r="J22"/>
  <c r="J18"/>
  <c r="J14"/>
  <c r="J89" i="9" s="1"/>
  <c r="J12" i="7"/>
  <c r="J10"/>
  <c r="J78" i="8"/>
  <c r="J76"/>
  <c r="J75" s="1"/>
  <c r="J74"/>
  <c r="J72"/>
  <c r="J70"/>
  <c r="J68"/>
  <c r="J66"/>
  <c r="J64"/>
  <c r="J60"/>
  <c r="J59" s="1"/>
  <c r="J58"/>
  <c r="J54"/>
  <c r="J53" s="1"/>
  <c r="J50"/>
  <c r="J46"/>
  <c r="J44"/>
  <c r="J40"/>
  <c r="J38"/>
  <c r="J36"/>
  <c r="J32"/>
  <c r="J28"/>
  <c r="J26"/>
  <c r="J24"/>
  <c r="J20"/>
  <c r="J18"/>
  <c r="J16"/>
  <c r="J14"/>
  <c r="J12"/>
  <c r="J7" i="6"/>
  <c r="J7" i="13"/>
  <c r="J7" i="8"/>
  <c r="D2" i="64"/>
  <c r="J98" i="9"/>
  <c r="B18" i="71"/>
  <c r="C13" s="1"/>
  <c r="D17"/>
  <c r="C17"/>
  <c r="E75" i="18"/>
  <c r="E72"/>
  <c r="E70"/>
  <c r="E68"/>
  <c r="E66"/>
  <c r="E62"/>
  <c r="E60"/>
  <c r="E58"/>
  <c r="E46"/>
  <c r="E44"/>
  <c r="E42"/>
  <c r="E40"/>
  <c r="E36"/>
  <c r="E34"/>
  <c r="E32"/>
  <c r="E20"/>
  <c r="E18"/>
  <c r="E14"/>
  <c r="E12"/>
  <c r="E33" i="4"/>
  <c r="E31"/>
  <c r="E27"/>
  <c r="E25"/>
  <c r="E23"/>
  <c r="E20"/>
  <c r="E18"/>
  <c r="E14"/>
  <c r="E12"/>
  <c r="E10"/>
  <c r="E31" i="2"/>
  <c r="E29"/>
  <c r="E25"/>
  <c r="E23"/>
  <c r="E21"/>
  <c r="E19"/>
  <c r="E17"/>
  <c r="E15"/>
  <c r="E13"/>
  <c r="E11"/>
  <c r="E81" i="14"/>
  <c r="E79"/>
  <c r="E77"/>
  <c r="E75"/>
  <c r="E72"/>
  <c r="E70"/>
  <c r="E68"/>
  <c r="E66"/>
  <c r="E62"/>
  <c r="E60"/>
  <c r="E58"/>
  <c r="E46"/>
  <c r="E44"/>
  <c r="E42"/>
  <c r="E40"/>
  <c r="E37"/>
  <c r="E29" s="1"/>
  <c r="E111" s="1"/>
  <c r="E35"/>
  <c r="E33"/>
  <c r="E25" s="1"/>
  <c r="E107" s="1"/>
  <c r="E31"/>
  <c r="E20"/>
  <c r="E18"/>
  <c r="E15"/>
  <c r="E13"/>
  <c r="E11"/>
  <c r="E74" i="13"/>
  <c r="E71"/>
  <c r="E69"/>
  <c r="E67"/>
  <c r="E65"/>
  <c r="E48" s="1"/>
  <c r="E63"/>
  <c r="E61"/>
  <c r="E59"/>
  <c r="E57"/>
  <c r="E45"/>
  <c r="E43"/>
  <c r="E41"/>
  <c r="E39"/>
  <c r="E22" s="1"/>
  <c r="E37"/>
  <c r="E35"/>
  <c r="E33"/>
  <c r="E31"/>
  <c r="E19"/>
  <c r="E17"/>
  <c r="E15"/>
  <c r="E13"/>
  <c r="E11"/>
  <c r="E74" i="18"/>
  <c r="E71"/>
  <c r="E69"/>
  <c r="E52" s="1"/>
  <c r="E67"/>
  <c r="E65"/>
  <c r="E63"/>
  <c r="E61"/>
  <c r="E59"/>
  <c r="E57"/>
  <c r="E55"/>
  <c r="E53"/>
  <c r="E51"/>
  <c r="E48"/>
  <c r="E45"/>
  <c r="E43"/>
  <c r="E41"/>
  <c r="E39"/>
  <c r="E37"/>
  <c r="E35"/>
  <c r="E33"/>
  <c r="E31"/>
  <c r="E19"/>
  <c r="E17"/>
  <c r="E15"/>
  <c r="E13"/>
  <c r="E11"/>
  <c r="E32" i="4"/>
  <c r="E30"/>
  <c r="E28"/>
  <c r="E26"/>
  <c r="E24"/>
  <c r="E19"/>
  <c r="E17"/>
  <c r="E15"/>
  <c r="E13"/>
  <c r="E11"/>
  <c r="E28" i="2"/>
  <c r="E24"/>
  <c r="E20"/>
  <c r="E16"/>
  <c r="E12"/>
  <c r="E78" i="14"/>
  <c r="E74"/>
  <c r="E69"/>
  <c r="E65"/>
  <c r="E61"/>
  <c r="E57"/>
  <c r="E45"/>
  <c r="E41"/>
  <c r="E34"/>
  <c r="E17"/>
  <c r="E14"/>
  <c r="E75" i="13"/>
  <c r="E70"/>
  <c r="E66"/>
  <c r="E62"/>
  <c r="E58"/>
  <c r="E46"/>
  <c r="E42"/>
  <c r="E34"/>
  <c r="E18"/>
  <c r="E14"/>
  <c r="E74" i="12"/>
  <c r="E71"/>
  <c r="E69"/>
  <c r="E67"/>
  <c r="E65"/>
  <c r="E63"/>
  <c r="E61"/>
  <c r="E59"/>
  <c r="E57"/>
  <c r="E45"/>
  <c r="E42"/>
  <c r="E41"/>
  <c r="E36"/>
  <c r="E34"/>
  <c r="E32"/>
  <c r="E20"/>
  <c r="E18"/>
  <c r="E14"/>
  <c r="E12"/>
  <c r="E104" i="6"/>
  <c r="E102"/>
  <c r="E100"/>
  <c r="E97"/>
  <c r="E95"/>
  <c r="E93"/>
  <c r="E91"/>
  <c r="E74" s="1"/>
  <c r="E89"/>
  <c r="E87"/>
  <c r="E85"/>
  <c r="E83"/>
  <c r="E71"/>
  <c r="E69"/>
  <c r="E67"/>
  <c r="E65"/>
  <c r="E48" s="1"/>
  <c r="E63"/>
  <c r="E61"/>
  <c r="E59"/>
  <c r="E57"/>
  <c r="E45"/>
  <c r="E99" i="9" s="1"/>
  <c r="E43" i="6"/>
  <c r="E39"/>
  <c r="E36"/>
  <c r="E30"/>
  <c r="E28"/>
  <c r="E24"/>
  <c r="E20"/>
  <c r="E16"/>
  <c r="E30" i="2"/>
  <c r="E26"/>
  <c r="E18"/>
  <c r="E14" s="1"/>
  <c r="E10"/>
  <c r="E80" i="14"/>
  <c r="E76"/>
  <c r="E71"/>
  <c r="E54" s="1"/>
  <c r="E121" s="1"/>
  <c r="E67"/>
  <c r="E63"/>
  <c r="E55" s="1"/>
  <c r="E122" s="1"/>
  <c r="E59"/>
  <c r="E43"/>
  <c r="E39"/>
  <c r="E36"/>
  <c r="E32"/>
  <c r="E19"/>
  <c r="E12"/>
  <c r="E72" i="13"/>
  <c r="E68"/>
  <c r="E51" s="1"/>
  <c r="E60"/>
  <c r="E44"/>
  <c r="E40"/>
  <c r="E36"/>
  <c r="E28" s="1"/>
  <c r="E32"/>
  <c r="E20"/>
  <c r="E12"/>
  <c r="E75" i="12"/>
  <c r="E72"/>
  <c r="E70"/>
  <c r="E68"/>
  <c r="E66"/>
  <c r="E62"/>
  <c r="E60"/>
  <c r="E58"/>
  <c r="E48"/>
  <c r="E46"/>
  <c r="E44"/>
  <c r="E43"/>
  <c r="E40"/>
  <c r="E39"/>
  <c r="E22" s="1"/>
  <c r="E37"/>
  <c r="E35"/>
  <c r="E33"/>
  <c r="E25" s="1"/>
  <c r="E31"/>
  <c r="E19"/>
  <c r="E17"/>
  <c r="E15"/>
  <c r="E13"/>
  <c r="E11"/>
  <c r="E106" i="6"/>
  <c r="E103"/>
  <c r="E98" i="9" s="1"/>
  <c r="E101" i="6"/>
  <c r="E98"/>
  <c r="E81" s="1"/>
  <c r="E96"/>
  <c r="E94"/>
  <c r="E92"/>
  <c r="E88"/>
  <c r="E80" s="1"/>
  <c r="E86"/>
  <c r="E84"/>
  <c r="E72"/>
  <c r="E101" i="9" s="1"/>
  <c r="E70" i="6"/>
  <c r="E68"/>
  <c r="E66"/>
  <c r="E62"/>
  <c r="E60"/>
  <c r="E58"/>
  <c r="E46"/>
  <c r="E44" s="1"/>
  <c r="E42"/>
  <c r="E40"/>
  <c r="E38" s="1"/>
  <c r="E144" s="1"/>
  <c r="E37"/>
  <c r="E31"/>
  <c r="E27"/>
  <c r="E25"/>
  <c r="E23"/>
  <c r="E21"/>
  <c r="E19"/>
  <c r="E17"/>
  <c r="E13" s="1"/>
  <c r="E136" s="1"/>
  <c r="E15"/>
  <c r="E11" s="1"/>
  <c r="E134" s="1"/>
  <c r="E41" i="7"/>
  <c r="E35"/>
  <c r="E31"/>
  <c r="E29"/>
  <c r="E26"/>
  <c r="E22"/>
  <c r="E18"/>
  <c r="E14"/>
  <c r="E89" i="9" s="1"/>
  <c r="E12" i="7"/>
  <c r="E10"/>
  <c r="E77" i="8"/>
  <c r="E73"/>
  <c r="E71"/>
  <c r="E67"/>
  <c r="E65"/>
  <c r="E61"/>
  <c r="E57"/>
  <c r="E55"/>
  <c r="E51"/>
  <c r="E49"/>
  <c r="E47"/>
  <c r="E45"/>
  <c r="E41"/>
  <c r="E39"/>
  <c r="E37"/>
  <c r="E35"/>
  <c r="E33"/>
  <c r="E31"/>
  <c r="E29"/>
  <c r="E27"/>
  <c r="E25"/>
  <c r="E21"/>
  <c r="E19"/>
  <c r="E17"/>
  <c r="E13"/>
  <c r="E11"/>
  <c r="E7"/>
  <c r="E7" i="4"/>
  <c r="E7" i="6"/>
  <c r="E7" i="18"/>
  <c r="E7" i="12"/>
  <c r="E40" i="7"/>
  <c r="E38"/>
  <c r="E36"/>
  <c r="E34"/>
  <c r="E32"/>
  <c r="E28"/>
  <c r="E25"/>
  <c r="E21"/>
  <c r="E19"/>
  <c r="E17"/>
  <c r="E15"/>
  <c r="E13"/>
  <c r="E78" i="8"/>
  <c r="E76"/>
  <c r="E74"/>
  <c r="E72"/>
  <c r="E70"/>
  <c r="E68"/>
  <c r="E66"/>
  <c r="E64"/>
  <c r="E60"/>
  <c r="E59" s="1"/>
  <c r="E58"/>
  <c r="E54"/>
  <c r="E53" s="1"/>
  <c r="E50"/>
  <c r="E46"/>
  <c r="E44"/>
  <c r="E40"/>
  <c r="E38"/>
  <c r="E36"/>
  <c r="E32"/>
  <c r="E28"/>
  <c r="E26"/>
  <c r="E24"/>
  <c r="E20"/>
  <c r="E18"/>
  <c r="E16"/>
  <c r="E14"/>
  <c r="E12"/>
  <c r="D2" i="59"/>
  <c r="E7" i="13"/>
  <c r="E7" i="7"/>
  <c r="E7" i="2"/>
  <c r="E7" i="14"/>
  <c r="I75" i="18"/>
  <c r="I72"/>
  <c r="I70"/>
  <c r="I68"/>
  <c r="I66"/>
  <c r="I62"/>
  <c r="I60"/>
  <c r="I58"/>
  <c r="I46"/>
  <c r="I44"/>
  <c r="I42"/>
  <c r="I40"/>
  <c r="I36"/>
  <c r="I34"/>
  <c r="I32"/>
  <c r="I20"/>
  <c r="I18"/>
  <c r="I14"/>
  <c r="I12"/>
  <c r="I74"/>
  <c r="I71"/>
  <c r="I69"/>
  <c r="I67"/>
  <c r="I65"/>
  <c r="I63"/>
  <c r="I61"/>
  <c r="I59"/>
  <c r="I57"/>
  <c r="I45"/>
  <c r="I43"/>
  <c r="I41"/>
  <c r="I39"/>
  <c r="I37"/>
  <c r="I35"/>
  <c r="I33"/>
  <c r="I31"/>
  <c r="I19"/>
  <c r="I17"/>
  <c r="I15"/>
  <c r="I13"/>
  <c r="I11"/>
  <c r="I33" i="4"/>
  <c r="I31"/>
  <c r="I27"/>
  <c r="I25"/>
  <c r="I23"/>
  <c r="I20"/>
  <c r="I18"/>
  <c r="I14"/>
  <c r="I12"/>
  <c r="I10"/>
  <c r="I30" i="2"/>
  <c r="I28"/>
  <c r="I26"/>
  <c r="I24"/>
  <c r="I20"/>
  <c r="I18"/>
  <c r="I16"/>
  <c r="I12"/>
  <c r="I10"/>
  <c r="I80" i="14"/>
  <c r="I78"/>
  <c r="I76"/>
  <c r="I74"/>
  <c r="I70"/>
  <c r="I69"/>
  <c r="I66"/>
  <c r="I65"/>
  <c r="I63"/>
  <c r="I61"/>
  <c r="I59"/>
  <c r="I57"/>
  <c r="I46"/>
  <c r="I45"/>
  <c r="I42"/>
  <c r="I41"/>
  <c r="I36"/>
  <c r="I34"/>
  <c r="I32"/>
  <c r="I19"/>
  <c r="I17"/>
  <c r="I15"/>
  <c r="I13"/>
  <c r="I11"/>
  <c r="I75" i="13"/>
  <c r="I72"/>
  <c r="I70"/>
  <c r="I68"/>
  <c r="I66"/>
  <c r="I62"/>
  <c r="I60"/>
  <c r="I58"/>
  <c r="I46"/>
  <c r="I44"/>
  <c r="I43"/>
  <c r="I40"/>
  <c r="I39"/>
  <c r="I22" s="1"/>
  <c r="I37"/>
  <c r="I35"/>
  <c r="I33"/>
  <c r="I31"/>
  <c r="I19"/>
  <c r="I14"/>
  <c r="I12"/>
  <c r="I32" i="4"/>
  <c r="I30"/>
  <c r="I28"/>
  <c r="I26"/>
  <c r="I24"/>
  <c r="I19"/>
  <c r="I17"/>
  <c r="I15"/>
  <c r="I13"/>
  <c r="I11"/>
  <c r="I31" i="2"/>
  <c r="I29"/>
  <c r="I25"/>
  <c r="I23"/>
  <c r="I21"/>
  <c r="I19"/>
  <c r="I17"/>
  <c r="I15"/>
  <c r="I13"/>
  <c r="I11"/>
  <c r="I79" i="14"/>
  <c r="I75"/>
  <c r="I71"/>
  <c r="I68"/>
  <c r="I62"/>
  <c r="I58"/>
  <c r="I43"/>
  <c r="I40"/>
  <c r="I37"/>
  <c r="I33"/>
  <c r="I18"/>
  <c r="I14"/>
  <c r="I71" i="13"/>
  <c r="I67"/>
  <c r="I63"/>
  <c r="I59"/>
  <c r="I41"/>
  <c r="I34"/>
  <c r="I18"/>
  <c r="I15"/>
  <c r="I11"/>
  <c r="I74" i="12"/>
  <c r="I70"/>
  <c r="I69"/>
  <c r="I66"/>
  <c r="I65"/>
  <c r="I48" s="1"/>
  <c r="I63"/>
  <c r="I61"/>
  <c r="I59"/>
  <c r="I57"/>
  <c r="I46"/>
  <c r="I44"/>
  <c r="I43"/>
  <c r="I40"/>
  <c r="I39"/>
  <c r="I22" s="1"/>
  <c r="I37"/>
  <c r="I35"/>
  <c r="I33"/>
  <c r="I31"/>
  <c r="I19"/>
  <c r="I17"/>
  <c r="I15"/>
  <c r="I12"/>
  <c r="I11"/>
  <c r="I104" i="6"/>
  <c r="I102"/>
  <c r="I100"/>
  <c r="I97"/>
  <c r="I95"/>
  <c r="I93"/>
  <c r="I91"/>
  <c r="I74" s="1"/>
  <c r="I89"/>
  <c r="I87"/>
  <c r="I85"/>
  <c r="I83"/>
  <c r="I71"/>
  <c r="I69"/>
  <c r="I67"/>
  <c r="I65"/>
  <c r="I48" s="1"/>
  <c r="I63"/>
  <c r="I61"/>
  <c r="I59"/>
  <c r="I57"/>
  <c r="I45"/>
  <c r="I99" i="9" s="1"/>
  <c r="I43" i="6"/>
  <c r="I40"/>
  <c r="I36"/>
  <c r="I31"/>
  <c r="I27"/>
  <c r="I25"/>
  <c r="I23"/>
  <c r="I21"/>
  <c r="I19"/>
  <c r="I17"/>
  <c r="I15"/>
  <c r="I11" s="1"/>
  <c r="I134" s="1"/>
  <c r="I13"/>
  <c r="I136" s="1"/>
  <c r="I81" i="14"/>
  <c r="I77"/>
  <c r="I72"/>
  <c r="I67"/>
  <c r="I60"/>
  <c r="I48"/>
  <c r="I44"/>
  <c r="I39"/>
  <c r="I22" s="1"/>
  <c r="I35"/>
  <c r="I31"/>
  <c r="I23" s="1"/>
  <c r="I20"/>
  <c r="I12"/>
  <c r="I74" i="13"/>
  <c r="I69"/>
  <c r="I65"/>
  <c r="I61"/>
  <c r="I57"/>
  <c r="I45"/>
  <c r="I42"/>
  <c r="I36"/>
  <c r="I32"/>
  <c r="I20"/>
  <c r="I17"/>
  <c r="I13"/>
  <c r="I75" i="12"/>
  <c r="I72"/>
  <c r="I71"/>
  <c r="I68"/>
  <c r="I67"/>
  <c r="I62"/>
  <c r="I60"/>
  <c r="I58"/>
  <c r="I45"/>
  <c r="I42"/>
  <c r="I41"/>
  <c r="I36"/>
  <c r="I34"/>
  <c r="I32"/>
  <c r="I20"/>
  <c r="I18"/>
  <c r="I14"/>
  <c r="I13"/>
  <c r="I106" i="6"/>
  <c r="I103"/>
  <c r="I98" i="9" s="1"/>
  <c r="I101" i="6"/>
  <c r="I98"/>
  <c r="I81" s="1"/>
  <c r="I96"/>
  <c r="I94"/>
  <c r="I77" s="1"/>
  <c r="I92"/>
  <c r="I75" s="1"/>
  <c r="I88"/>
  <c r="I86"/>
  <c r="I84"/>
  <c r="I78"/>
  <c r="I72"/>
  <c r="I101" i="9" s="1"/>
  <c r="I70" i="6"/>
  <c r="I68"/>
  <c r="I66"/>
  <c r="I62"/>
  <c r="I54" s="1"/>
  <c r="I60"/>
  <c r="I58"/>
  <c r="I50" s="1"/>
  <c r="I46"/>
  <c r="I42"/>
  <c r="I39"/>
  <c r="I37"/>
  <c r="I30"/>
  <c r="I28"/>
  <c r="I24"/>
  <c r="I20"/>
  <c r="I16"/>
  <c r="I40" i="7"/>
  <c r="I38"/>
  <c r="I36"/>
  <c r="I34"/>
  <c r="I32"/>
  <c r="I29"/>
  <c r="I25"/>
  <c r="I22"/>
  <c r="I18"/>
  <c r="I14"/>
  <c r="I89" i="9" s="1"/>
  <c r="I12" i="7"/>
  <c r="I10"/>
  <c r="I78" i="8"/>
  <c r="I76"/>
  <c r="I73"/>
  <c r="I71"/>
  <c r="I68"/>
  <c r="I66"/>
  <c r="I64"/>
  <c r="I61"/>
  <c r="I58"/>
  <c r="I54"/>
  <c r="I51"/>
  <c r="I49"/>
  <c r="I47"/>
  <c r="I45"/>
  <c r="I40"/>
  <c r="I38"/>
  <c r="I36"/>
  <c r="I32"/>
  <c r="I28"/>
  <c r="I26"/>
  <c r="I24"/>
  <c r="I21"/>
  <c r="I19"/>
  <c r="I17"/>
  <c r="I14"/>
  <c r="I12"/>
  <c r="I7" i="4"/>
  <c r="I7" i="8"/>
  <c r="I7" i="2"/>
  <c r="I7" i="12"/>
  <c r="D2" i="63"/>
  <c r="I7" i="13"/>
  <c r="I41" i="7"/>
  <c r="I35"/>
  <c r="I31"/>
  <c r="I30" s="1"/>
  <c r="I64" s="1"/>
  <c r="I28"/>
  <c r="I27" s="1"/>
  <c r="I63" s="1"/>
  <c r="I26"/>
  <c r="I24" s="1"/>
  <c r="I21"/>
  <c r="I20" s="1"/>
  <c r="I19"/>
  <c r="I17"/>
  <c r="I15"/>
  <c r="I13"/>
  <c r="I77" i="8"/>
  <c r="I74"/>
  <c r="I72"/>
  <c r="I70"/>
  <c r="I67"/>
  <c r="I65"/>
  <c r="I60"/>
  <c r="I57"/>
  <c r="I55"/>
  <c r="I50"/>
  <c r="I46"/>
  <c r="I44"/>
  <c r="I41"/>
  <c r="I39"/>
  <c r="I37"/>
  <c r="I35"/>
  <c r="I33"/>
  <c r="I31"/>
  <c r="I30" s="1"/>
  <c r="I113" s="1"/>
  <c r="I29"/>
  <c r="I27"/>
  <c r="I25"/>
  <c r="I20"/>
  <c r="I18"/>
  <c r="I16"/>
  <c r="I13"/>
  <c r="I11"/>
  <c r="I7" i="7"/>
  <c r="I7" i="18"/>
  <c r="I7" i="14"/>
  <c r="I7" i="6"/>
  <c r="M74" i="18"/>
  <c r="M71"/>
  <c r="M69"/>
  <c r="M67"/>
  <c r="M65"/>
  <c r="M48" s="1"/>
  <c r="M63"/>
  <c r="M61"/>
  <c r="M59"/>
  <c r="M57"/>
  <c r="M45"/>
  <c r="M43"/>
  <c r="M41"/>
  <c r="M39"/>
  <c r="M22" s="1"/>
  <c r="M37"/>
  <c r="M35"/>
  <c r="M33"/>
  <c r="M31"/>
  <c r="M19"/>
  <c r="M17"/>
  <c r="M15"/>
  <c r="M13"/>
  <c r="M11"/>
  <c r="M75"/>
  <c r="M72"/>
  <c r="M70"/>
  <c r="M68"/>
  <c r="M66"/>
  <c r="M62"/>
  <c r="M54" s="1"/>
  <c r="M60"/>
  <c r="M58"/>
  <c r="M46"/>
  <c r="M44"/>
  <c r="M42"/>
  <c r="M40"/>
  <c r="M36"/>
  <c r="M34"/>
  <c r="M32"/>
  <c r="M20"/>
  <c r="M18"/>
  <c r="M14"/>
  <c r="M12"/>
  <c r="M32" i="4"/>
  <c r="M30"/>
  <c r="M28"/>
  <c r="M26"/>
  <c r="M24"/>
  <c r="M19"/>
  <c r="M17"/>
  <c r="M15"/>
  <c r="M13"/>
  <c r="M11"/>
  <c r="M31" i="2"/>
  <c r="M29"/>
  <c r="M25"/>
  <c r="M23"/>
  <c r="M21"/>
  <c r="M19"/>
  <c r="M17"/>
  <c r="M15"/>
  <c r="M13"/>
  <c r="M11"/>
  <c r="M80" i="14"/>
  <c r="M78"/>
  <c r="M76"/>
  <c r="M74"/>
  <c r="M71"/>
  <c r="M69"/>
  <c r="M67"/>
  <c r="M65"/>
  <c r="M48" s="1"/>
  <c r="M63"/>
  <c r="M61"/>
  <c r="M59"/>
  <c r="M57"/>
  <c r="M45"/>
  <c r="M43"/>
  <c r="M41"/>
  <c r="M39"/>
  <c r="M37"/>
  <c r="M35"/>
  <c r="M33"/>
  <c r="M31"/>
  <c r="M19"/>
  <c r="M17"/>
  <c r="M14"/>
  <c r="M12"/>
  <c r="M75" i="13"/>
  <c r="M72"/>
  <c r="M70"/>
  <c r="M68"/>
  <c r="M66"/>
  <c r="M62"/>
  <c r="M60"/>
  <c r="M58"/>
  <c r="M46"/>
  <c r="M44"/>
  <c r="M42"/>
  <c r="M40"/>
  <c r="M36"/>
  <c r="M34"/>
  <c r="M32"/>
  <c r="M20"/>
  <c r="M18"/>
  <c r="M14"/>
  <c r="M12"/>
  <c r="M75" i="12"/>
  <c r="M72"/>
  <c r="M70"/>
  <c r="M68"/>
  <c r="M66"/>
  <c r="M62"/>
  <c r="M60"/>
  <c r="M58"/>
  <c r="M46"/>
  <c r="M44"/>
  <c r="M42"/>
  <c r="M40"/>
  <c r="M36"/>
  <c r="M34"/>
  <c r="M32"/>
  <c r="M20"/>
  <c r="M18"/>
  <c r="M14"/>
  <c r="M12"/>
  <c r="M33" i="4"/>
  <c r="M31"/>
  <c r="M27"/>
  <c r="M25"/>
  <c r="M23"/>
  <c r="M20"/>
  <c r="M18"/>
  <c r="M14"/>
  <c r="M12"/>
  <c r="M10"/>
  <c r="M30" i="2"/>
  <c r="M28"/>
  <c r="M26"/>
  <c r="M24"/>
  <c r="M20"/>
  <c r="M18"/>
  <c r="M16"/>
  <c r="M12"/>
  <c r="M10"/>
  <c r="M81" i="14"/>
  <c r="M77"/>
  <c r="M72"/>
  <c r="M68"/>
  <c r="M60"/>
  <c r="M44"/>
  <c r="M27" s="1"/>
  <c r="M109" s="1"/>
  <c r="M40"/>
  <c r="M36"/>
  <c r="M32"/>
  <c r="M20"/>
  <c r="M13"/>
  <c r="M71" i="13"/>
  <c r="M67"/>
  <c r="M63"/>
  <c r="M59"/>
  <c r="M51" s="1"/>
  <c r="M43"/>
  <c r="M39"/>
  <c r="M22" s="1"/>
  <c r="M35"/>
  <c r="M31"/>
  <c r="M19"/>
  <c r="M15"/>
  <c r="M11"/>
  <c r="M71" i="12"/>
  <c r="M67"/>
  <c r="M63"/>
  <c r="M59"/>
  <c r="M43"/>
  <c r="M39"/>
  <c r="M22" s="1"/>
  <c r="M35"/>
  <c r="M31"/>
  <c r="M19"/>
  <c r="M15"/>
  <c r="M11"/>
  <c r="M10" s="1"/>
  <c r="M104" i="6"/>
  <c r="M102"/>
  <c r="M100"/>
  <c r="M97"/>
  <c r="M95"/>
  <c r="M93"/>
  <c r="M91"/>
  <c r="M89"/>
  <c r="M87"/>
  <c r="M85"/>
  <c r="M83"/>
  <c r="M71"/>
  <c r="M69"/>
  <c r="M67"/>
  <c r="M65"/>
  <c r="M48" s="1"/>
  <c r="M63"/>
  <c r="M61"/>
  <c r="M59"/>
  <c r="M57"/>
  <c r="M45"/>
  <c r="M43"/>
  <c r="M39"/>
  <c r="M37"/>
  <c r="M31"/>
  <c r="M25"/>
  <c r="M23"/>
  <c r="M21"/>
  <c r="M19"/>
  <c r="M17"/>
  <c r="M13" s="1"/>
  <c r="M136" s="1"/>
  <c r="M15"/>
  <c r="M11" s="1"/>
  <c r="M134" s="1"/>
  <c r="M79" i="14"/>
  <c r="M75"/>
  <c r="M70"/>
  <c r="M53" s="1"/>
  <c r="M120" s="1"/>
  <c r="M66"/>
  <c r="M49" s="1"/>
  <c r="M62"/>
  <c r="M58"/>
  <c r="M46"/>
  <c r="M42"/>
  <c r="M34"/>
  <c r="M26" s="1"/>
  <c r="M108" s="1"/>
  <c r="M22"/>
  <c r="M18"/>
  <c r="M16" s="1"/>
  <c r="M15"/>
  <c r="M11"/>
  <c r="M10" s="1"/>
  <c r="M74" i="13"/>
  <c r="M69"/>
  <c r="M65"/>
  <c r="M61"/>
  <c r="M57"/>
  <c r="M45"/>
  <c r="M41"/>
  <c r="M37"/>
  <c r="M33"/>
  <c r="M17"/>
  <c r="M13"/>
  <c r="M74" i="12"/>
  <c r="M69"/>
  <c r="M52" s="1"/>
  <c r="M65"/>
  <c r="M61"/>
  <c r="M57"/>
  <c r="M53"/>
  <c r="M45"/>
  <c r="M41"/>
  <c r="M37"/>
  <c r="M33"/>
  <c r="M25" s="1"/>
  <c r="M17"/>
  <c r="M16" s="1"/>
  <c r="M13"/>
  <c r="M106" i="6"/>
  <c r="M103"/>
  <c r="M101"/>
  <c r="M98"/>
  <c r="M96"/>
  <c r="M94"/>
  <c r="M92"/>
  <c r="M88"/>
  <c r="M86"/>
  <c r="M84"/>
  <c r="M72"/>
  <c r="M70"/>
  <c r="M68"/>
  <c r="M66"/>
  <c r="M62"/>
  <c r="M60"/>
  <c r="M58"/>
  <c r="M46"/>
  <c r="M42"/>
  <c r="M40"/>
  <c r="M36"/>
  <c r="M30"/>
  <c r="M24"/>
  <c r="M20"/>
  <c r="M16"/>
  <c r="M41" i="7"/>
  <c r="M35"/>
  <c r="M31"/>
  <c r="M29"/>
  <c r="M25"/>
  <c r="M22"/>
  <c r="M18"/>
  <c r="M14"/>
  <c r="M12"/>
  <c r="M10"/>
  <c r="M77" i="8"/>
  <c r="M73"/>
  <c r="M71"/>
  <c r="M67"/>
  <c r="M65"/>
  <c r="M60"/>
  <c r="M58"/>
  <c r="M54"/>
  <c r="M51"/>
  <c r="M49"/>
  <c r="M47"/>
  <c r="M45"/>
  <c r="M40"/>
  <c r="M38"/>
  <c r="M36"/>
  <c r="M32"/>
  <c r="M28"/>
  <c r="M26"/>
  <c r="M24"/>
  <c r="M21"/>
  <c r="M19"/>
  <c r="M17"/>
  <c r="M13"/>
  <c r="M11"/>
  <c r="M7" i="13"/>
  <c r="M7" i="18"/>
  <c r="M7" i="14"/>
  <c r="M7" i="7"/>
  <c r="M40"/>
  <c r="M38"/>
  <c r="M36"/>
  <c r="M34"/>
  <c r="M32"/>
  <c r="M28"/>
  <c r="M27" s="1"/>
  <c r="M63" s="1"/>
  <c r="M26"/>
  <c r="M21"/>
  <c r="M19"/>
  <c r="M17"/>
  <c r="M15"/>
  <c r="M13"/>
  <c r="M78" i="8"/>
  <c r="M76"/>
  <c r="M74"/>
  <c r="M72"/>
  <c r="M70"/>
  <c r="M68"/>
  <c r="M66"/>
  <c r="M64"/>
  <c r="M61"/>
  <c r="M57"/>
  <c r="M55"/>
  <c r="M50"/>
  <c r="M46"/>
  <c r="M44"/>
  <c r="M41"/>
  <c r="M39"/>
  <c r="M37"/>
  <c r="M35"/>
  <c r="M33"/>
  <c r="M31"/>
  <c r="M29"/>
  <c r="M27"/>
  <c r="M25"/>
  <c r="M20"/>
  <c r="M18"/>
  <c r="M16"/>
  <c r="M14"/>
  <c r="M12"/>
  <c r="M7" i="2"/>
  <c r="M7" i="12"/>
  <c r="D2" i="67"/>
  <c r="M7" i="6"/>
  <c r="M7" i="4"/>
  <c r="M7" i="8"/>
  <c r="J101" i="9"/>
  <c r="G75" i="18"/>
  <c r="G72"/>
  <c r="G70"/>
  <c r="G68"/>
  <c r="G66"/>
  <c r="G62"/>
  <c r="G60"/>
  <c r="H60" s="1"/>
  <c r="G58"/>
  <c r="G46"/>
  <c r="G44"/>
  <c r="H44" s="1"/>
  <c r="G42"/>
  <c r="G40"/>
  <c r="H40" s="1"/>
  <c r="G36"/>
  <c r="H36" s="1"/>
  <c r="G34"/>
  <c r="G32"/>
  <c r="H32" s="1"/>
  <c r="G20"/>
  <c r="G18"/>
  <c r="G14"/>
  <c r="G12"/>
  <c r="G74"/>
  <c r="H74" s="1"/>
  <c r="G71"/>
  <c r="G69"/>
  <c r="H69" s="1"/>
  <c r="G67"/>
  <c r="G65"/>
  <c r="G63"/>
  <c r="G61"/>
  <c r="H61" s="1"/>
  <c r="G59"/>
  <c r="G57"/>
  <c r="H57" s="1"/>
  <c r="G45"/>
  <c r="H45" s="1"/>
  <c r="G43"/>
  <c r="G41"/>
  <c r="H41" s="1"/>
  <c r="G39"/>
  <c r="H39" s="1"/>
  <c r="G37"/>
  <c r="G35"/>
  <c r="G33"/>
  <c r="G31"/>
  <c r="G19"/>
  <c r="G17"/>
  <c r="G15"/>
  <c r="G13"/>
  <c r="H13" s="1"/>
  <c r="G11"/>
  <c r="G33" i="4"/>
  <c r="H33" s="1"/>
  <c r="G31"/>
  <c r="H31" s="1"/>
  <c r="G27"/>
  <c r="H27" s="1"/>
  <c r="G25"/>
  <c r="H25" s="1"/>
  <c r="G23"/>
  <c r="H23" s="1"/>
  <c r="G20"/>
  <c r="H20" s="1"/>
  <c r="G18"/>
  <c r="H18" s="1"/>
  <c r="G15"/>
  <c r="H15" s="1"/>
  <c r="G13"/>
  <c r="H13" s="1"/>
  <c r="G11"/>
  <c r="H11" s="1"/>
  <c r="G30" i="2"/>
  <c r="H30" s="1"/>
  <c r="G28"/>
  <c r="H28" s="1"/>
  <c r="G26"/>
  <c r="H26" s="1"/>
  <c r="G24"/>
  <c r="H24" s="1"/>
  <c r="G20"/>
  <c r="H20" s="1"/>
  <c r="G18"/>
  <c r="H18" s="1"/>
  <c r="G16"/>
  <c r="H16" s="1"/>
  <c r="G12"/>
  <c r="H12" s="1"/>
  <c r="G80" i="14"/>
  <c r="H80" s="1"/>
  <c r="G78"/>
  <c r="H78" s="1"/>
  <c r="G76"/>
  <c r="H76" s="1"/>
  <c r="G74"/>
  <c r="G71"/>
  <c r="H71" s="1"/>
  <c r="G69"/>
  <c r="H69" s="1"/>
  <c r="G67"/>
  <c r="G65"/>
  <c r="H65" s="1"/>
  <c r="G63"/>
  <c r="H63" s="1"/>
  <c r="G61"/>
  <c r="H61" s="1"/>
  <c r="G59"/>
  <c r="H59" s="1"/>
  <c r="G57"/>
  <c r="H57" s="1"/>
  <c r="G45"/>
  <c r="H45" s="1"/>
  <c r="G43"/>
  <c r="H43" s="1"/>
  <c r="G41"/>
  <c r="H41" s="1"/>
  <c r="G39"/>
  <c r="H39" s="1"/>
  <c r="G37"/>
  <c r="H37" s="1"/>
  <c r="G35"/>
  <c r="H35" s="1"/>
  <c r="G33"/>
  <c r="H33" s="1"/>
  <c r="G31"/>
  <c r="H31" s="1"/>
  <c r="G19"/>
  <c r="H19" s="1"/>
  <c r="G17"/>
  <c r="H17" s="1"/>
  <c r="G15"/>
  <c r="H15" s="1"/>
  <c r="G13"/>
  <c r="H13" s="1"/>
  <c r="G11"/>
  <c r="G75" i="13"/>
  <c r="H75" s="1"/>
  <c r="G72"/>
  <c r="H72" s="1"/>
  <c r="G70"/>
  <c r="G68"/>
  <c r="H68" s="1"/>
  <c r="G66"/>
  <c r="H66" s="1"/>
  <c r="G62"/>
  <c r="H62" s="1"/>
  <c r="G60"/>
  <c r="H60" s="1"/>
  <c r="G58"/>
  <c r="H58" s="1"/>
  <c r="G45"/>
  <c r="G43"/>
  <c r="H43" s="1"/>
  <c r="G41"/>
  <c r="H41" s="1"/>
  <c r="G39"/>
  <c r="H39" s="1"/>
  <c r="G37"/>
  <c r="H37" s="1"/>
  <c r="G35"/>
  <c r="H35" s="1"/>
  <c r="G33"/>
  <c r="H33" s="1"/>
  <c r="G31"/>
  <c r="H31" s="1"/>
  <c r="G20"/>
  <c r="H20" s="1"/>
  <c r="G18"/>
  <c r="H18" s="1"/>
  <c r="G15"/>
  <c r="H15" s="1"/>
  <c r="G13"/>
  <c r="H13" s="1"/>
  <c r="G11"/>
  <c r="H11" s="1"/>
  <c r="G32" i="4"/>
  <c r="H32" s="1"/>
  <c r="G30"/>
  <c r="H30" s="1"/>
  <c r="G28"/>
  <c r="H28" s="1"/>
  <c r="G26"/>
  <c r="H26" s="1"/>
  <c r="G24"/>
  <c r="G19"/>
  <c r="H19" s="1"/>
  <c r="G17"/>
  <c r="H17" s="1"/>
  <c r="G14"/>
  <c r="H14" s="1"/>
  <c r="G12"/>
  <c r="H12" s="1"/>
  <c r="G10"/>
  <c r="H10" s="1"/>
  <c r="G31" i="2"/>
  <c r="H31" s="1"/>
  <c r="G29"/>
  <c r="H29" s="1"/>
  <c r="G25"/>
  <c r="H25" s="1"/>
  <c r="G23"/>
  <c r="H23" s="1"/>
  <c r="G21"/>
  <c r="H21" s="1"/>
  <c r="G19"/>
  <c r="H19" s="1"/>
  <c r="G17"/>
  <c r="H17" s="1"/>
  <c r="G15"/>
  <c r="H15" s="1"/>
  <c r="G13"/>
  <c r="H13" s="1"/>
  <c r="G11"/>
  <c r="H11" s="1"/>
  <c r="G10"/>
  <c r="G79" i="14"/>
  <c r="H79" s="1"/>
  <c r="G75"/>
  <c r="H75" s="1"/>
  <c r="G70"/>
  <c r="G66"/>
  <c r="G62"/>
  <c r="H62" s="1"/>
  <c r="G58"/>
  <c r="H58" s="1"/>
  <c r="G46"/>
  <c r="H46" s="1"/>
  <c r="G42"/>
  <c r="H42" s="1"/>
  <c r="G34"/>
  <c r="H34" s="1"/>
  <c r="G18"/>
  <c r="H18" s="1"/>
  <c r="G14"/>
  <c r="H14" s="1"/>
  <c r="G74" i="13"/>
  <c r="G69"/>
  <c r="H69" s="1"/>
  <c r="G65"/>
  <c r="H65" s="1"/>
  <c r="G61"/>
  <c r="H61" s="1"/>
  <c r="G57"/>
  <c r="G44"/>
  <c r="G40"/>
  <c r="G36"/>
  <c r="H36" s="1"/>
  <c r="G32"/>
  <c r="H32" s="1"/>
  <c r="G19"/>
  <c r="H19" s="1"/>
  <c r="G12"/>
  <c r="H12" s="1"/>
  <c r="G75" i="12"/>
  <c r="H75" s="1"/>
  <c r="G72"/>
  <c r="H72" s="1"/>
  <c r="Q72" s="1"/>
  <c r="G70"/>
  <c r="H70" s="1"/>
  <c r="Q70" s="1"/>
  <c r="G68"/>
  <c r="H68" s="1"/>
  <c r="Q68" s="1"/>
  <c r="G66"/>
  <c r="H66" s="1"/>
  <c r="G62"/>
  <c r="H62" s="1"/>
  <c r="G60"/>
  <c r="H60" s="1"/>
  <c r="G58"/>
  <c r="H58" s="1"/>
  <c r="G46"/>
  <c r="H46" s="1"/>
  <c r="Q46" s="1"/>
  <c r="G44"/>
  <c r="G42"/>
  <c r="H42" s="1"/>
  <c r="Q42" s="1"/>
  <c r="G40"/>
  <c r="H40" s="1"/>
  <c r="G36"/>
  <c r="H36" s="1"/>
  <c r="G33"/>
  <c r="H33" s="1"/>
  <c r="G32"/>
  <c r="H32" s="1"/>
  <c r="G19"/>
  <c r="H19" s="1"/>
  <c r="G18"/>
  <c r="H18" s="1"/>
  <c r="G14"/>
  <c r="H14" s="1"/>
  <c r="G11"/>
  <c r="H11" s="1"/>
  <c r="G106" i="6"/>
  <c r="H106" s="1"/>
  <c r="G103"/>
  <c r="G98" i="9" s="1"/>
  <c r="G101" i="6"/>
  <c r="H101" s="1"/>
  <c r="G98"/>
  <c r="H98" s="1"/>
  <c r="G96"/>
  <c r="H96" s="1"/>
  <c r="G94"/>
  <c r="H94" s="1"/>
  <c r="G92"/>
  <c r="H92" s="1"/>
  <c r="G88"/>
  <c r="H88" s="1"/>
  <c r="G86"/>
  <c r="H86" s="1"/>
  <c r="G84"/>
  <c r="H84" s="1"/>
  <c r="G72"/>
  <c r="G70"/>
  <c r="H70" s="1"/>
  <c r="G68"/>
  <c r="H68" s="1"/>
  <c r="G66"/>
  <c r="H66" s="1"/>
  <c r="G62"/>
  <c r="H62" s="1"/>
  <c r="G60"/>
  <c r="H60" s="1"/>
  <c r="G58"/>
  <c r="H58" s="1"/>
  <c r="G46"/>
  <c r="H46" s="1"/>
  <c r="G42"/>
  <c r="H42" s="1"/>
  <c r="G40"/>
  <c r="H40" s="1"/>
  <c r="G36"/>
  <c r="G30"/>
  <c r="H30" s="1"/>
  <c r="G28"/>
  <c r="H28" s="1"/>
  <c r="G24"/>
  <c r="H24" s="1"/>
  <c r="G20"/>
  <c r="H20" s="1"/>
  <c r="G16"/>
  <c r="H16" s="1"/>
  <c r="G81" i="14"/>
  <c r="H81" s="1"/>
  <c r="G77"/>
  <c r="H77" s="1"/>
  <c r="G72"/>
  <c r="H72" s="1"/>
  <c r="G68"/>
  <c r="H68" s="1"/>
  <c r="G60"/>
  <c r="H60" s="1"/>
  <c r="G44"/>
  <c r="H44" s="1"/>
  <c r="G40"/>
  <c r="H40" s="1"/>
  <c r="G36"/>
  <c r="H36" s="1"/>
  <c r="G32"/>
  <c r="H32" s="1"/>
  <c r="G28"/>
  <c r="G110" s="1"/>
  <c r="G20"/>
  <c r="H20" s="1"/>
  <c r="G12"/>
  <c r="H12" s="1"/>
  <c r="G71" i="13"/>
  <c r="H71" s="1"/>
  <c r="G67"/>
  <c r="H67" s="1"/>
  <c r="G63"/>
  <c r="H63" s="1"/>
  <c r="G59"/>
  <c r="H59" s="1"/>
  <c r="G46"/>
  <c r="H46" s="1"/>
  <c r="G42"/>
  <c r="H42" s="1"/>
  <c r="G34"/>
  <c r="H34" s="1"/>
  <c r="G17"/>
  <c r="H17" s="1"/>
  <c r="G14"/>
  <c r="H14" s="1"/>
  <c r="G74" i="12"/>
  <c r="G71"/>
  <c r="H71" s="1"/>
  <c r="Q71" s="1"/>
  <c r="G69"/>
  <c r="H69" s="1"/>
  <c r="Q69" s="1"/>
  <c r="G67"/>
  <c r="H67" s="1"/>
  <c r="Q67" s="1"/>
  <c r="G65"/>
  <c r="G48" s="1"/>
  <c r="G63"/>
  <c r="H63" s="1"/>
  <c r="G61"/>
  <c r="H61" s="1"/>
  <c r="G59"/>
  <c r="H59" s="1"/>
  <c r="G57"/>
  <c r="H57" s="1"/>
  <c r="G45"/>
  <c r="H45" s="1"/>
  <c r="Q45" s="1"/>
  <c r="G43"/>
  <c r="H43" s="1"/>
  <c r="Q43" s="1"/>
  <c r="G41"/>
  <c r="H41" s="1"/>
  <c r="Q41" s="1"/>
  <c r="G39"/>
  <c r="G22" s="1"/>
  <c r="G37"/>
  <c r="H37" s="1"/>
  <c r="G35"/>
  <c r="H35" s="1"/>
  <c r="G34"/>
  <c r="G31"/>
  <c r="G20"/>
  <c r="H20" s="1"/>
  <c r="G17"/>
  <c r="H17" s="1"/>
  <c r="G15"/>
  <c r="H15" s="1"/>
  <c r="G13"/>
  <c r="H13" s="1"/>
  <c r="G12"/>
  <c r="H12" s="1"/>
  <c r="G104" i="6"/>
  <c r="H104" s="1"/>
  <c r="G102"/>
  <c r="H102" s="1"/>
  <c r="G100"/>
  <c r="H100" s="1"/>
  <c r="G97"/>
  <c r="H97" s="1"/>
  <c r="G95"/>
  <c r="H95" s="1"/>
  <c r="G93"/>
  <c r="H93" s="1"/>
  <c r="G91"/>
  <c r="H91" s="1"/>
  <c r="G89"/>
  <c r="H89" s="1"/>
  <c r="G87"/>
  <c r="H87" s="1"/>
  <c r="G85"/>
  <c r="H85" s="1"/>
  <c r="G83"/>
  <c r="H83" s="1"/>
  <c r="G71"/>
  <c r="H71" s="1"/>
  <c r="G69"/>
  <c r="G67"/>
  <c r="H67" s="1"/>
  <c r="G65"/>
  <c r="G63"/>
  <c r="H63" s="1"/>
  <c r="G61"/>
  <c r="H61" s="1"/>
  <c r="G59"/>
  <c r="H59" s="1"/>
  <c r="G57"/>
  <c r="H57" s="1"/>
  <c r="G45"/>
  <c r="G43"/>
  <c r="H43" s="1"/>
  <c r="G39"/>
  <c r="H39" s="1"/>
  <c r="G37"/>
  <c r="H37" s="1"/>
  <c r="G31"/>
  <c r="G27"/>
  <c r="G26" s="1"/>
  <c r="G25"/>
  <c r="H25" s="1"/>
  <c r="G23"/>
  <c r="H23" s="1"/>
  <c r="G21"/>
  <c r="H21" s="1"/>
  <c r="G19"/>
  <c r="H19" s="1"/>
  <c r="G17"/>
  <c r="H17" s="1"/>
  <c r="G15"/>
  <c r="G11" s="1"/>
  <c r="G134" s="1"/>
  <c r="L19" i="9"/>
  <c r="L43"/>
  <c r="L28"/>
  <c r="L9"/>
  <c r="L31"/>
  <c r="R31" s="1"/>
  <c r="G12" i="8"/>
  <c r="H12" s="1"/>
  <c r="Q12" s="1"/>
  <c r="G14"/>
  <c r="H14" s="1"/>
  <c r="Q14" s="1"/>
  <c r="G16"/>
  <c r="H16" s="1"/>
  <c r="G18"/>
  <c r="H18" s="1"/>
  <c r="Q18" s="1"/>
  <c r="G20"/>
  <c r="H20" s="1"/>
  <c r="Q20" s="1"/>
  <c r="G24"/>
  <c r="H24" s="1"/>
  <c r="G26"/>
  <c r="H26" s="1"/>
  <c r="Q26" s="1"/>
  <c r="G28"/>
  <c r="H28" s="1"/>
  <c r="Q28" s="1"/>
  <c r="G32"/>
  <c r="H32" s="1"/>
  <c r="Q32" s="1"/>
  <c r="G36"/>
  <c r="H36" s="1"/>
  <c r="Q36" s="1"/>
  <c r="G38"/>
  <c r="H38" s="1"/>
  <c r="Q38" s="1"/>
  <c r="G40"/>
  <c r="H40" s="1"/>
  <c r="Q40" s="1"/>
  <c r="G44"/>
  <c r="H44" s="1"/>
  <c r="G46"/>
  <c r="H46" s="1"/>
  <c r="Q46" s="1"/>
  <c r="G50"/>
  <c r="H50" s="1"/>
  <c r="Q50" s="1"/>
  <c r="G54"/>
  <c r="H54" s="1"/>
  <c r="G58"/>
  <c r="H58" s="1"/>
  <c r="Q58" s="1"/>
  <c r="G60"/>
  <c r="H60" s="1"/>
  <c r="G64"/>
  <c r="H64" s="1"/>
  <c r="G66"/>
  <c r="H66" s="1"/>
  <c r="Q66" s="1"/>
  <c r="G68"/>
  <c r="H68" s="1"/>
  <c r="Q68" s="1"/>
  <c r="G70"/>
  <c r="H70" s="1"/>
  <c r="G72"/>
  <c r="H72" s="1"/>
  <c r="Q72" s="1"/>
  <c r="G74"/>
  <c r="H74" s="1"/>
  <c r="Q74" s="1"/>
  <c r="G76"/>
  <c r="H76" s="1"/>
  <c r="G78"/>
  <c r="H78" s="1"/>
  <c r="Q78" s="1"/>
  <c r="K11"/>
  <c r="K13"/>
  <c r="K17"/>
  <c r="K19"/>
  <c r="K21"/>
  <c r="K25"/>
  <c r="K27"/>
  <c r="K29"/>
  <c r="K31"/>
  <c r="K33"/>
  <c r="K35"/>
  <c r="K37"/>
  <c r="K39"/>
  <c r="K41"/>
  <c r="K45"/>
  <c r="K47"/>
  <c r="K49"/>
  <c r="K51"/>
  <c r="K55"/>
  <c r="K57"/>
  <c r="K61"/>
  <c r="K65"/>
  <c r="K67"/>
  <c r="K71"/>
  <c r="K73"/>
  <c r="K77"/>
  <c r="G10" i="7"/>
  <c r="H10" s="1"/>
  <c r="Q10" s="1"/>
  <c r="G13"/>
  <c r="H13" s="1"/>
  <c r="Q13" s="1"/>
  <c r="G15"/>
  <c r="H15" s="1"/>
  <c r="Q15" s="1"/>
  <c r="G17"/>
  <c r="H17" s="1"/>
  <c r="G19"/>
  <c r="H19" s="1"/>
  <c r="Q19" s="1"/>
  <c r="G21"/>
  <c r="H21" s="1"/>
  <c r="G26"/>
  <c r="H26" s="1"/>
  <c r="Q26" s="1"/>
  <c r="G28"/>
  <c r="H28" s="1"/>
  <c r="G32"/>
  <c r="H32" s="1"/>
  <c r="Q32" s="1"/>
  <c r="G34"/>
  <c r="H34" s="1"/>
  <c r="G36"/>
  <c r="H36" s="1"/>
  <c r="Q36" s="1"/>
  <c r="G38"/>
  <c r="H38" s="1"/>
  <c r="Q38" s="1"/>
  <c r="G40"/>
  <c r="H40" s="1"/>
  <c r="K10"/>
  <c r="K13"/>
  <c r="K15"/>
  <c r="K17"/>
  <c r="K19"/>
  <c r="K21"/>
  <c r="K25"/>
  <c r="K28"/>
  <c r="K32"/>
  <c r="K34"/>
  <c r="K36"/>
  <c r="K38"/>
  <c r="K74" i="18"/>
  <c r="K70"/>
  <c r="K69"/>
  <c r="K66"/>
  <c r="K65"/>
  <c r="K63"/>
  <c r="K61"/>
  <c r="K59"/>
  <c r="K57"/>
  <c r="K46"/>
  <c r="K45"/>
  <c r="K42"/>
  <c r="K41"/>
  <c r="K36"/>
  <c r="K35"/>
  <c r="K32"/>
  <c r="K31"/>
  <c r="K20"/>
  <c r="K19"/>
  <c r="K15"/>
  <c r="K12"/>
  <c r="K75"/>
  <c r="K72"/>
  <c r="K71"/>
  <c r="K68"/>
  <c r="K67"/>
  <c r="K62"/>
  <c r="K60"/>
  <c r="K58"/>
  <c r="K44"/>
  <c r="K43"/>
  <c r="K40"/>
  <c r="K39"/>
  <c r="K37"/>
  <c r="K34"/>
  <c r="K33"/>
  <c r="K18"/>
  <c r="K17"/>
  <c r="K14"/>
  <c r="K13"/>
  <c r="K11"/>
  <c r="K32" i="4"/>
  <c r="K30"/>
  <c r="K28"/>
  <c r="K26"/>
  <c r="K24"/>
  <c r="K19"/>
  <c r="K17"/>
  <c r="K15"/>
  <c r="K14"/>
  <c r="K12"/>
  <c r="K10"/>
  <c r="K30" i="2"/>
  <c r="K28"/>
  <c r="K26"/>
  <c r="K24"/>
  <c r="K20"/>
  <c r="K18"/>
  <c r="K16"/>
  <c r="K12"/>
  <c r="K10"/>
  <c r="K80" i="14"/>
  <c r="K78"/>
  <c r="K76"/>
  <c r="K74"/>
  <c r="K71"/>
  <c r="K69"/>
  <c r="K67"/>
  <c r="K65"/>
  <c r="K48" s="1"/>
  <c r="K63"/>
  <c r="K61"/>
  <c r="K59"/>
  <c r="K57"/>
  <c r="K45"/>
  <c r="K43"/>
  <c r="K41"/>
  <c r="K39"/>
  <c r="K22" s="1"/>
  <c r="K37"/>
  <c r="K35"/>
  <c r="K33"/>
  <c r="K31"/>
  <c r="K19"/>
  <c r="K17"/>
  <c r="K15"/>
  <c r="K13"/>
  <c r="K11"/>
  <c r="K74" i="13"/>
  <c r="K71"/>
  <c r="K69"/>
  <c r="K67"/>
  <c r="K65"/>
  <c r="K63"/>
  <c r="K61"/>
  <c r="K59"/>
  <c r="K57"/>
  <c r="K45"/>
  <c r="K43"/>
  <c r="K41"/>
  <c r="K39"/>
  <c r="K22" s="1"/>
  <c r="K37"/>
  <c r="K35"/>
  <c r="K33"/>
  <c r="K31"/>
  <c r="K19"/>
  <c r="K17"/>
  <c r="K15"/>
  <c r="K13"/>
  <c r="K11"/>
  <c r="K75" i="12"/>
  <c r="K72"/>
  <c r="K70"/>
  <c r="K68"/>
  <c r="K66"/>
  <c r="K62"/>
  <c r="K60"/>
  <c r="K58"/>
  <c r="K46"/>
  <c r="K44"/>
  <c r="K42"/>
  <c r="K40"/>
  <c r="K36"/>
  <c r="K34"/>
  <c r="K32"/>
  <c r="K33" i="4"/>
  <c r="K31"/>
  <c r="K27"/>
  <c r="K25"/>
  <c r="K23"/>
  <c r="K20"/>
  <c r="K18"/>
  <c r="K13"/>
  <c r="K11"/>
  <c r="K31" i="2"/>
  <c r="K29"/>
  <c r="K25"/>
  <c r="K23"/>
  <c r="K21"/>
  <c r="K19"/>
  <c r="K17"/>
  <c r="K15"/>
  <c r="K13"/>
  <c r="K11"/>
  <c r="K79" i="14"/>
  <c r="K75"/>
  <c r="K70"/>
  <c r="K66"/>
  <c r="K62"/>
  <c r="K58"/>
  <c r="K50" s="1"/>
  <c r="K117" s="1"/>
  <c r="K46"/>
  <c r="K42"/>
  <c r="K25" s="1"/>
  <c r="K107" s="1"/>
  <c r="K34"/>
  <c r="K18"/>
  <c r="K14"/>
  <c r="K72" i="13"/>
  <c r="K55" s="1"/>
  <c r="K68"/>
  <c r="K60"/>
  <c r="K44"/>
  <c r="K27" s="1"/>
  <c r="K40"/>
  <c r="K36"/>
  <c r="K32"/>
  <c r="K20"/>
  <c r="K12"/>
  <c r="K10" s="1"/>
  <c r="K74" i="12"/>
  <c r="K69"/>
  <c r="K65"/>
  <c r="K61"/>
  <c r="K57"/>
  <c r="K45"/>
  <c r="K41"/>
  <c r="K37"/>
  <c r="K33"/>
  <c r="K18"/>
  <c r="K14"/>
  <c r="K13"/>
  <c r="K11"/>
  <c r="K106" i="6"/>
  <c r="K103"/>
  <c r="K101"/>
  <c r="K98"/>
  <c r="K96"/>
  <c r="K94"/>
  <c r="K92"/>
  <c r="K88"/>
  <c r="K86"/>
  <c r="K84"/>
  <c r="K72"/>
  <c r="K70"/>
  <c r="K68"/>
  <c r="K66"/>
  <c r="K62"/>
  <c r="K60"/>
  <c r="K58"/>
  <c r="K46"/>
  <c r="K42"/>
  <c r="K40"/>
  <c r="K30"/>
  <c r="K25"/>
  <c r="K23"/>
  <c r="K21"/>
  <c r="K19"/>
  <c r="K17"/>
  <c r="K15"/>
  <c r="K11" s="1"/>
  <c r="K134" s="1"/>
  <c r="K13"/>
  <c r="K136" s="1"/>
  <c r="K81" i="14"/>
  <c r="K77"/>
  <c r="K72"/>
  <c r="K68"/>
  <c r="K51" s="1"/>
  <c r="K118" s="1"/>
  <c r="K60"/>
  <c r="K52" s="1"/>
  <c r="K119" s="1"/>
  <c r="K44"/>
  <c r="K40"/>
  <c r="K36"/>
  <c r="K28" s="1"/>
  <c r="K110" s="1"/>
  <c r="K32"/>
  <c r="K20"/>
  <c r="K12"/>
  <c r="K75" i="13"/>
  <c r="K70"/>
  <c r="K66"/>
  <c r="K62"/>
  <c r="K58"/>
  <c r="K46"/>
  <c r="K42"/>
  <c r="K34"/>
  <c r="K26" s="1"/>
  <c r="K18"/>
  <c r="K14"/>
  <c r="K71" i="12"/>
  <c r="K67"/>
  <c r="K63"/>
  <c r="K59"/>
  <c r="K43"/>
  <c r="K39"/>
  <c r="K22" s="1"/>
  <c r="K35"/>
  <c r="K31"/>
  <c r="K27"/>
  <c r="K20"/>
  <c r="K19"/>
  <c r="K17"/>
  <c r="K15"/>
  <c r="K12"/>
  <c r="K10" s="1"/>
  <c r="K104" i="6"/>
  <c r="K102"/>
  <c r="K100"/>
  <c r="K97"/>
  <c r="K80" s="1"/>
  <c r="K95"/>
  <c r="K78" s="1"/>
  <c r="K93"/>
  <c r="K76" s="1"/>
  <c r="K91"/>
  <c r="K89"/>
  <c r="K87"/>
  <c r="K85"/>
  <c r="K83"/>
  <c r="K71"/>
  <c r="K69"/>
  <c r="K67"/>
  <c r="K65"/>
  <c r="K63"/>
  <c r="K61"/>
  <c r="K59"/>
  <c r="K57"/>
  <c r="K45"/>
  <c r="K43"/>
  <c r="K39"/>
  <c r="K38" s="1"/>
  <c r="K144" s="1"/>
  <c r="K37"/>
  <c r="K36"/>
  <c r="K31"/>
  <c r="K24"/>
  <c r="K20"/>
  <c r="K16"/>
  <c r="G11" i="8"/>
  <c r="G13"/>
  <c r="H13" s="1"/>
  <c r="Q13" s="1"/>
  <c r="G17"/>
  <c r="H17" s="1"/>
  <c r="Q17" s="1"/>
  <c r="G19"/>
  <c r="H19" s="1"/>
  <c r="Q19" s="1"/>
  <c r="G21"/>
  <c r="H21" s="1"/>
  <c r="Q21" s="1"/>
  <c r="G25"/>
  <c r="H25" s="1"/>
  <c r="Q25" s="1"/>
  <c r="G27"/>
  <c r="G29"/>
  <c r="H29" s="1"/>
  <c r="Q29" s="1"/>
  <c r="G31"/>
  <c r="G33"/>
  <c r="H33" s="1"/>
  <c r="Q33" s="1"/>
  <c r="G35"/>
  <c r="G37"/>
  <c r="H37" s="1"/>
  <c r="Q37" s="1"/>
  <c r="G39"/>
  <c r="G41"/>
  <c r="H41" s="1"/>
  <c r="Q41" s="1"/>
  <c r="G45"/>
  <c r="H45" s="1"/>
  <c r="Q45" s="1"/>
  <c r="G47"/>
  <c r="H47" s="1"/>
  <c r="Q47" s="1"/>
  <c r="G49"/>
  <c r="H49" s="1"/>
  <c r="L49" s="1"/>
  <c r="G51"/>
  <c r="H51" s="1"/>
  <c r="Q51" s="1"/>
  <c r="G55"/>
  <c r="H55" s="1"/>
  <c r="Q55" s="1"/>
  <c r="G57"/>
  <c r="H57" s="1"/>
  <c r="G61"/>
  <c r="H61" s="1"/>
  <c r="Q61" s="1"/>
  <c r="G65"/>
  <c r="H65" s="1"/>
  <c r="Q65" s="1"/>
  <c r="G67"/>
  <c r="H67" s="1"/>
  <c r="Q67" s="1"/>
  <c r="G71"/>
  <c r="G73"/>
  <c r="H73" s="1"/>
  <c r="Q73" s="1"/>
  <c r="G77"/>
  <c r="H77" s="1"/>
  <c r="Q77" s="1"/>
  <c r="K12"/>
  <c r="K14"/>
  <c r="K16"/>
  <c r="K18"/>
  <c r="K20"/>
  <c r="K24"/>
  <c r="K26"/>
  <c r="K28"/>
  <c r="K32"/>
  <c r="K36"/>
  <c r="K38"/>
  <c r="K40"/>
  <c r="K44"/>
  <c r="K46"/>
  <c r="K50"/>
  <c r="K54"/>
  <c r="K53" s="1"/>
  <c r="K58"/>
  <c r="K56" s="1"/>
  <c r="K60"/>
  <c r="K59" s="1"/>
  <c r="K64"/>
  <c r="K66"/>
  <c r="K68"/>
  <c r="K70"/>
  <c r="K72"/>
  <c r="K74"/>
  <c r="K76"/>
  <c r="K75" s="1"/>
  <c r="K78"/>
  <c r="G12" i="7"/>
  <c r="H12" s="1"/>
  <c r="G14"/>
  <c r="G18"/>
  <c r="G22"/>
  <c r="H22" s="1"/>
  <c r="Q22" s="1"/>
  <c r="G25"/>
  <c r="H25" s="1"/>
  <c r="L25" s="1"/>
  <c r="G29"/>
  <c r="H29" s="1"/>
  <c r="Q29" s="1"/>
  <c r="G31"/>
  <c r="G35"/>
  <c r="H35" s="1"/>
  <c r="Q35" s="1"/>
  <c r="G41"/>
  <c r="H41" s="1"/>
  <c r="Q41" s="1"/>
  <c r="K12"/>
  <c r="K11" s="1"/>
  <c r="K14"/>
  <c r="K18"/>
  <c r="K22"/>
  <c r="K26"/>
  <c r="K29"/>
  <c r="K31"/>
  <c r="K35"/>
  <c r="K41"/>
  <c r="K39" s="1"/>
  <c r="H79" i="9"/>
  <c r="H69"/>
  <c r="H78"/>
  <c r="H70"/>
  <c r="H76"/>
  <c r="H77"/>
  <c r="H75"/>
  <c r="H74"/>
  <c r="H71"/>
  <c r="H67"/>
  <c r="H73"/>
  <c r="H68"/>
  <c r="K24" i="14" l="1"/>
  <c r="K106" s="1"/>
  <c r="I16"/>
  <c r="D55" i="12"/>
  <c r="I69" i="9"/>
  <c r="F13" i="6"/>
  <c r="F136" s="1"/>
  <c r="F56" i="14"/>
  <c r="F123" s="1"/>
  <c r="M50" i="18"/>
  <c r="E63" i="8"/>
  <c r="K33" i="9"/>
  <c r="G13" i="6"/>
  <c r="G136" s="1"/>
  <c r="D23" i="8"/>
  <c r="L7"/>
  <c r="K15" i="9"/>
  <c r="J79"/>
  <c r="J68"/>
  <c r="K55" i="12"/>
  <c r="G48" i="14"/>
  <c r="M55" i="18"/>
  <c r="I49" i="13"/>
  <c r="E30" i="8"/>
  <c r="E75"/>
  <c r="E29" i="6"/>
  <c r="E140" s="1"/>
  <c r="E77"/>
  <c r="J53"/>
  <c r="J54" i="12"/>
  <c r="J12" i="6"/>
  <c r="J135" s="1"/>
  <c r="K21" i="9"/>
  <c r="K26" i="14"/>
  <c r="K108" s="1"/>
  <c r="F23"/>
  <c r="K42" i="9"/>
  <c r="K34"/>
  <c r="J69"/>
  <c r="I78"/>
  <c r="G55" i="6"/>
  <c r="G53" i="14"/>
  <c r="G120" s="1"/>
  <c r="M55" i="12"/>
  <c r="I29" i="14"/>
  <c r="I111" s="1"/>
  <c r="E48" i="8"/>
  <c r="E10" i="12"/>
  <c r="J49" i="6"/>
  <c r="J52" i="13"/>
  <c r="F80" i="6"/>
  <c r="F50" i="12"/>
  <c r="K79" i="6"/>
  <c r="K24" i="12"/>
  <c r="M39" i="7"/>
  <c r="M65" s="1"/>
  <c r="M50" i="13"/>
  <c r="J50" i="14"/>
  <c r="J117" s="1"/>
  <c r="F54" i="6"/>
  <c r="F55" i="14"/>
  <c r="F122" s="1"/>
  <c r="D30" i="7"/>
  <c r="D64" s="1"/>
  <c r="K12" i="9"/>
  <c r="I79"/>
  <c r="E25" i="18"/>
  <c r="J77" i="6"/>
  <c r="J81"/>
  <c r="J71" i="9"/>
  <c r="E73"/>
  <c r="J77"/>
  <c r="E75"/>
  <c r="E79"/>
  <c r="K18"/>
  <c r="K29"/>
  <c r="K20"/>
  <c r="K41"/>
  <c r="K22"/>
  <c r="K30"/>
  <c r="K45"/>
  <c r="M16"/>
  <c r="M89" s="1"/>
  <c r="M28"/>
  <c r="M44"/>
  <c r="M33"/>
  <c r="M32"/>
  <c r="M21"/>
  <c r="M24"/>
  <c r="M39"/>
  <c r="M25"/>
  <c r="M18"/>
  <c r="M17"/>
  <c r="M12"/>
  <c r="M11"/>
  <c r="M43"/>
  <c r="M35"/>
  <c r="M98" s="1"/>
  <c r="M30"/>
  <c r="M26"/>
  <c r="M27"/>
  <c r="M31"/>
  <c r="M42"/>
  <c r="M29"/>
  <c r="M37"/>
  <c r="M41"/>
  <c r="M20"/>
  <c r="M19"/>
  <c r="M15"/>
  <c r="M13"/>
  <c r="M10"/>
  <c r="M22"/>
  <c r="M45"/>
  <c r="M38"/>
  <c r="M40"/>
  <c r="M9"/>
  <c r="M14"/>
  <c r="M34"/>
  <c r="K43"/>
  <c r="K35"/>
  <c r="K98" s="1"/>
  <c r="K10"/>
  <c r="K26"/>
  <c r="K19"/>
  <c r="R19" s="1"/>
  <c r="K14"/>
  <c r="K16"/>
  <c r="K28"/>
  <c r="R28" s="1"/>
  <c r="K9"/>
  <c r="K68" s="1"/>
  <c r="K40"/>
  <c r="K101" s="1"/>
  <c r="K25"/>
  <c r="K32"/>
  <c r="K13"/>
  <c r="K38"/>
  <c r="K27"/>
  <c r="K39"/>
  <c r="K17"/>
  <c r="K11"/>
  <c r="K51" i="12"/>
  <c r="K99" i="9"/>
  <c r="K54" i="12"/>
  <c r="K50" i="13"/>
  <c r="K52" i="18"/>
  <c r="M99" i="9"/>
  <c r="E52" i="6"/>
  <c r="E78"/>
  <c r="E28" i="14"/>
  <c r="E110" s="1"/>
  <c r="J30" i="8"/>
  <c r="J48"/>
  <c r="K75" i="9"/>
  <c r="K30" i="7"/>
  <c r="K64" s="1"/>
  <c r="K24"/>
  <c r="K16"/>
  <c r="L57" i="8"/>
  <c r="G53"/>
  <c r="K14" i="6"/>
  <c r="K137" s="1"/>
  <c r="K22"/>
  <c r="K139" s="1"/>
  <c r="K23" i="12"/>
  <c r="K50"/>
  <c r="K29" i="13"/>
  <c r="K54"/>
  <c r="K10" i="14"/>
  <c r="K101" s="1"/>
  <c r="K55"/>
  <c r="K122" s="1"/>
  <c r="E49" i="6"/>
  <c r="E53"/>
  <c r="E27" i="13"/>
  <c r="E10" i="14"/>
  <c r="E26"/>
  <c r="E108" s="1"/>
  <c r="E16" i="13"/>
  <c r="E49"/>
  <c r="E16" i="14"/>
  <c r="E49"/>
  <c r="E116" s="1"/>
  <c r="E16" i="18"/>
  <c r="E24" i="13"/>
  <c r="E51" i="14"/>
  <c r="E118" s="1"/>
  <c r="J10" i="8"/>
  <c r="J15"/>
  <c r="J43"/>
  <c r="F82" i="6"/>
  <c r="L7" i="13"/>
  <c r="E68" i="9"/>
  <c r="E71"/>
  <c r="G55" i="13"/>
  <c r="G26" i="9"/>
  <c r="G75" s="1"/>
  <c r="G30"/>
  <c r="G38"/>
  <c r="G39"/>
  <c r="G16"/>
  <c r="G19"/>
  <c r="G20"/>
  <c r="G14"/>
  <c r="G22"/>
  <c r="G40"/>
  <c r="G101" s="1"/>
  <c r="G31"/>
  <c r="Q31" s="1"/>
  <c r="G33"/>
  <c r="G21"/>
  <c r="G13"/>
  <c r="G73" s="1"/>
  <c r="G17"/>
  <c r="G41"/>
  <c r="G37"/>
  <c r="G43"/>
  <c r="G99"/>
  <c r="I26" i="14"/>
  <c r="I108" s="1"/>
  <c r="I53"/>
  <c r="I120" s="1"/>
  <c r="E26" i="6"/>
  <c r="E35"/>
  <c r="E143" s="1"/>
  <c r="E41"/>
  <c r="E145" s="1"/>
  <c r="E75"/>
  <c r="E79"/>
  <c r="E26" i="12"/>
  <c r="E54"/>
  <c r="E51"/>
  <c r="E55"/>
  <c r="E10" i="13"/>
  <c r="E55"/>
  <c r="E50" i="14"/>
  <c r="E12" i="6"/>
  <c r="E25" i="13"/>
  <c r="E50"/>
  <c r="E24" i="14"/>
  <c r="E106" s="1"/>
  <c r="E53"/>
  <c r="E120" s="1"/>
  <c r="E22" i="2"/>
  <c r="E29" i="18"/>
  <c r="J29" i="6"/>
  <c r="J140" s="1"/>
  <c r="J76"/>
  <c r="J80"/>
  <c r="J10" i="12"/>
  <c r="J27" i="14"/>
  <c r="J109" s="1"/>
  <c r="J51" i="6"/>
  <c r="J55"/>
  <c r="J28" i="12"/>
  <c r="J52"/>
  <c r="J16" i="13"/>
  <c r="J16" i="14"/>
  <c r="J49"/>
  <c r="J116" s="1"/>
  <c r="J23" i="13"/>
  <c r="J51"/>
  <c r="J24" i="14"/>
  <c r="J106" s="1"/>
  <c r="F23" i="8"/>
  <c r="F22" s="1"/>
  <c r="F56"/>
  <c r="F63"/>
  <c r="F75"/>
  <c r="F11" i="7"/>
  <c r="F61" s="1"/>
  <c r="F59" i="8"/>
  <c r="F41" i="6"/>
  <c r="F145" s="1"/>
  <c r="F27" i="12"/>
  <c r="D25" i="14"/>
  <c r="D107" s="1"/>
  <c r="D49"/>
  <c r="D116" s="1"/>
  <c r="K71" i="9"/>
  <c r="J67"/>
  <c r="F24" i="14"/>
  <c r="F106" s="1"/>
  <c r="F16" i="4"/>
  <c r="F16" i="13"/>
  <c r="F87" s="1"/>
  <c r="F50"/>
  <c r="F9" i="2"/>
  <c r="F64" i="18"/>
  <c r="D22" i="8"/>
  <c r="D63"/>
  <c r="D109" s="1"/>
  <c r="D59"/>
  <c r="D56" i="6"/>
  <c r="D49" i="12"/>
  <c r="D53"/>
  <c r="G70" i="9"/>
  <c r="M53" i="13"/>
  <c r="I29" i="6"/>
  <c r="I140" s="1"/>
  <c r="I38"/>
  <c r="I144" s="1"/>
  <c r="I44"/>
  <c r="I52" i="14"/>
  <c r="I119" s="1"/>
  <c r="E10" i="8"/>
  <c r="E15"/>
  <c r="E43"/>
  <c r="E54" i="6"/>
  <c r="E56" i="13"/>
  <c r="E94" s="1"/>
  <c r="E26"/>
  <c r="E53"/>
  <c r="E52" i="14"/>
  <c r="E119" s="1"/>
  <c r="E24" i="18"/>
  <c r="E28"/>
  <c r="E27"/>
  <c r="C8" i="71"/>
  <c r="J50" i="6"/>
  <c r="J54"/>
  <c r="J50" i="13"/>
  <c r="J10" i="14"/>
  <c r="J55"/>
  <c r="J122" s="1"/>
  <c r="F38" i="6"/>
  <c r="F144" s="1"/>
  <c r="F44"/>
  <c r="F146" s="1"/>
  <c r="F50"/>
  <c r="F51"/>
  <c r="F55"/>
  <c r="F26" i="12"/>
  <c r="F38" i="13"/>
  <c r="F91" s="1"/>
  <c r="F10" i="14"/>
  <c r="F25" i="13"/>
  <c r="F53" i="14"/>
  <c r="F120" s="1"/>
  <c r="F27" i="2"/>
  <c r="D15" i="8"/>
  <c r="D43"/>
  <c r="D48"/>
  <c r="D53"/>
  <c r="D52" s="1"/>
  <c r="D11" i="7"/>
  <c r="D14" i="6"/>
  <c r="D137" s="1"/>
  <c r="D22"/>
  <c r="D139" s="1"/>
  <c r="D38"/>
  <c r="D144" s="1"/>
  <c r="D44"/>
  <c r="D146" s="1"/>
  <c r="D16" i="12"/>
  <c r="D52"/>
  <c r="D23" i="13"/>
  <c r="D24" i="14"/>
  <c r="D106" s="1"/>
  <c r="K33" i="7"/>
  <c r="K27"/>
  <c r="K63" s="1"/>
  <c r="K20"/>
  <c r="G30"/>
  <c r="G64" s="1"/>
  <c r="G16"/>
  <c r="K48" i="8"/>
  <c r="K30"/>
  <c r="K10"/>
  <c r="G29" i="6"/>
  <c r="G140" s="1"/>
  <c r="G81"/>
  <c r="G29" i="12"/>
  <c r="E56" i="8"/>
  <c r="E52" i="12"/>
  <c r="H7" i="13"/>
  <c r="E78" i="9"/>
  <c r="K77"/>
  <c r="G77"/>
  <c r="G71"/>
  <c r="D2" i="66"/>
  <c r="L7" i="2"/>
  <c r="L7" i="7"/>
  <c r="E5" i="66"/>
  <c r="M18" i="6"/>
  <c r="M138" s="1"/>
  <c r="M29"/>
  <c r="M140" s="1"/>
  <c r="M44"/>
  <c r="M80"/>
  <c r="M25" i="13"/>
  <c r="M24"/>
  <c r="M52"/>
  <c r="M102" i="14"/>
  <c r="M54" i="12"/>
  <c r="M24" i="14"/>
  <c r="M106" s="1"/>
  <c r="I16" i="12"/>
  <c r="E23" i="8"/>
  <c r="E22" s="1"/>
  <c r="E34"/>
  <c r="E69"/>
  <c r="E62" s="1"/>
  <c r="E24" i="7"/>
  <c r="E30"/>
  <c r="E64" s="1"/>
  <c r="E39"/>
  <c r="E65" s="1"/>
  <c r="E33" i="6"/>
  <c r="E51"/>
  <c r="E16" i="12"/>
  <c r="E9" s="1"/>
  <c r="E49"/>
  <c r="E53"/>
  <c r="J53"/>
  <c r="D10" i="8"/>
  <c r="D34"/>
  <c r="D69"/>
  <c r="D12" i="6"/>
  <c r="D26"/>
  <c r="D50"/>
  <c r="E74" i="9"/>
  <c r="C10" i="71"/>
  <c r="F5" i="69"/>
  <c r="E5" s="1"/>
  <c r="E5" i="62"/>
  <c r="H7" i="7"/>
  <c r="H7" i="12"/>
  <c r="H7" i="14"/>
  <c r="H7" i="2"/>
  <c r="D2" i="62"/>
  <c r="H7" i="18"/>
  <c r="H7" i="6"/>
  <c r="G68" i="9"/>
  <c r="L7" i="12"/>
  <c r="L7" i="14"/>
  <c r="L7" i="4"/>
  <c r="E70" i="9"/>
  <c r="D42" i="8"/>
  <c r="K63"/>
  <c r="K43"/>
  <c r="K42" s="1"/>
  <c r="L34" i="7"/>
  <c r="R34" s="1"/>
  <c r="L28"/>
  <c r="L21"/>
  <c r="L17"/>
  <c r="G77" i="6"/>
  <c r="I10" i="12"/>
  <c r="I23" i="13"/>
  <c r="J63" i="8"/>
  <c r="J20" i="7"/>
  <c r="J57" s="1"/>
  <c r="J27"/>
  <c r="J63" s="1"/>
  <c r="J39"/>
  <c r="J65" s="1"/>
  <c r="J56" i="8"/>
  <c r="F15"/>
  <c r="F43"/>
  <c r="F42" s="1"/>
  <c r="F97" s="1"/>
  <c r="F48"/>
  <c r="F53"/>
  <c r="D34" i="6"/>
  <c r="D33" i="9" s="1"/>
  <c r="D33" i="6"/>
  <c r="D28" i="9" s="1"/>
  <c r="E34" i="6"/>
  <c r="M12"/>
  <c r="M135" s="1"/>
  <c r="L12" i="7"/>
  <c r="I54" i="12"/>
  <c r="H71" i="8"/>
  <c r="Q71" s="1"/>
  <c r="H39"/>
  <c r="H35"/>
  <c r="L35" s="1"/>
  <c r="H31"/>
  <c r="L31" s="1"/>
  <c r="H27"/>
  <c r="Q27" s="1"/>
  <c r="H11"/>
  <c r="L11" s="1"/>
  <c r="M56"/>
  <c r="M107" s="1"/>
  <c r="M75"/>
  <c r="M111" s="1"/>
  <c r="M11" i="7"/>
  <c r="M29" i="13"/>
  <c r="K15" i="8"/>
  <c r="L70"/>
  <c r="L60"/>
  <c r="L54"/>
  <c r="L24"/>
  <c r="L35" i="12"/>
  <c r="L57"/>
  <c r="L61"/>
  <c r="L32"/>
  <c r="R32" s="1"/>
  <c r="L36"/>
  <c r="L60"/>
  <c r="L66"/>
  <c r="K69" i="8"/>
  <c r="K34"/>
  <c r="K23"/>
  <c r="K22" s="1"/>
  <c r="K28" i="18"/>
  <c r="L37" i="12"/>
  <c r="L59"/>
  <c r="L63"/>
  <c r="L33"/>
  <c r="L40"/>
  <c r="L58"/>
  <c r="L62"/>
  <c r="J52" i="8"/>
  <c r="L76"/>
  <c r="R76" s="1"/>
  <c r="L44"/>
  <c r="L16"/>
  <c r="J23"/>
  <c r="J22" s="1"/>
  <c r="J34"/>
  <c r="J69"/>
  <c r="J62" s="1"/>
  <c r="J30" i="7"/>
  <c r="J64" s="1"/>
  <c r="I53" i="13"/>
  <c r="L40" i="7"/>
  <c r="L64" i="8"/>
  <c r="F10"/>
  <c r="F34"/>
  <c r="F69"/>
  <c r="K62"/>
  <c r="K52"/>
  <c r="F62"/>
  <c r="F99" s="1"/>
  <c r="G69"/>
  <c r="G75"/>
  <c r="G63"/>
  <c r="G59"/>
  <c r="G43"/>
  <c r="G23"/>
  <c r="G15"/>
  <c r="K34" i="6"/>
  <c r="K52"/>
  <c r="K49" i="13"/>
  <c r="K27" i="14"/>
  <c r="K109" s="1"/>
  <c r="G56" i="8"/>
  <c r="G52" s="1"/>
  <c r="G48"/>
  <c r="G75" i="6"/>
  <c r="G79"/>
  <c r="G23" i="12"/>
  <c r="G51" i="13"/>
  <c r="G24" i="14"/>
  <c r="G106" s="1"/>
  <c r="G27" i="13"/>
  <c r="L19" i="8"/>
  <c r="L27"/>
  <c r="L41"/>
  <c r="L45"/>
  <c r="L61"/>
  <c r="R61" s="1"/>
  <c r="L65"/>
  <c r="L73"/>
  <c r="L77"/>
  <c r="L13" i="7"/>
  <c r="L36"/>
  <c r="L43" i="12"/>
  <c r="L69"/>
  <c r="L14" i="8"/>
  <c r="R14" s="1"/>
  <c r="L18"/>
  <c r="L26"/>
  <c r="L38"/>
  <c r="L46"/>
  <c r="L50"/>
  <c r="L58"/>
  <c r="L66"/>
  <c r="L74"/>
  <c r="R74" s="1"/>
  <c r="L78"/>
  <c r="L19" i="7"/>
  <c r="L26"/>
  <c r="L32"/>
  <c r="L38"/>
  <c r="L70" i="12"/>
  <c r="M75" i="6"/>
  <c r="M79"/>
  <c r="M87" i="12"/>
  <c r="M28" i="13"/>
  <c r="M25" i="14"/>
  <c r="M107" s="1"/>
  <c r="M50"/>
  <c r="M117" s="1"/>
  <c r="I59" i="8"/>
  <c r="I108" s="1"/>
  <c r="I75"/>
  <c r="I111" s="1"/>
  <c r="I18" i="6"/>
  <c r="I138" s="1"/>
  <c r="I26"/>
  <c r="I41"/>
  <c r="I145" s="1"/>
  <c r="I52"/>
  <c r="I49"/>
  <c r="I53"/>
  <c r="I26" i="12"/>
  <c r="I16" i="13"/>
  <c r="I52"/>
  <c r="I27" i="2"/>
  <c r="I51" i="18"/>
  <c r="E11" i="7"/>
  <c r="G34" i="8"/>
  <c r="G30"/>
  <c r="G10"/>
  <c r="L13"/>
  <c r="L17"/>
  <c r="L21"/>
  <c r="R21" s="1"/>
  <c r="L25"/>
  <c r="L29"/>
  <c r="L33"/>
  <c r="L37"/>
  <c r="L47"/>
  <c r="L51"/>
  <c r="L55"/>
  <c r="L67"/>
  <c r="R67" s="1"/>
  <c r="L71"/>
  <c r="L10" i="7"/>
  <c r="L15"/>
  <c r="L41" i="12"/>
  <c r="L45"/>
  <c r="L67"/>
  <c r="L71"/>
  <c r="L12" i="8"/>
  <c r="R12" s="1"/>
  <c r="L20"/>
  <c r="L28"/>
  <c r="L32"/>
  <c r="L36"/>
  <c r="L40"/>
  <c r="L68"/>
  <c r="L72"/>
  <c r="L22" i="7"/>
  <c r="R22" s="1"/>
  <c r="L29"/>
  <c r="L35"/>
  <c r="L41"/>
  <c r="L42" i="12"/>
  <c r="L46"/>
  <c r="L68"/>
  <c r="L72"/>
  <c r="K29"/>
  <c r="K49" i="18"/>
  <c r="G51"/>
  <c r="E54" i="13"/>
  <c r="J54" i="14"/>
  <c r="J121" s="1"/>
  <c r="K51" i="6"/>
  <c r="M30" i="18"/>
  <c r="M26"/>
  <c r="I53" i="12"/>
  <c r="I23" i="18"/>
  <c r="I27"/>
  <c r="E29" i="12"/>
  <c r="E24"/>
  <c r="J24"/>
  <c r="J25" i="14"/>
  <c r="J107" s="1"/>
  <c r="K18" i="6"/>
  <c r="K138" s="1"/>
  <c r="K28" i="12"/>
  <c r="K23" i="13"/>
  <c r="K52"/>
  <c r="K16" i="14"/>
  <c r="K9" i="2"/>
  <c r="K27"/>
  <c r="G22" i="14"/>
  <c r="G49"/>
  <c r="G27" i="18"/>
  <c r="G94" s="1"/>
  <c r="M30" i="7"/>
  <c r="M64" s="1"/>
  <c r="M14" i="6"/>
  <c r="M137" s="1"/>
  <c r="M22"/>
  <c r="M139" s="1"/>
  <c r="M41"/>
  <c r="M145" s="1"/>
  <c r="M52"/>
  <c r="M49"/>
  <c r="M53"/>
  <c r="M26" i="12"/>
  <c r="M50"/>
  <c r="M10" i="13"/>
  <c r="M55" i="14"/>
  <c r="M122" s="1"/>
  <c r="M22" i="2"/>
  <c r="I25" i="12"/>
  <c r="I10" i="13"/>
  <c r="E29"/>
  <c r="J86" i="12"/>
  <c r="J16"/>
  <c r="J87" s="1"/>
  <c r="J56" i="14"/>
  <c r="J123" s="1"/>
  <c r="J29"/>
  <c r="J111" s="1"/>
  <c r="J22" i="2"/>
  <c r="J29" i="13"/>
  <c r="J49"/>
  <c r="F27" i="7"/>
  <c r="F63" s="1"/>
  <c r="M69" i="8"/>
  <c r="M110" s="1"/>
  <c r="M24" i="7"/>
  <c r="M33"/>
  <c r="M34" i="6"/>
  <c r="M38" i="18"/>
  <c r="I12" i="6"/>
  <c r="I135" s="1"/>
  <c r="I24" i="12"/>
  <c r="I28"/>
  <c r="J25" i="13"/>
  <c r="K82" i="6"/>
  <c r="K90"/>
  <c r="K155"/>
  <c r="K30" i="12"/>
  <c r="K90" s="1"/>
  <c r="K38"/>
  <c r="K91" s="1"/>
  <c r="M37" i="7"/>
  <c r="M24" i="18"/>
  <c r="M28"/>
  <c r="M95" s="1"/>
  <c r="I27" i="12"/>
  <c r="I29"/>
  <c r="I28" i="14"/>
  <c r="I110" s="1"/>
  <c r="J11" i="7"/>
  <c r="J16"/>
  <c r="J34" i="6"/>
  <c r="J23" i="12"/>
  <c r="J27"/>
  <c r="J38"/>
  <c r="J91" s="1"/>
  <c r="J56"/>
  <c r="J94" s="1"/>
  <c r="J102" i="14"/>
  <c r="J30"/>
  <c r="J112" s="1"/>
  <c r="J38"/>
  <c r="J113" s="1"/>
  <c r="J64"/>
  <c r="J124" s="1"/>
  <c r="J26" i="12"/>
  <c r="J14" i="2"/>
  <c r="D9" i="4"/>
  <c r="K12" i="6"/>
  <c r="K135" s="1"/>
  <c r="K9" i="4"/>
  <c r="G10" i="12"/>
  <c r="M27" i="2"/>
  <c r="M29" i="4"/>
  <c r="M27" i="13"/>
  <c r="M55"/>
  <c r="M23" i="18"/>
  <c r="M52"/>
  <c r="I34" i="6"/>
  <c r="K107" i="8"/>
  <c r="K105"/>
  <c r="G111"/>
  <c r="G108"/>
  <c r="G112"/>
  <c r="K51" i="13"/>
  <c r="K29" i="14"/>
  <c r="K111" s="1"/>
  <c r="K53"/>
  <c r="K120" s="1"/>
  <c r="K38" i="18"/>
  <c r="K24"/>
  <c r="G14" i="6"/>
  <c r="G137" s="1"/>
  <c r="G41"/>
  <c r="G145" s="1"/>
  <c r="G52" i="14"/>
  <c r="G119" s="1"/>
  <c r="G12" i="6"/>
  <c r="G135" s="1"/>
  <c r="G24" i="13"/>
  <c r="G22" i="4"/>
  <c r="G64" i="18"/>
  <c r="M56" i="6"/>
  <c r="M51"/>
  <c r="M26" i="13"/>
  <c r="M129" i="18" s="1"/>
  <c r="M54" i="13"/>
  <c r="M23" i="14"/>
  <c r="I56" i="8"/>
  <c r="I107" s="1"/>
  <c r="I11" i="7"/>
  <c r="I61" s="1"/>
  <c r="I33"/>
  <c r="I82" i="6"/>
  <c r="I51" i="13"/>
  <c r="I25" i="14"/>
  <c r="I107" s="1"/>
  <c r="I27" i="13"/>
  <c r="I24" i="14"/>
  <c r="I106" s="1"/>
  <c r="I49"/>
  <c r="I64" i="18"/>
  <c r="E33" i="7"/>
  <c r="E14" i="6"/>
  <c r="E137" s="1"/>
  <c r="E18"/>
  <c r="E138" s="1"/>
  <c r="E22"/>
  <c r="E139" s="1"/>
  <c r="E56"/>
  <c r="E56" i="12"/>
  <c r="E94" s="1"/>
  <c r="E9" i="4"/>
  <c r="E29"/>
  <c r="E38" i="18"/>
  <c r="E56"/>
  <c r="E64"/>
  <c r="J53" i="14"/>
  <c r="J120" s="1"/>
  <c r="J53" i="18"/>
  <c r="F9" i="4"/>
  <c r="F8" s="1"/>
  <c r="F29"/>
  <c r="I79" i="6"/>
  <c r="J24" i="7"/>
  <c r="J62" s="1"/>
  <c r="D87" i="12"/>
  <c r="D30"/>
  <c r="D90" s="1"/>
  <c r="D38"/>
  <c r="D91" s="1"/>
  <c r="D56"/>
  <c r="D94" s="1"/>
  <c r="D64"/>
  <c r="D95" s="1"/>
  <c r="D30" i="18"/>
  <c r="D38"/>
  <c r="M53" i="8"/>
  <c r="M50" i="6"/>
  <c r="M54"/>
  <c r="M76"/>
  <c r="M24" i="12"/>
  <c r="M29"/>
  <c r="M30" i="14"/>
  <c r="M112" s="1"/>
  <c r="M38"/>
  <c r="M113" s="1"/>
  <c r="M54"/>
  <c r="M121" s="1"/>
  <c r="M16" i="4"/>
  <c r="M27" i="18"/>
  <c r="M51"/>
  <c r="M103" s="1"/>
  <c r="M59" i="8"/>
  <c r="M108" s="1"/>
  <c r="M15"/>
  <c r="M101" s="1"/>
  <c r="M30"/>
  <c r="M113" s="1"/>
  <c r="M34"/>
  <c r="M103" s="1"/>
  <c r="M43"/>
  <c r="M64" i="6"/>
  <c r="M14" i="2"/>
  <c r="M10" i="18"/>
  <c r="K56" i="6"/>
  <c r="K64"/>
  <c r="K75"/>
  <c r="K102" i="14"/>
  <c r="K64"/>
  <c r="K124" s="1"/>
  <c r="K29" i="4"/>
  <c r="K28" i="13"/>
  <c r="K53" i="12"/>
  <c r="K16" i="13"/>
  <c r="J28"/>
  <c r="J100" i="8"/>
  <c r="J113"/>
  <c r="J103"/>
  <c r="J108"/>
  <c r="J111"/>
  <c r="J56" i="6"/>
  <c r="J149" s="1"/>
  <c r="J64"/>
  <c r="J82"/>
  <c r="J90"/>
  <c r="J16" i="4"/>
  <c r="J22"/>
  <c r="I10" i="8"/>
  <c r="I15"/>
  <c r="I101" s="1"/>
  <c r="I34"/>
  <c r="I103" s="1"/>
  <c r="I43"/>
  <c r="I63"/>
  <c r="I69"/>
  <c r="I110" s="1"/>
  <c r="I16" i="7"/>
  <c r="I23" i="8"/>
  <c r="I90" i="6"/>
  <c r="I86" i="12"/>
  <c r="I56"/>
  <c r="I94" s="1"/>
  <c r="I30" i="13"/>
  <c r="I90" s="1"/>
  <c r="I28"/>
  <c r="I76" i="6"/>
  <c r="I80"/>
  <c r="I14" i="2"/>
  <c r="I22"/>
  <c r="I22" i="4"/>
  <c r="I29"/>
  <c r="I54" s="1"/>
  <c r="I50" i="13"/>
  <c r="I55"/>
  <c r="I38" i="18"/>
  <c r="I55" i="6"/>
  <c r="I51"/>
  <c r="I51" i="12"/>
  <c r="I64"/>
  <c r="I95" s="1"/>
  <c r="I29" i="13"/>
  <c r="I55" i="18"/>
  <c r="G51" i="6"/>
  <c r="G26" i="12"/>
  <c r="G26" i="13"/>
  <c r="G74" i="6"/>
  <c r="G53" i="13"/>
  <c r="G27" i="12"/>
  <c r="G55" i="18"/>
  <c r="G107" s="1"/>
  <c r="F106" i="8"/>
  <c r="F110"/>
  <c r="F113"/>
  <c r="F14" i="6"/>
  <c r="F137" s="1"/>
  <c r="F18"/>
  <c r="F138" s="1"/>
  <c r="F22"/>
  <c r="F139" s="1"/>
  <c r="F56"/>
  <c r="F30" i="14"/>
  <c r="F112" s="1"/>
  <c r="F38"/>
  <c r="F113" s="1"/>
  <c r="F12" i="6"/>
  <c r="F28" i="13"/>
  <c r="F22" i="2"/>
  <c r="F38" i="18"/>
  <c r="E50" i="6"/>
  <c r="E82"/>
  <c r="E27" i="12"/>
  <c r="E130" i="18" s="1"/>
  <c r="E50" i="12"/>
  <c r="E30" i="13"/>
  <c r="E90" s="1"/>
  <c r="E38"/>
  <c r="E91" s="1"/>
  <c r="E28" i="12"/>
  <c r="D112" i="8"/>
  <c r="D104"/>
  <c r="D108"/>
  <c r="D111"/>
  <c r="D16" i="7"/>
  <c r="D82" i="6"/>
  <c r="D22" i="4"/>
  <c r="G39" i="7"/>
  <c r="G65" s="1"/>
  <c r="G27"/>
  <c r="G63" s="1"/>
  <c r="K33" i="6"/>
  <c r="K55"/>
  <c r="K50"/>
  <c r="K54"/>
  <c r="K16" i="12"/>
  <c r="K87" s="1"/>
  <c r="K25" i="13"/>
  <c r="K49" i="14"/>
  <c r="K116" s="1"/>
  <c r="K56"/>
  <c r="K123" s="1"/>
  <c r="K49" i="6"/>
  <c r="K53"/>
  <c r="K77"/>
  <c r="K81"/>
  <c r="K52" i="12"/>
  <c r="K56" i="13"/>
  <c r="K94" s="1"/>
  <c r="K53"/>
  <c r="K64"/>
  <c r="K95" s="1"/>
  <c r="K54" i="14"/>
  <c r="K121" s="1"/>
  <c r="K22" i="18"/>
  <c r="K29" i="6"/>
  <c r="K140" s="1"/>
  <c r="K41"/>
  <c r="K145" s="1"/>
  <c r="K56" i="12"/>
  <c r="K94" s="1"/>
  <c r="K64"/>
  <c r="K95" s="1"/>
  <c r="K49"/>
  <c r="K87" i="13"/>
  <c r="K30"/>
  <c r="K90" s="1"/>
  <c r="K24"/>
  <c r="K64" i="18"/>
  <c r="G54" i="6"/>
  <c r="G56" i="13"/>
  <c r="G94" s="1"/>
  <c r="G16"/>
  <c r="G87" s="1"/>
  <c r="G50"/>
  <c r="G27" i="14"/>
  <c r="G109" s="1"/>
  <c r="G50"/>
  <c r="G117" s="1"/>
  <c r="M10" i="8"/>
  <c r="M48"/>
  <c r="M105" s="1"/>
  <c r="M38" i="6"/>
  <c r="M144" s="1"/>
  <c r="M28" i="14"/>
  <c r="M110" s="1"/>
  <c r="I50" i="12"/>
  <c r="I30"/>
  <c r="I90" s="1"/>
  <c r="I55"/>
  <c r="I24" i="13"/>
  <c r="I10" i="14"/>
  <c r="C9" i="71"/>
  <c r="J87" i="13"/>
  <c r="F14" i="2"/>
  <c r="F29" i="13"/>
  <c r="F52"/>
  <c r="D14" i="2"/>
  <c r="D22"/>
  <c r="D64" i="18"/>
  <c r="L26" i="9"/>
  <c r="R26" s="1"/>
  <c r="L42"/>
  <c r="R42" s="1"/>
  <c r="L10"/>
  <c r="L34"/>
  <c r="R34" s="1"/>
  <c r="L40"/>
  <c r="L38"/>
  <c r="R38" s="1"/>
  <c r="L20"/>
  <c r="R20" s="1"/>
  <c r="L16"/>
  <c r="R16" s="1"/>
  <c r="L25"/>
  <c r="R25" s="1"/>
  <c r="L11"/>
  <c r="L37"/>
  <c r="L29"/>
  <c r="L18"/>
  <c r="R18" s="1"/>
  <c r="L14"/>
  <c r="L35"/>
  <c r="R35" s="1"/>
  <c r="L17"/>
  <c r="R17" s="1"/>
  <c r="L32"/>
  <c r="R32" s="1"/>
  <c r="L12"/>
  <c r="R12" s="1"/>
  <c r="L30"/>
  <c r="R30" s="1"/>
  <c r="L22"/>
  <c r="R22" s="1"/>
  <c r="L24"/>
  <c r="L21"/>
  <c r="R21" s="1"/>
  <c r="L15"/>
  <c r="R15" s="1"/>
  <c r="L41"/>
  <c r="L27"/>
  <c r="R27" s="1"/>
  <c r="L45"/>
  <c r="L33"/>
  <c r="L39"/>
  <c r="R39" s="1"/>
  <c r="L13"/>
  <c r="L44"/>
  <c r="K14" i="2"/>
  <c r="K22"/>
  <c r="K16" i="4"/>
  <c r="K22"/>
  <c r="K25" i="12"/>
  <c r="K30" i="14"/>
  <c r="K112" s="1"/>
  <c r="K115" i="18"/>
  <c r="K142"/>
  <c r="K135"/>
  <c r="G49" i="6"/>
  <c r="G53"/>
  <c r="G64"/>
  <c r="G52"/>
  <c r="G25" i="12"/>
  <c r="H25" s="1"/>
  <c r="G30"/>
  <c r="G90" s="1"/>
  <c r="G38"/>
  <c r="G91" s="1"/>
  <c r="G53"/>
  <c r="H53" s="1"/>
  <c r="G22" i="13"/>
  <c r="G30"/>
  <c r="G90" s="1"/>
  <c r="G38"/>
  <c r="G91" s="1"/>
  <c r="G16" i="14"/>
  <c r="G102" s="1"/>
  <c r="G56"/>
  <c r="G123" s="1"/>
  <c r="G64"/>
  <c r="G124" s="1"/>
  <c r="G38" i="6"/>
  <c r="G144" s="1"/>
  <c r="G50"/>
  <c r="H50" s="1"/>
  <c r="Q50" s="1"/>
  <c r="G78"/>
  <c r="G23" i="13"/>
  <c r="G49"/>
  <c r="G54" i="14"/>
  <c r="G121" s="1"/>
  <c r="G25" i="13"/>
  <c r="G28"/>
  <c r="G10" i="14"/>
  <c r="G48" i="18"/>
  <c r="M63" i="8"/>
  <c r="M16" i="7"/>
  <c r="M20"/>
  <c r="M23" i="8"/>
  <c r="M33" i="6"/>
  <c r="M77"/>
  <c r="M81"/>
  <c r="M28" i="12"/>
  <c r="M56"/>
  <c r="M94" s="1"/>
  <c r="M64"/>
  <c r="M95" s="1"/>
  <c r="M16" i="13"/>
  <c r="M56"/>
  <c r="M94" s="1"/>
  <c r="M64"/>
  <c r="M95" s="1"/>
  <c r="M29" i="14"/>
  <c r="M111" s="1"/>
  <c r="M56"/>
  <c r="M123" s="1"/>
  <c r="M82" i="6"/>
  <c r="M153" s="1"/>
  <c r="M90"/>
  <c r="M78"/>
  <c r="M30" i="12"/>
  <c r="M90" s="1"/>
  <c r="M38"/>
  <c r="M91" s="1"/>
  <c r="M48"/>
  <c r="M30" i="13"/>
  <c r="M90" s="1"/>
  <c r="M51" i="14"/>
  <c r="M118" s="1"/>
  <c r="M9" i="4"/>
  <c r="M57" s="1"/>
  <c r="M22"/>
  <c r="M27" i="12"/>
  <c r="M51"/>
  <c r="M52" i="14"/>
  <c r="M119" s="1"/>
  <c r="I48" i="8"/>
  <c r="I105" s="1"/>
  <c r="I53"/>
  <c r="I39" i="7"/>
  <c r="I14" i="6"/>
  <c r="I137" s="1"/>
  <c r="I22"/>
  <c r="I139" s="1"/>
  <c r="I56"/>
  <c r="I87" i="12"/>
  <c r="I23"/>
  <c r="I52"/>
  <c r="I87" i="13"/>
  <c r="I56"/>
  <c r="I94" s="1"/>
  <c r="I64"/>
  <c r="I95" s="1"/>
  <c r="I102" i="14"/>
  <c r="I27"/>
  <c r="I109" s="1"/>
  <c r="I64"/>
  <c r="I124" s="1"/>
  <c r="I49" i="12"/>
  <c r="I26" i="13"/>
  <c r="I54"/>
  <c r="I50" i="14"/>
  <c r="I117" s="1"/>
  <c r="I54"/>
  <c r="I121" s="1"/>
  <c r="I9" i="4"/>
  <c r="I16"/>
  <c r="I25" i="13"/>
  <c r="I38"/>
  <c r="I91" s="1"/>
  <c r="I51" i="14"/>
  <c r="I118" s="1"/>
  <c r="I55"/>
  <c r="I122" s="1"/>
  <c r="E105" i="8"/>
  <c r="E107"/>
  <c r="E16" i="7"/>
  <c r="E20"/>
  <c r="E27"/>
  <c r="E63" s="1"/>
  <c r="E64" i="6"/>
  <c r="E76"/>
  <c r="E23" i="12"/>
  <c r="E64"/>
  <c r="E95" s="1"/>
  <c r="E52" i="13"/>
  <c r="E30" i="14"/>
  <c r="E112" s="1"/>
  <c r="E38"/>
  <c r="E113" s="1"/>
  <c r="E135" i="6"/>
  <c r="E102" i="14"/>
  <c r="E56"/>
  <c r="E123" s="1"/>
  <c r="E64"/>
  <c r="E124" s="1"/>
  <c r="E27" i="2"/>
  <c r="E16" i="4"/>
  <c r="E22"/>
  <c r="E23" i="14"/>
  <c r="E27"/>
  <c r="E109" s="1"/>
  <c r="C7" i="71"/>
  <c r="C15"/>
  <c r="C16"/>
  <c r="C18"/>
  <c r="C11"/>
  <c r="J33" i="7"/>
  <c r="J14" i="6"/>
  <c r="J137" s="1"/>
  <c r="J18"/>
  <c r="J138" s="1"/>
  <c r="J22"/>
  <c r="J139" s="1"/>
  <c r="J38"/>
  <c r="J144" s="1"/>
  <c r="J25" i="12"/>
  <c r="J29"/>
  <c r="J132" i="18" s="1"/>
  <c r="J50" i="12"/>
  <c r="J64"/>
  <c r="J95" s="1"/>
  <c r="J30" i="13"/>
  <c r="J90" s="1"/>
  <c r="J38"/>
  <c r="J91" s="1"/>
  <c r="J24"/>
  <c r="J56"/>
  <c r="J94" s="1"/>
  <c r="J64"/>
  <c r="J95" s="1"/>
  <c r="J27" i="2"/>
  <c r="J9" i="4"/>
  <c r="J29"/>
  <c r="J38" i="18"/>
  <c r="F16" i="7"/>
  <c r="F20"/>
  <c r="F33"/>
  <c r="F29" i="6"/>
  <c r="F140" s="1"/>
  <c r="F64"/>
  <c r="F150" s="1"/>
  <c r="F76"/>
  <c r="F90"/>
  <c r="F16" i="12"/>
  <c r="F87" s="1"/>
  <c r="F30"/>
  <c r="F90" s="1"/>
  <c r="F38"/>
  <c r="F91" s="1"/>
  <c r="F56"/>
  <c r="F94" s="1"/>
  <c r="F64"/>
  <c r="F95" s="1"/>
  <c r="F52" i="14"/>
  <c r="F119" s="1"/>
  <c r="F64"/>
  <c r="F124" s="1"/>
  <c r="F8" i="2"/>
  <c r="F33" i="6"/>
  <c r="F24" i="13"/>
  <c r="F49"/>
  <c r="F64"/>
  <c r="F95" s="1"/>
  <c r="F102" i="14"/>
  <c r="F22" i="4"/>
  <c r="F21" s="1"/>
  <c r="F25" i="14"/>
  <c r="F107" s="1"/>
  <c r="F29"/>
  <c r="F111" s="1"/>
  <c r="D33" i="7"/>
  <c r="D90" i="6"/>
  <c r="D26" i="13"/>
  <c r="D38"/>
  <c r="D91" s="1"/>
  <c r="D56"/>
  <c r="D94" s="1"/>
  <c r="D64"/>
  <c r="D95" s="1"/>
  <c r="D30" i="14"/>
  <c r="D112" s="1"/>
  <c r="D38"/>
  <c r="D113" s="1"/>
  <c r="D56"/>
  <c r="D123" s="1"/>
  <c r="D64"/>
  <c r="D124" s="1"/>
  <c r="D16" i="4"/>
  <c r="D29"/>
  <c r="K56" i="7"/>
  <c r="K90" i="9"/>
  <c r="Q57" i="8"/>
  <c r="K86" i="12"/>
  <c r="K9"/>
  <c r="K54" i="4"/>
  <c r="K61"/>
  <c r="K98" i="18"/>
  <c r="K109"/>
  <c r="Q34" i="7"/>
  <c r="Q28"/>
  <c r="H27"/>
  <c r="H63" s="1"/>
  <c r="Q21"/>
  <c r="Q17"/>
  <c r="Q76" i="8"/>
  <c r="H75"/>
  <c r="H111" s="1"/>
  <c r="Q64"/>
  <c r="Q60"/>
  <c r="H59"/>
  <c r="H108" s="1"/>
  <c r="Q44"/>
  <c r="H43"/>
  <c r="Q24"/>
  <c r="Q16"/>
  <c r="Q19" i="6"/>
  <c r="L19"/>
  <c r="Q23"/>
  <c r="L23"/>
  <c r="Q37"/>
  <c r="L37"/>
  <c r="Q59"/>
  <c r="L59"/>
  <c r="Q63"/>
  <c r="L63"/>
  <c r="Q67"/>
  <c r="L67"/>
  <c r="R67" s="1"/>
  <c r="Q71"/>
  <c r="L71"/>
  <c r="R71" s="1"/>
  <c r="Q85"/>
  <c r="L85"/>
  <c r="Q89"/>
  <c r="L89"/>
  <c r="Q93"/>
  <c r="L93"/>
  <c r="R93" s="1"/>
  <c r="Q97"/>
  <c r="L97"/>
  <c r="R97" s="1"/>
  <c r="Q102"/>
  <c r="L102"/>
  <c r="R102" s="1"/>
  <c r="Q13" i="12"/>
  <c r="L13"/>
  <c r="R13" s="1"/>
  <c r="Q17"/>
  <c r="L17"/>
  <c r="H29"/>
  <c r="Q29" s="1"/>
  <c r="Q37"/>
  <c r="Q57"/>
  <c r="Q61"/>
  <c r="Q17" i="13"/>
  <c r="L17"/>
  <c r="Q34"/>
  <c r="L34"/>
  <c r="Q42"/>
  <c r="L42"/>
  <c r="H51"/>
  <c r="Q51" s="1"/>
  <c r="Q59"/>
  <c r="L59"/>
  <c r="Q67"/>
  <c r="L67"/>
  <c r="R67" s="1"/>
  <c r="Q12" i="14"/>
  <c r="L12"/>
  <c r="R12" s="1"/>
  <c r="Q20"/>
  <c r="L20"/>
  <c r="R20" s="1"/>
  <c r="H28"/>
  <c r="Q36"/>
  <c r="L36"/>
  <c r="Q44"/>
  <c r="L44"/>
  <c r="R44" s="1"/>
  <c r="Q60"/>
  <c r="L60"/>
  <c r="Q68"/>
  <c r="L68"/>
  <c r="R68" s="1"/>
  <c r="Q77"/>
  <c r="L77"/>
  <c r="R77" s="1"/>
  <c r="Q20" i="6"/>
  <c r="L20"/>
  <c r="R20" s="1"/>
  <c r="Q28"/>
  <c r="K28"/>
  <c r="N28" s="1"/>
  <c r="Q40"/>
  <c r="L40"/>
  <c r="R40" s="1"/>
  <c r="Q46"/>
  <c r="L46"/>
  <c r="R46" s="1"/>
  <c r="Q60"/>
  <c r="L60"/>
  <c r="Q66"/>
  <c r="L66"/>
  <c r="R66" s="1"/>
  <c r="Q70"/>
  <c r="L70"/>
  <c r="R70" s="1"/>
  <c r="Q84"/>
  <c r="L84"/>
  <c r="Q88"/>
  <c r="L88"/>
  <c r="H77"/>
  <c r="Q77" s="1"/>
  <c r="Q94"/>
  <c r="L94"/>
  <c r="H81"/>
  <c r="Q81" s="1"/>
  <c r="Q98"/>
  <c r="L98"/>
  <c r="R98" s="1"/>
  <c r="Q11" i="12"/>
  <c r="H10"/>
  <c r="H86" s="1"/>
  <c r="L11"/>
  <c r="Q18"/>
  <c r="L18"/>
  <c r="R18" s="1"/>
  <c r="Q33"/>
  <c r="Q40"/>
  <c r="Q58"/>
  <c r="Q62"/>
  <c r="Q12" i="13"/>
  <c r="L12"/>
  <c r="R12" s="1"/>
  <c r="Q36"/>
  <c r="L36"/>
  <c r="L65"/>
  <c r="Q18" i="14"/>
  <c r="L18"/>
  <c r="R18" s="1"/>
  <c r="Q34"/>
  <c r="L34"/>
  <c r="Q46"/>
  <c r="L46"/>
  <c r="R46" s="1"/>
  <c r="Q58"/>
  <c r="L58"/>
  <c r="G116"/>
  <c r="Q75"/>
  <c r="L75"/>
  <c r="R75" s="1"/>
  <c r="Q13" i="2"/>
  <c r="L13"/>
  <c r="R13" s="1"/>
  <c r="Q17"/>
  <c r="L17"/>
  <c r="R17" s="1"/>
  <c r="Q21"/>
  <c r="L21"/>
  <c r="R21" s="1"/>
  <c r="Q25"/>
  <c r="L25"/>
  <c r="R25" s="1"/>
  <c r="Q31"/>
  <c r="L31"/>
  <c r="R31" s="1"/>
  <c r="Q12" i="4"/>
  <c r="L12"/>
  <c r="R12" s="1"/>
  <c r="Q17"/>
  <c r="L17"/>
  <c r="G53"/>
  <c r="Q28"/>
  <c r="L28"/>
  <c r="R28" s="1"/>
  <c r="Q32"/>
  <c r="L32"/>
  <c r="R32" s="1"/>
  <c r="Q13" i="13"/>
  <c r="L13"/>
  <c r="R13" s="1"/>
  <c r="Q20"/>
  <c r="L20"/>
  <c r="R20" s="1"/>
  <c r="Q31"/>
  <c r="H30"/>
  <c r="H90" s="1"/>
  <c r="L31"/>
  <c r="Q35"/>
  <c r="L35"/>
  <c r="H22"/>
  <c r="L39"/>
  <c r="Q43"/>
  <c r="L43"/>
  <c r="R43" s="1"/>
  <c r="Q60"/>
  <c r="L60"/>
  <c r="Q66"/>
  <c r="L66"/>
  <c r="Q75"/>
  <c r="L75"/>
  <c r="R75" s="1"/>
  <c r="Q13" i="14"/>
  <c r="L13"/>
  <c r="R13" s="1"/>
  <c r="Q17"/>
  <c r="L17"/>
  <c r="H16"/>
  <c r="H102" s="1"/>
  <c r="Q33"/>
  <c r="L33"/>
  <c r="Q37"/>
  <c r="L37"/>
  <c r="Q41"/>
  <c r="L41"/>
  <c r="R41" s="1"/>
  <c r="Q45"/>
  <c r="L45"/>
  <c r="R45" s="1"/>
  <c r="Q59"/>
  <c r="L59"/>
  <c r="Q63"/>
  <c r="L63"/>
  <c r="Q71"/>
  <c r="L71"/>
  <c r="R71" s="1"/>
  <c r="Q76"/>
  <c r="L76"/>
  <c r="R76" s="1"/>
  <c r="Q80"/>
  <c r="L80"/>
  <c r="R80" s="1"/>
  <c r="Q16" i="2"/>
  <c r="L16"/>
  <c r="R16" s="1"/>
  <c r="Q20"/>
  <c r="L20"/>
  <c r="R20" s="1"/>
  <c r="Q26"/>
  <c r="L26"/>
  <c r="R26" s="1"/>
  <c r="Q30"/>
  <c r="L30"/>
  <c r="R30" s="1"/>
  <c r="Q13" i="4"/>
  <c r="L13"/>
  <c r="R13" s="1"/>
  <c r="Q18"/>
  <c r="L18"/>
  <c r="R18" s="1"/>
  <c r="Q23"/>
  <c r="L23"/>
  <c r="Q27"/>
  <c r="L27"/>
  <c r="R27" s="1"/>
  <c r="Q33"/>
  <c r="L33"/>
  <c r="R33" s="1"/>
  <c r="Q13" i="18"/>
  <c r="H117"/>
  <c r="L13"/>
  <c r="Q41"/>
  <c r="H143"/>
  <c r="L41"/>
  <c r="Q45"/>
  <c r="L45"/>
  <c r="Q57"/>
  <c r="L57"/>
  <c r="H162"/>
  <c r="Q61"/>
  <c r="L61"/>
  <c r="G109"/>
  <c r="H169"/>
  <c r="Q69"/>
  <c r="L69"/>
  <c r="Q74"/>
  <c r="L74"/>
  <c r="M104" i="8"/>
  <c r="M42"/>
  <c r="M23" i="7"/>
  <c r="M62"/>
  <c r="M59"/>
  <c r="M93" i="9"/>
  <c r="M94"/>
  <c r="M60" i="7"/>
  <c r="M100" i="8"/>
  <c r="M106"/>
  <c r="M52"/>
  <c r="M12" i="5" s="1"/>
  <c r="M72" s="1"/>
  <c r="M101" i="14"/>
  <c r="M9"/>
  <c r="M116"/>
  <c r="M86" i="12"/>
  <c r="M9"/>
  <c r="I100" i="8"/>
  <c r="I104"/>
  <c r="I42"/>
  <c r="I62"/>
  <c r="I109"/>
  <c r="I56" i="7"/>
  <c r="I90" i="9"/>
  <c r="I22" i="8"/>
  <c r="I102" s="1"/>
  <c r="I112"/>
  <c r="I103" i="9"/>
  <c r="I146" i="6"/>
  <c r="I105" i="14"/>
  <c r="I53" i="4"/>
  <c r="I60"/>
  <c r="I101" i="14"/>
  <c r="I9"/>
  <c r="I98" i="18"/>
  <c r="I109"/>
  <c r="I165"/>
  <c r="E62" i="7"/>
  <c r="E23"/>
  <c r="E93" i="9"/>
  <c r="E59" i="7"/>
  <c r="E153" i="6"/>
  <c r="E86" i="12"/>
  <c r="E50" i="4"/>
  <c r="E57"/>
  <c r="E8"/>
  <c r="E54"/>
  <c r="E98" i="18"/>
  <c r="E108"/>
  <c r="E109"/>
  <c r="E153"/>
  <c r="E104"/>
  <c r="J61" i="7"/>
  <c r="J9"/>
  <c r="J150" i="6"/>
  <c r="J159"/>
  <c r="J153"/>
  <c r="J162"/>
  <c r="J154"/>
  <c r="J86" i="13"/>
  <c r="J9"/>
  <c r="J51" i="4"/>
  <c r="J58"/>
  <c r="J53"/>
  <c r="J60"/>
  <c r="J21"/>
  <c r="J161" i="6" s="1"/>
  <c r="F41" i="9"/>
  <c r="F153" i="6"/>
  <c r="F9" i="14"/>
  <c r="F101"/>
  <c r="F98" i="18"/>
  <c r="F109"/>
  <c r="F165"/>
  <c r="D61" i="7"/>
  <c r="D9"/>
  <c r="D56"/>
  <c r="D17" i="9"/>
  <c r="D57" i="7"/>
  <c r="D18" i="9"/>
  <c r="D50" i="4"/>
  <c r="D57"/>
  <c r="D8"/>
  <c r="D87" i="18"/>
  <c r="D120"/>
  <c r="D97"/>
  <c r="D133"/>
  <c r="D98"/>
  <c r="D141"/>
  <c r="D129"/>
  <c r="D93"/>
  <c r="D109"/>
  <c r="E37" i="7"/>
  <c r="K62"/>
  <c r="K23"/>
  <c r="K61"/>
  <c r="K9"/>
  <c r="H48" i="8"/>
  <c r="Q49"/>
  <c r="K65" i="7"/>
  <c r="K37"/>
  <c r="K57"/>
  <c r="K91" i="9"/>
  <c r="Q25" i="7"/>
  <c r="G56"/>
  <c r="G90" i="9"/>
  <c r="Q12" i="7"/>
  <c r="Q39" i="8"/>
  <c r="L39"/>
  <c r="R39" s="1"/>
  <c r="Q35"/>
  <c r="Q31"/>
  <c r="H30"/>
  <c r="Q30" s="1"/>
  <c r="Q11"/>
  <c r="H10"/>
  <c r="Q10" s="1"/>
  <c r="K158" i="6"/>
  <c r="K149"/>
  <c r="K150"/>
  <c r="K159"/>
  <c r="K153"/>
  <c r="K154"/>
  <c r="K162"/>
  <c r="K58" i="4"/>
  <c r="K51"/>
  <c r="K21"/>
  <c r="K161" i="6" s="1"/>
  <c r="K60" i="4"/>
  <c r="K53"/>
  <c r="Q40" i="7"/>
  <c r="H39"/>
  <c r="H65" s="1"/>
  <c r="Q70" i="8"/>
  <c r="H69"/>
  <c r="Q54"/>
  <c r="H53"/>
  <c r="Q17" i="6"/>
  <c r="H13"/>
  <c r="H136" s="1"/>
  <c r="L17"/>
  <c r="Q21"/>
  <c r="L21"/>
  <c r="R21" s="1"/>
  <c r="Q25"/>
  <c r="L25"/>
  <c r="R25" s="1"/>
  <c r="Q39"/>
  <c r="L39"/>
  <c r="H38"/>
  <c r="H144" s="1"/>
  <c r="Q43"/>
  <c r="L43"/>
  <c r="R43" s="1"/>
  <c r="Q57"/>
  <c r="L57"/>
  <c r="H53"/>
  <c r="Q53" s="1"/>
  <c r="Q61"/>
  <c r="L61"/>
  <c r="G150"/>
  <c r="Q83"/>
  <c r="L83"/>
  <c r="H79"/>
  <c r="Q79" s="1"/>
  <c r="Q87"/>
  <c r="L87"/>
  <c r="Q91"/>
  <c r="L91"/>
  <c r="H74"/>
  <c r="H78"/>
  <c r="Q78" s="1"/>
  <c r="Q95"/>
  <c r="L95"/>
  <c r="Q100"/>
  <c r="L100"/>
  <c r="Q104"/>
  <c r="L104"/>
  <c r="R104" s="1"/>
  <c r="Q12" i="12"/>
  <c r="L12"/>
  <c r="R12" s="1"/>
  <c r="Q15"/>
  <c r="L15"/>
  <c r="R15" s="1"/>
  <c r="Q20"/>
  <c r="L20"/>
  <c r="R20" s="1"/>
  <c r="Q35"/>
  <c r="Q59"/>
  <c r="Q63"/>
  <c r="Q14" i="13"/>
  <c r="L14"/>
  <c r="R14" s="1"/>
  <c r="Q46"/>
  <c r="L46"/>
  <c r="R46" s="1"/>
  <c r="H55"/>
  <c r="Q55" s="1"/>
  <c r="Q63"/>
  <c r="L63"/>
  <c r="Q71"/>
  <c r="L71"/>
  <c r="R71" s="1"/>
  <c r="H24" i="14"/>
  <c r="Q32"/>
  <c r="L32"/>
  <c r="Q40"/>
  <c r="L40"/>
  <c r="Q72"/>
  <c r="L72"/>
  <c r="R72" s="1"/>
  <c r="Q81"/>
  <c r="L81"/>
  <c r="R81" s="1"/>
  <c r="Q16" i="6"/>
  <c r="L16"/>
  <c r="H12"/>
  <c r="Q12" s="1"/>
  <c r="Q24"/>
  <c r="L24"/>
  <c r="R24" s="1"/>
  <c r="Q30"/>
  <c r="L30"/>
  <c r="Q42"/>
  <c r="L42"/>
  <c r="Q58"/>
  <c r="L58"/>
  <c r="Q62"/>
  <c r="L62"/>
  <c r="Q68"/>
  <c r="L68"/>
  <c r="R68" s="1"/>
  <c r="Q86"/>
  <c r="L86"/>
  <c r="R86" s="1"/>
  <c r="Q92"/>
  <c r="L92"/>
  <c r="R92" s="1"/>
  <c r="Q96"/>
  <c r="L96"/>
  <c r="R96" s="1"/>
  <c r="Q101"/>
  <c r="L101"/>
  <c r="R101" s="1"/>
  <c r="Q106"/>
  <c r="L106"/>
  <c r="R106" s="1"/>
  <c r="Q14" i="12"/>
  <c r="L14"/>
  <c r="R14" s="1"/>
  <c r="Q19"/>
  <c r="L19"/>
  <c r="R19" s="1"/>
  <c r="Q32"/>
  <c r="Q36"/>
  <c r="Q60"/>
  <c r="Q66"/>
  <c r="Q75"/>
  <c r="L75"/>
  <c r="R75" s="1"/>
  <c r="Q19" i="13"/>
  <c r="L19"/>
  <c r="R19" s="1"/>
  <c r="H24"/>
  <c r="Q24" s="1"/>
  <c r="Q32"/>
  <c r="L32"/>
  <c r="Q61"/>
  <c r="L61"/>
  <c r="Q69"/>
  <c r="L69"/>
  <c r="R69" s="1"/>
  <c r="Q14" i="14"/>
  <c r="L14"/>
  <c r="R14" s="1"/>
  <c r="Q42"/>
  <c r="L42"/>
  <c r="R42" s="1"/>
  <c r="H54"/>
  <c r="Q62"/>
  <c r="L62"/>
  <c r="Q79"/>
  <c r="L79"/>
  <c r="R79" s="1"/>
  <c r="Q11" i="2"/>
  <c r="L11"/>
  <c r="R11" s="1"/>
  <c r="Q15"/>
  <c r="L15"/>
  <c r="Q19"/>
  <c r="L19"/>
  <c r="R19" s="1"/>
  <c r="Q23"/>
  <c r="L23"/>
  <c r="Q29"/>
  <c r="L29"/>
  <c r="R29" s="1"/>
  <c r="Q10" i="4"/>
  <c r="L10"/>
  <c r="Q14"/>
  <c r="L14"/>
  <c r="R14" s="1"/>
  <c r="Q19"/>
  <c r="L19"/>
  <c r="R19" s="1"/>
  <c r="Q26"/>
  <c r="L26"/>
  <c r="R26" s="1"/>
  <c r="Q30"/>
  <c r="L30"/>
  <c r="Q11" i="13"/>
  <c r="L11"/>
  <c r="Q15"/>
  <c r="L15"/>
  <c r="R15" s="1"/>
  <c r="Q18"/>
  <c r="L18"/>
  <c r="R18" s="1"/>
  <c r="Q33"/>
  <c r="L33"/>
  <c r="R33" s="1"/>
  <c r="Q37"/>
  <c r="L37"/>
  <c r="Q41"/>
  <c r="L41"/>
  <c r="R41" s="1"/>
  <c r="Q58"/>
  <c r="L58"/>
  <c r="Q62"/>
  <c r="L62"/>
  <c r="Q68"/>
  <c r="L68"/>
  <c r="R68" s="1"/>
  <c r="Q72"/>
  <c r="L72"/>
  <c r="R72" s="1"/>
  <c r="G101" i="14"/>
  <c r="G9"/>
  <c r="Q15"/>
  <c r="L15"/>
  <c r="R15" s="1"/>
  <c r="Q19"/>
  <c r="L19"/>
  <c r="R19" s="1"/>
  <c r="Q31"/>
  <c r="L31"/>
  <c r="Q35"/>
  <c r="L35"/>
  <c r="L39"/>
  <c r="Q43"/>
  <c r="L43"/>
  <c r="R43" s="1"/>
  <c r="Q57"/>
  <c r="L57"/>
  <c r="H56"/>
  <c r="H123" s="1"/>
  <c r="Q61"/>
  <c r="L61"/>
  <c r="L65"/>
  <c r="Q69"/>
  <c r="L69"/>
  <c r="R69" s="1"/>
  <c r="Q78"/>
  <c r="L78"/>
  <c r="R78" s="1"/>
  <c r="Q12" i="2"/>
  <c r="L12"/>
  <c r="R12" s="1"/>
  <c r="Q18"/>
  <c r="L18"/>
  <c r="R18" s="1"/>
  <c r="Q24"/>
  <c r="L24"/>
  <c r="R24" s="1"/>
  <c r="Q28"/>
  <c r="L28"/>
  <c r="Q11" i="4"/>
  <c r="L11"/>
  <c r="R11" s="1"/>
  <c r="Q15"/>
  <c r="L15"/>
  <c r="R15" s="1"/>
  <c r="Q20"/>
  <c r="L20"/>
  <c r="R20" s="1"/>
  <c r="Q25"/>
  <c r="L25"/>
  <c r="R25" s="1"/>
  <c r="Q31"/>
  <c r="L31"/>
  <c r="R31" s="1"/>
  <c r="L39" i="18"/>
  <c r="H135"/>
  <c r="Q32"/>
  <c r="L32"/>
  <c r="H139"/>
  <c r="Q36"/>
  <c r="L36"/>
  <c r="M109" i="8"/>
  <c r="M61" i="7"/>
  <c r="M9"/>
  <c r="M15" i="5" s="1"/>
  <c r="M76" s="1"/>
  <c r="M56" i="7"/>
  <c r="M90" i="9"/>
  <c r="M91"/>
  <c r="M57" i="7"/>
  <c r="M22" i="8"/>
  <c r="M102" s="1"/>
  <c r="M112"/>
  <c r="M87" i="13"/>
  <c r="M9"/>
  <c r="M154" i="6"/>
  <c r="M162"/>
  <c r="M105" i="14"/>
  <c r="M21"/>
  <c r="M53" i="4"/>
  <c r="M21"/>
  <c r="I52" i="8"/>
  <c r="I106"/>
  <c r="I65" i="7"/>
  <c r="I37"/>
  <c r="I149" i="6"/>
  <c r="I158"/>
  <c r="I86" i="13"/>
  <c r="I9"/>
  <c r="I50" i="4"/>
  <c r="I57"/>
  <c r="I8"/>
  <c r="I51"/>
  <c r="E61" i="7"/>
  <c r="E9"/>
  <c r="E90" i="9"/>
  <c r="E56" i="7"/>
  <c r="E57"/>
  <c r="E91" i="9"/>
  <c r="E86" i="13"/>
  <c r="E9"/>
  <c r="E101" i="14"/>
  <c r="E9"/>
  <c r="E117"/>
  <c r="E58" i="4"/>
  <c r="E51"/>
  <c r="E53"/>
  <c r="E60"/>
  <c r="E21"/>
  <c r="E120" i="18"/>
  <c r="E87"/>
  <c r="E91"/>
  <c r="E127"/>
  <c r="E131"/>
  <c r="E95"/>
  <c r="E105" i="14"/>
  <c r="E21"/>
  <c r="J93" i="9"/>
  <c r="J59" i="7"/>
  <c r="J101" i="14"/>
  <c r="J9"/>
  <c r="J50" i="4"/>
  <c r="J8"/>
  <c r="J54"/>
  <c r="J61"/>
  <c r="J98" i="18"/>
  <c r="J141"/>
  <c r="F17" i="9"/>
  <c r="F90" s="1"/>
  <c r="F56" i="7"/>
  <c r="F18" i="9"/>
  <c r="F91" s="1"/>
  <c r="F57" i="7"/>
  <c r="F20" i="9"/>
  <c r="F93" s="1"/>
  <c r="F59" i="7"/>
  <c r="F154" i="6"/>
  <c r="F42" i="9"/>
  <c r="F103" s="1"/>
  <c r="F162" i="6"/>
  <c r="F45" i="2"/>
  <c r="F28" i="9"/>
  <c r="F116" i="14"/>
  <c r="F60" i="4"/>
  <c r="D62" i="7"/>
  <c r="D23"/>
  <c r="D20" i="5" s="1"/>
  <c r="D82" s="1"/>
  <c r="D59" i="7"/>
  <c r="D20" i="9"/>
  <c r="Q44"/>
  <c r="D86" i="12"/>
  <c r="D9"/>
  <c r="D117" i="14"/>
  <c r="D47"/>
  <c r="D51" i="4"/>
  <c r="D54"/>
  <c r="D61"/>
  <c r="D102" i="18"/>
  <c r="D151"/>
  <c r="D155"/>
  <c r="D106"/>
  <c r="D37" i="7"/>
  <c r="D22" i="5" s="1"/>
  <c r="D84" s="1"/>
  <c r="D73" i="6"/>
  <c r="D47" i="12"/>
  <c r="K84" i="9"/>
  <c r="K98" i="8"/>
  <c r="K86" i="13"/>
  <c r="K9"/>
  <c r="K8" i="4"/>
  <c r="K57"/>
  <c r="K50"/>
  <c r="K91" i="18"/>
  <c r="K127"/>
  <c r="K95"/>
  <c r="K153"/>
  <c r="K104"/>
  <c r="K101"/>
  <c r="K150"/>
  <c r="K173"/>
  <c r="G86" i="12"/>
  <c r="G103" i="18"/>
  <c r="Q40"/>
  <c r="Q44"/>
  <c r="H161"/>
  <c r="Q60"/>
  <c r="R36" i="12"/>
  <c r="R35"/>
  <c r="R59"/>
  <c r="R63"/>
  <c r="M103" i="9"/>
  <c r="M146" i="6"/>
  <c r="M149"/>
  <c r="M150"/>
  <c r="M159"/>
  <c r="M51" i="4"/>
  <c r="M58"/>
  <c r="M61"/>
  <c r="M54"/>
  <c r="M114" i="18"/>
  <c r="M90"/>
  <c r="M93"/>
  <c r="M97"/>
  <c r="M98"/>
  <c r="M151"/>
  <c r="M102"/>
  <c r="M155"/>
  <c r="M106"/>
  <c r="M94"/>
  <c r="M156"/>
  <c r="M107"/>
  <c r="I62" i="7"/>
  <c r="I23"/>
  <c r="I59"/>
  <c r="I93" i="9"/>
  <c r="I57" i="7"/>
  <c r="I91" i="9"/>
  <c r="I153" i="6"/>
  <c r="I154"/>
  <c r="I162"/>
  <c r="I116" i="14"/>
  <c r="I90" i="18"/>
  <c r="I126"/>
  <c r="I94"/>
  <c r="I130"/>
  <c r="I103"/>
  <c r="I152"/>
  <c r="I107"/>
  <c r="I156"/>
  <c r="E103" i="9"/>
  <c r="E146" i="6"/>
  <c r="E149"/>
  <c r="E158"/>
  <c r="E150"/>
  <c r="E159"/>
  <c r="E94" i="18"/>
  <c r="E152"/>
  <c r="E103"/>
  <c r="E107"/>
  <c r="E156"/>
  <c r="D38" i="5"/>
  <c r="D100" s="1"/>
  <c r="D27"/>
  <c r="D34"/>
  <c r="D95" s="1"/>
  <c r="K9"/>
  <c r="D16"/>
  <c r="D77" s="1"/>
  <c r="D15"/>
  <c r="D76" s="1"/>
  <c r="D28"/>
  <c r="D12"/>
  <c r="D72" s="1"/>
  <c r="D19"/>
  <c r="D81" s="1"/>
  <c r="D13"/>
  <c r="D11"/>
  <c r="D71" s="1"/>
  <c r="D17"/>
  <c r="D18"/>
  <c r="D80" s="1"/>
  <c r="D37"/>
  <c r="D99" s="1"/>
  <c r="D10"/>
  <c r="I36"/>
  <c r="D21"/>
  <c r="D83" s="1"/>
  <c r="L17"/>
  <c r="M37"/>
  <c r="M16"/>
  <c r="M77" s="1"/>
  <c r="M22"/>
  <c r="M84" s="1"/>
  <c r="M17"/>
  <c r="M38"/>
  <c r="M100" s="1"/>
  <c r="M27"/>
  <c r="M21"/>
  <c r="M83" s="1"/>
  <c r="M34"/>
  <c r="M95" s="1"/>
  <c r="M35"/>
  <c r="M96" s="1"/>
  <c r="M29"/>
  <c r="M90" s="1"/>
  <c r="M11"/>
  <c r="M71" s="1"/>
  <c r="M18"/>
  <c r="M80" s="1"/>
  <c r="M19"/>
  <c r="M81" s="1"/>
  <c r="M20"/>
  <c r="M82" s="1"/>
  <c r="N27" i="9"/>
  <c r="N21"/>
  <c r="N32"/>
  <c r="N41"/>
  <c r="N42"/>
  <c r="N22"/>
  <c r="N44"/>
  <c r="N39"/>
  <c r="N16"/>
  <c r="N19"/>
  <c r="N37"/>
  <c r="N11"/>
  <c r="N24"/>
  <c r="N45"/>
  <c r="N18"/>
  <c r="N43"/>
  <c r="N9"/>
  <c r="N15"/>
  <c r="N29"/>
  <c r="N35"/>
  <c r="N17"/>
  <c r="N38"/>
  <c r="N33"/>
  <c r="N14"/>
  <c r="N30"/>
  <c r="N40"/>
  <c r="N34"/>
  <c r="N31"/>
  <c r="N26"/>
  <c r="N12"/>
  <c r="N20"/>
  <c r="N25"/>
  <c r="N10"/>
  <c r="N13"/>
  <c r="N28"/>
  <c r="F17" i="5"/>
  <c r="F19"/>
  <c r="F81" s="1"/>
  <c r="F18"/>
  <c r="F80" s="1"/>
  <c r="F16"/>
  <c r="F77" s="1"/>
  <c r="F11"/>
  <c r="F29"/>
  <c r="F90" s="1"/>
  <c r="F12"/>
  <c r="F13"/>
  <c r="F38"/>
  <c r="F100" s="1"/>
  <c r="F37"/>
  <c r="F99" s="1"/>
  <c r="F34"/>
  <c r="F95" s="1"/>
  <c r="F21"/>
  <c r="F83" s="1"/>
  <c r="F27"/>
  <c r="F35"/>
  <c r="H17"/>
  <c r="G16"/>
  <c r="G77" s="1"/>
  <c r="G17"/>
  <c r="G28"/>
  <c r="G89" s="1"/>
  <c r="G35"/>
  <c r="G96" s="1"/>
  <c r="G18"/>
  <c r="G80" s="1"/>
  <c r="G29"/>
  <c r="G90" s="1"/>
  <c r="J90" i="9"/>
  <c r="J56" i="7"/>
  <c r="J91" i="9"/>
  <c r="J92" i="18"/>
  <c r="J96"/>
  <c r="J105"/>
  <c r="J154"/>
  <c r="J173"/>
  <c r="F49" i="4"/>
  <c r="F62" i="7"/>
  <c r="F23"/>
  <c r="F11" i="9"/>
  <c r="F13"/>
  <c r="F38"/>
  <c r="F158" i="6"/>
  <c r="F149"/>
  <c r="F39" i="9"/>
  <c r="F50" i="4"/>
  <c r="F57"/>
  <c r="F51"/>
  <c r="F54"/>
  <c r="F61"/>
  <c r="F90" i="18"/>
  <c r="F94"/>
  <c r="F130"/>
  <c r="F103"/>
  <c r="F152"/>
  <c r="F105" i="14"/>
  <c r="F21"/>
  <c r="F102" i="18"/>
  <c r="F151"/>
  <c r="F107"/>
  <c r="F156"/>
  <c r="D98" i="8"/>
  <c r="D12" i="9"/>
  <c r="D89"/>
  <c r="Q16"/>
  <c r="D153" i="6"/>
  <c r="D41" i="9"/>
  <c r="Q41" s="1"/>
  <c r="D42"/>
  <c r="D162" i="6"/>
  <c r="D154"/>
  <c r="D9" i="13"/>
  <c r="D86"/>
  <c r="D105" i="14"/>
  <c r="D21"/>
  <c r="D25" i="9"/>
  <c r="D134" i="6"/>
  <c r="Q34" i="9"/>
  <c r="D92" i="18"/>
  <c r="D132"/>
  <c r="D96"/>
  <c r="D101"/>
  <c r="D105"/>
  <c r="D154"/>
  <c r="D173"/>
  <c r="G104" i="8"/>
  <c r="K35" i="6"/>
  <c r="K143" s="1"/>
  <c r="K74"/>
  <c r="K73" s="1"/>
  <c r="K36" i="5" s="1"/>
  <c r="K26" i="12"/>
  <c r="K47" i="2"/>
  <c r="K118" i="18"/>
  <c r="K122"/>
  <c r="K136"/>
  <c r="K140"/>
  <c r="K145"/>
  <c r="K29"/>
  <c r="K159"/>
  <c r="K163"/>
  <c r="K168"/>
  <c r="K171"/>
  <c r="K174"/>
  <c r="K116"/>
  <c r="K16"/>
  <c r="K124"/>
  <c r="K139"/>
  <c r="K23"/>
  <c r="K144"/>
  <c r="K147"/>
  <c r="K50"/>
  <c r="K158"/>
  <c r="K162"/>
  <c r="K51"/>
  <c r="K170"/>
  <c r="G24" i="7"/>
  <c r="H24" s="1"/>
  <c r="Q24" s="1"/>
  <c r="G11"/>
  <c r="K110" i="8"/>
  <c r="K106"/>
  <c r="G107"/>
  <c r="G105"/>
  <c r="G34" i="6"/>
  <c r="G82"/>
  <c r="H82" s="1"/>
  <c r="G90"/>
  <c r="G16" i="12"/>
  <c r="G87" s="1"/>
  <c r="G28"/>
  <c r="H28" s="1"/>
  <c r="G49"/>
  <c r="H49" s="1"/>
  <c r="G52"/>
  <c r="H52" s="1"/>
  <c r="L52" s="1"/>
  <c r="G56"/>
  <c r="G94" s="1"/>
  <c r="G64"/>
  <c r="G95" s="1"/>
  <c r="G30" i="14"/>
  <c r="G112" s="1"/>
  <c r="G38"/>
  <c r="G113" s="1"/>
  <c r="G47" i="2"/>
  <c r="G29" i="13"/>
  <c r="H29" s="1"/>
  <c r="Q29" s="1"/>
  <c r="G54"/>
  <c r="H54" s="1"/>
  <c r="Q54" s="1"/>
  <c r="G23" i="14"/>
  <c r="H23" s="1"/>
  <c r="G51"/>
  <c r="G118" s="1"/>
  <c r="G55"/>
  <c r="G122" s="1"/>
  <c r="G9" i="4"/>
  <c r="G16"/>
  <c r="H16" s="1"/>
  <c r="G29"/>
  <c r="G115" i="18"/>
  <c r="G119"/>
  <c r="G123"/>
  <c r="G134"/>
  <c r="G138"/>
  <c r="G145"/>
  <c r="G160"/>
  <c r="G164"/>
  <c r="G167"/>
  <c r="G171"/>
  <c r="G10"/>
  <c r="G118"/>
  <c r="G122"/>
  <c r="G23"/>
  <c r="G26"/>
  <c r="G30"/>
  <c r="G137"/>
  <c r="G38"/>
  <c r="G144"/>
  <c r="G148"/>
  <c r="G50"/>
  <c r="G54"/>
  <c r="G159"/>
  <c r="G163"/>
  <c r="G166"/>
  <c r="G170"/>
  <c r="G174"/>
  <c r="H18" i="7"/>
  <c r="H31"/>
  <c r="L31" s="1"/>
  <c r="H15" i="6"/>
  <c r="H31"/>
  <c r="H45"/>
  <c r="H72"/>
  <c r="H103"/>
  <c r="H34" i="12"/>
  <c r="H39"/>
  <c r="H65"/>
  <c r="H74"/>
  <c r="H40" i="13"/>
  <c r="H44"/>
  <c r="H57"/>
  <c r="H70"/>
  <c r="H66" i="14"/>
  <c r="H70"/>
  <c r="H18" i="18"/>
  <c r="H31"/>
  <c r="H35"/>
  <c r="H65"/>
  <c r="H14" i="7"/>
  <c r="H27" i="6"/>
  <c r="H65"/>
  <c r="H69"/>
  <c r="H31" i="12"/>
  <c r="L31" s="1"/>
  <c r="H44"/>
  <c r="H45" i="13"/>
  <c r="H11" i="14"/>
  <c r="H67"/>
  <c r="H24" i="4"/>
  <c r="H14" i="18"/>
  <c r="H19"/>
  <c r="H66"/>
  <c r="H70"/>
  <c r="H75"/>
  <c r="R11" i="8"/>
  <c r="R19"/>
  <c r="R27"/>
  <c r="R31"/>
  <c r="R35"/>
  <c r="R47"/>
  <c r="R51"/>
  <c r="R55"/>
  <c r="R71"/>
  <c r="R10" i="7"/>
  <c r="R15"/>
  <c r="R21"/>
  <c r="R28"/>
  <c r="R40"/>
  <c r="R41" i="12"/>
  <c r="R45"/>
  <c r="R60"/>
  <c r="R69"/>
  <c r="R18" i="8"/>
  <c r="R26"/>
  <c r="R38"/>
  <c r="R46"/>
  <c r="R50"/>
  <c r="R54"/>
  <c r="R58"/>
  <c r="R66"/>
  <c r="R70"/>
  <c r="R78"/>
  <c r="R19" i="7"/>
  <c r="R26"/>
  <c r="R32"/>
  <c r="R38"/>
  <c r="R40" i="12"/>
  <c r="R68"/>
  <c r="R72"/>
  <c r="L60" i="18"/>
  <c r="M35" i="6"/>
  <c r="M143" s="1"/>
  <c r="M55"/>
  <c r="M47" s="1"/>
  <c r="M155"/>
  <c r="M48" i="13"/>
  <c r="M64" i="14"/>
  <c r="M124" s="1"/>
  <c r="M47" i="2"/>
  <c r="M49" i="12"/>
  <c r="M47" s="1"/>
  <c r="M86" i="13"/>
  <c r="M23"/>
  <c r="M38"/>
  <c r="M91" s="1"/>
  <c r="M9" i="2"/>
  <c r="M8" s="1"/>
  <c r="M118" i="18"/>
  <c r="M122"/>
  <c r="M137"/>
  <c r="M144"/>
  <c r="M148"/>
  <c r="M159"/>
  <c r="M163"/>
  <c r="M166"/>
  <c r="M170"/>
  <c r="M174"/>
  <c r="M115"/>
  <c r="M119"/>
  <c r="M123"/>
  <c r="M134"/>
  <c r="M138"/>
  <c r="M145"/>
  <c r="M160"/>
  <c r="M164"/>
  <c r="M167"/>
  <c r="M171"/>
  <c r="I33" i="6"/>
  <c r="I155"/>
  <c r="I30" i="14"/>
  <c r="I112" s="1"/>
  <c r="I38"/>
  <c r="I113" s="1"/>
  <c r="I47" i="2"/>
  <c r="I115" i="18"/>
  <c r="I119"/>
  <c r="I123"/>
  <c r="I134"/>
  <c r="I138"/>
  <c r="I145"/>
  <c r="I160"/>
  <c r="I164"/>
  <c r="I167"/>
  <c r="I171"/>
  <c r="I10"/>
  <c r="I118"/>
  <c r="I122"/>
  <c r="I22"/>
  <c r="I26"/>
  <c r="I30"/>
  <c r="I137"/>
  <c r="I144"/>
  <c r="I148"/>
  <c r="I50"/>
  <c r="I54"/>
  <c r="I159"/>
  <c r="I163"/>
  <c r="I166"/>
  <c r="I170"/>
  <c r="I174"/>
  <c r="E101" i="8"/>
  <c r="E104"/>
  <c r="E108"/>
  <c r="E109"/>
  <c r="E111"/>
  <c r="E30" i="12"/>
  <c r="E90" s="1"/>
  <c r="E38"/>
  <c r="E91" s="1"/>
  <c r="E22" i="14"/>
  <c r="E115" i="18"/>
  <c r="E119"/>
  <c r="E123"/>
  <c r="E134"/>
  <c r="E138"/>
  <c r="E145"/>
  <c r="E160"/>
  <c r="E164"/>
  <c r="E167"/>
  <c r="E171"/>
  <c r="E48" i="14"/>
  <c r="E116" i="18"/>
  <c r="E124"/>
  <c r="E135"/>
  <c r="E139"/>
  <c r="E142"/>
  <c r="E146"/>
  <c r="E49"/>
  <c r="E161"/>
  <c r="E168"/>
  <c r="E172"/>
  <c r="J101" i="8"/>
  <c r="J112"/>
  <c r="J104"/>
  <c r="J109"/>
  <c r="J37" i="7"/>
  <c r="J22" i="5" s="1"/>
  <c r="J84" s="1"/>
  <c r="J27" i="6"/>
  <c r="J28"/>
  <c r="M28" s="1"/>
  <c r="J74"/>
  <c r="J73" s="1"/>
  <c r="J36" i="5" s="1"/>
  <c r="J22" i="12"/>
  <c r="J30"/>
  <c r="J90" s="1"/>
  <c r="J23" i="14"/>
  <c r="J47" i="2"/>
  <c r="J48" i="13"/>
  <c r="J47" i="14"/>
  <c r="J9" i="2"/>
  <c r="J117" i="18"/>
  <c r="J121"/>
  <c r="J136"/>
  <c r="J140"/>
  <c r="J143"/>
  <c r="J147"/>
  <c r="J158"/>
  <c r="J162"/>
  <c r="J169"/>
  <c r="J116"/>
  <c r="J16"/>
  <c r="J124"/>
  <c r="J24"/>
  <c r="J28"/>
  <c r="J135"/>
  <c r="J139"/>
  <c r="J142"/>
  <c r="J146"/>
  <c r="J49"/>
  <c r="J52"/>
  <c r="J56"/>
  <c r="J161"/>
  <c r="J64"/>
  <c r="J168"/>
  <c r="J172"/>
  <c r="F100" i="8"/>
  <c r="F102"/>
  <c r="F103"/>
  <c r="F26" i="6"/>
  <c r="F28" i="5" s="1"/>
  <c r="F89" s="1"/>
  <c r="F75" i="6"/>
  <c r="F73" s="1"/>
  <c r="F155"/>
  <c r="F23" i="12"/>
  <c r="F21" s="1"/>
  <c r="F22" i="14"/>
  <c r="F115" i="18"/>
  <c r="F119"/>
  <c r="F123"/>
  <c r="F134"/>
  <c r="F138"/>
  <c r="F145"/>
  <c r="F9" i="13"/>
  <c r="F26"/>
  <c r="H26" s="1"/>
  <c r="Q26" s="1"/>
  <c r="F48"/>
  <c r="F56"/>
  <c r="F94" s="1"/>
  <c r="F51" i="14"/>
  <c r="F118" s="1"/>
  <c r="F47" i="2"/>
  <c r="F10" i="18"/>
  <c r="F118"/>
  <c r="F122"/>
  <c r="F22"/>
  <c r="F26"/>
  <c r="F30"/>
  <c r="F137"/>
  <c r="F144"/>
  <c r="F148"/>
  <c r="F160"/>
  <c r="F164"/>
  <c r="F167"/>
  <c r="F171"/>
  <c r="F54"/>
  <c r="F159"/>
  <c r="F163"/>
  <c r="F166"/>
  <c r="F170"/>
  <c r="F174"/>
  <c r="D105" i="8"/>
  <c r="D107"/>
  <c r="Q27" i="9"/>
  <c r="Q26"/>
  <c r="Q32"/>
  <c r="D155" i="6"/>
  <c r="D48" i="12"/>
  <c r="D116" i="18"/>
  <c r="D124"/>
  <c r="D136"/>
  <c r="D140"/>
  <c r="D143"/>
  <c r="D147"/>
  <c r="D158"/>
  <c r="D162"/>
  <c r="D169"/>
  <c r="D25" i="13"/>
  <c r="D21" s="1"/>
  <c r="D49"/>
  <c r="D22" i="14"/>
  <c r="D117" i="18"/>
  <c r="D121"/>
  <c r="D22"/>
  <c r="D137"/>
  <c r="D144"/>
  <c r="D148"/>
  <c r="D159"/>
  <c r="D163"/>
  <c r="D166"/>
  <c r="D170"/>
  <c r="D174"/>
  <c r="K59" i="7"/>
  <c r="K93" i="9"/>
  <c r="K85"/>
  <c r="K99" i="8"/>
  <c r="K97"/>
  <c r="G173" i="18"/>
  <c r="R62" i="12"/>
  <c r="R67"/>
  <c r="R33"/>
  <c r="R61"/>
  <c r="M127" i="18"/>
  <c r="M91"/>
  <c r="M153"/>
  <c r="M104"/>
  <c r="M173"/>
  <c r="I173"/>
  <c r="E92"/>
  <c r="E128"/>
  <c r="E132"/>
  <c r="E96"/>
  <c r="E105"/>
  <c r="E154"/>
  <c r="E173"/>
  <c r="E17" i="5"/>
  <c r="E18"/>
  <c r="E80" s="1"/>
  <c r="E22"/>
  <c r="E84" s="1"/>
  <c r="E29"/>
  <c r="E90" s="1"/>
  <c r="E35"/>
  <c r="E96" s="1"/>
  <c r="E28"/>
  <c r="E89" s="1"/>
  <c r="E37"/>
  <c r="E99" s="1"/>
  <c r="E15"/>
  <c r="E20"/>
  <c r="E82" s="1"/>
  <c r="E21"/>
  <c r="E83" s="1"/>
  <c r="E16"/>
  <c r="E77" s="1"/>
  <c r="E11"/>
  <c r="E19"/>
  <c r="E81" s="1"/>
  <c r="E13"/>
  <c r="E12"/>
  <c r="E34"/>
  <c r="E95" s="1"/>
  <c r="J16"/>
  <c r="J77" s="1"/>
  <c r="J19"/>
  <c r="J18"/>
  <c r="J80" s="1"/>
  <c r="J12"/>
  <c r="J72" s="1"/>
  <c r="J11"/>
  <c r="J13"/>
  <c r="J38"/>
  <c r="J100" s="1"/>
  <c r="J37"/>
  <c r="J99" s="1"/>
  <c r="J34"/>
  <c r="J17"/>
  <c r="J35"/>
  <c r="J96" s="1"/>
  <c r="J29"/>
  <c r="J90" s="1"/>
  <c r="J15"/>
  <c r="J76" s="1"/>
  <c r="J21"/>
  <c r="J83" s="1"/>
  <c r="D18" i="71"/>
  <c r="N74" i="18"/>
  <c r="N71"/>
  <c r="N69"/>
  <c r="N67"/>
  <c r="N65"/>
  <c r="N48" s="1"/>
  <c r="N63"/>
  <c r="N61"/>
  <c r="N59"/>
  <c r="N57"/>
  <c r="N45"/>
  <c r="N43"/>
  <c r="N41"/>
  <c r="N39"/>
  <c r="N37"/>
  <c r="N35"/>
  <c r="N33"/>
  <c r="N31"/>
  <c r="N20"/>
  <c r="N18"/>
  <c r="N14"/>
  <c r="N12"/>
  <c r="N75"/>
  <c r="N72"/>
  <c r="N70"/>
  <c r="N68"/>
  <c r="N66"/>
  <c r="N62"/>
  <c r="N60"/>
  <c r="N58"/>
  <c r="N46"/>
  <c r="N44"/>
  <c r="N42"/>
  <c r="N40"/>
  <c r="N36"/>
  <c r="N28" s="1"/>
  <c r="N34"/>
  <c r="N32"/>
  <c r="N24" s="1"/>
  <c r="N19"/>
  <c r="N17"/>
  <c r="N15"/>
  <c r="N13"/>
  <c r="N11"/>
  <c r="N33" i="4"/>
  <c r="N31"/>
  <c r="N27"/>
  <c r="N25"/>
  <c r="N23"/>
  <c r="N19"/>
  <c r="N17"/>
  <c r="N15"/>
  <c r="N13"/>
  <c r="N11"/>
  <c r="N30" i="2"/>
  <c r="N28"/>
  <c r="N26"/>
  <c r="N24"/>
  <c r="N20"/>
  <c r="N18"/>
  <c r="N16"/>
  <c r="N12"/>
  <c r="N10"/>
  <c r="N80" i="14"/>
  <c r="N78"/>
  <c r="N76"/>
  <c r="N74"/>
  <c r="N71"/>
  <c r="N69"/>
  <c r="N67"/>
  <c r="N65"/>
  <c r="N48" s="1"/>
  <c r="N63"/>
  <c r="N61"/>
  <c r="N59"/>
  <c r="N57"/>
  <c r="N45"/>
  <c r="N43"/>
  <c r="N41"/>
  <c r="N39"/>
  <c r="N37"/>
  <c r="N35"/>
  <c r="N33"/>
  <c r="N31"/>
  <c r="N19"/>
  <c r="N17"/>
  <c r="N15"/>
  <c r="N13"/>
  <c r="N11"/>
  <c r="N75" i="13"/>
  <c r="N72"/>
  <c r="N70"/>
  <c r="N68"/>
  <c r="N66"/>
  <c r="N62"/>
  <c r="N60"/>
  <c r="N58"/>
  <c r="N46"/>
  <c r="N44"/>
  <c r="N42"/>
  <c r="N40"/>
  <c r="N36"/>
  <c r="N34"/>
  <c r="N32"/>
  <c r="N20"/>
  <c r="N18"/>
  <c r="N14"/>
  <c r="N12"/>
  <c r="N75" i="12"/>
  <c r="N72"/>
  <c r="N70"/>
  <c r="N68"/>
  <c r="N66"/>
  <c r="N62"/>
  <c r="N60"/>
  <c r="N58"/>
  <c r="N46"/>
  <c r="N44"/>
  <c r="N42"/>
  <c r="N40"/>
  <c r="N36"/>
  <c r="N34"/>
  <c r="N32"/>
  <c r="N20"/>
  <c r="N18"/>
  <c r="N14"/>
  <c r="N12"/>
  <c r="N32" i="4"/>
  <c r="N30"/>
  <c r="N28"/>
  <c r="N26"/>
  <c r="N24"/>
  <c r="N20"/>
  <c r="N18"/>
  <c r="N14"/>
  <c r="N12"/>
  <c r="N10"/>
  <c r="N31" i="2"/>
  <c r="N29"/>
  <c r="N25"/>
  <c r="N23"/>
  <c r="N21"/>
  <c r="N19"/>
  <c r="N17"/>
  <c r="N15"/>
  <c r="N13"/>
  <c r="N11"/>
  <c r="N81" i="14"/>
  <c r="N77"/>
  <c r="N72"/>
  <c r="N68"/>
  <c r="N60"/>
  <c r="N52" s="1"/>
  <c r="N119" s="1"/>
  <c r="N44"/>
  <c r="N27" s="1"/>
  <c r="N109" s="1"/>
  <c r="N40"/>
  <c r="N36"/>
  <c r="N32"/>
  <c r="N24" s="1"/>
  <c r="N106" s="1"/>
  <c r="N20"/>
  <c r="N12"/>
  <c r="N74" i="13"/>
  <c r="N69"/>
  <c r="N65"/>
  <c r="N61"/>
  <c r="N57"/>
  <c r="N45"/>
  <c r="N41"/>
  <c r="N37"/>
  <c r="N33"/>
  <c r="N17"/>
  <c r="N13"/>
  <c r="N74" i="12"/>
  <c r="N69"/>
  <c r="N65"/>
  <c r="N48" s="1"/>
  <c r="N61"/>
  <c r="N57"/>
  <c r="N45"/>
  <c r="N41"/>
  <c r="N37"/>
  <c r="N33"/>
  <c r="N25" s="1"/>
  <c r="N17"/>
  <c r="N13"/>
  <c r="N104" i="6"/>
  <c r="N102"/>
  <c r="N100"/>
  <c r="N97"/>
  <c r="N95"/>
  <c r="N93"/>
  <c r="N91"/>
  <c r="N89"/>
  <c r="N87"/>
  <c r="N85"/>
  <c r="N83"/>
  <c r="N71"/>
  <c r="N69"/>
  <c r="N67"/>
  <c r="N65"/>
  <c r="N48" s="1"/>
  <c r="N63"/>
  <c r="N61"/>
  <c r="N59"/>
  <c r="N57"/>
  <c r="N45"/>
  <c r="N43"/>
  <c r="N40"/>
  <c r="N36"/>
  <c r="N31"/>
  <c r="N24"/>
  <c r="N20"/>
  <c r="N16"/>
  <c r="N40" i="7"/>
  <c r="N38"/>
  <c r="N36"/>
  <c r="N34"/>
  <c r="N32"/>
  <c r="N29"/>
  <c r="N25"/>
  <c r="N22"/>
  <c r="N18"/>
  <c r="N79" i="14"/>
  <c r="N75"/>
  <c r="N70"/>
  <c r="N53" s="1"/>
  <c r="N120" s="1"/>
  <c r="N66"/>
  <c r="N49" s="1"/>
  <c r="N62"/>
  <c r="N58"/>
  <c r="N50" s="1"/>
  <c r="N117" s="1"/>
  <c r="N46"/>
  <c r="N42"/>
  <c r="N34"/>
  <c r="N22"/>
  <c r="N18"/>
  <c r="N16" s="1"/>
  <c r="N14"/>
  <c r="N71" i="13"/>
  <c r="N54" s="1"/>
  <c r="N67"/>
  <c r="N63"/>
  <c r="N59"/>
  <c r="N55"/>
  <c r="N48"/>
  <c r="N43"/>
  <c r="N39"/>
  <c r="N22" s="1"/>
  <c r="N35"/>
  <c r="N31"/>
  <c r="N19"/>
  <c r="N15"/>
  <c r="N11"/>
  <c r="N10" s="1"/>
  <c r="N71" i="12"/>
  <c r="N67"/>
  <c r="N50" s="1"/>
  <c r="N63"/>
  <c r="N59"/>
  <c r="N51" s="1"/>
  <c r="N43"/>
  <c r="N39"/>
  <c r="N35"/>
  <c r="N31"/>
  <c r="N19"/>
  <c r="N15"/>
  <c r="N11"/>
  <c r="N10" s="1"/>
  <c r="N106" i="6"/>
  <c r="N103"/>
  <c r="N101"/>
  <c r="N98"/>
  <c r="N81" s="1"/>
  <c r="N96"/>
  <c r="N79" s="1"/>
  <c r="N94"/>
  <c r="N77" s="1"/>
  <c r="N92"/>
  <c r="N75" s="1"/>
  <c r="N88"/>
  <c r="N80" s="1"/>
  <c r="N86"/>
  <c r="N84"/>
  <c r="N76" s="1"/>
  <c r="N72"/>
  <c r="N70"/>
  <c r="N53" s="1"/>
  <c r="N68"/>
  <c r="N66"/>
  <c r="N49" s="1"/>
  <c r="N62"/>
  <c r="N60"/>
  <c r="N58"/>
  <c r="N46"/>
  <c r="N44" s="1"/>
  <c r="N146" s="1"/>
  <c r="N42"/>
  <c r="N39"/>
  <c r="N38" s="1"/>
  <c r="N144" s="1"/>
  <c r="N37"/>
  <c r="N30"/>
  <c r="N29" s="1"/>
  <c r="N25"/>
  <c r="N23"/>
  <c r="N21"/>
  <c r="N19"/>
  <c r="N17"/>
  <c r="N13" s="1"/>
  <c r="N136" s="1"/>
  <c r="N15"/>
  <c r="N11" s="1"/>
  <c r="N134" s="1"/>
  <c r="N41" i="7"/>
  <c r="N35"/>
  <c r="N31"/>
  <c r="N28"/>
  <c r="N27" s="1"/>
  <c r="N63" s="1"/>
  <c r="N26"/>
  <c r="N21"/>
  <c r="N20" s="1"/>
  <c r="N19"/>
  <c r="N17"/>
  <c r="N14"/>
  <c r="N16" i="5" s="1"/>
  <c r="N77" s="1"/>
  <c r="N12" i="7"/>
  <c r="N10"/>
  <c r="N78" i="8"/>
  <c r="N76"/>
  <c r="N73"/>
  <c r="N71"/>
  <c r="N68"/>
  <c r="N66"/>
  <c r="N64"/>
  <c r="N61"/>
  <c r="N58"/>
  <c r="N54"/>
  <c r="N51"/>
  <c r="N49"/>
  <c r="N47"/>
  <c r="N45"/>
  <c r="N40"/>
  <c r="N38"/>
  <c r="N36"/>
  <c r="N32"/>
  <c r="N28"/>
  <c r="N26"/>
  <c r="N24"/>
  <c r="N21"/>
  <c r="N19"/>
  <c r="N17"/>
  <c r="N14"/>
  <c r="N12"/>
  <c r="N7" i="6"/>
  <c r="N7" i="18"/>
  <c r="N7" i="8"/>
  <c r="N7" i="7"/>
  <c r="N7" i="13"/>
  <c r="N15" i="7"/>
  <c r="N17" i="5" s="1"/>
  <c r="N13" i="7"/>
  <c r="N77" i="8"/>
  <c r="N74"/>
  <c r="N72"/>
  <c r="N70"/>
  <c r="N67"/>
  <c r="N65"/>
  <c r="N60"/>
  <c r="N59" s="1"/>
  <c r="N108" s="1"/>
  <c r="N57"/>
  <c r="N56" s="1"/>
  <c r="N55"/>
  <c r="N50"/>
  <c r="N46"/>
  <c r="N44"/>
  <c r="N41"/>
  <c r="N39"/>
  <c r="N37"/>
  <c r="N35"/>
  <c r="N33"/>
  <c r="N31"/>
  <c r="N29"/>
  <c r="N27"/>
  <c r="N25"/>
  <c r="N20"/>
  <c r="N18"/>
  <c r="N16"/>
  <c r="N13"/>
  <c r="N11"/>
  <c r="N7" i="12"/>
  <c r="D2" i="68"/>
  <c r="N7" i="2"/>
  <c r="N7" i="4"/>
  <c r="N7" i="14"/>
  <c r="N33" i="6"/>
  <c r="J84" i="9"/>
  <c r="J98" i="8"/>
  <c r="F12" i="9"/>
  <c r="F25"/>
  <c r="F24" s="1"/>
  <c r="F75" s="1"/>
  <c r="F134" i="6"/>
  <c r="F135"/>
  <c r="F30" i="9"/>
  <c r="F92" i="18"/>
  <c r="F128"/>
  <c r="F96"/>
  <c r="F132"/>
  <c r="F101"/>
  <c r="F150"/>
  <c r="F105"/>
  <c r="F154"/>
  <c r="F104"/>
  <c r="F153"/>
  <c r="F173"/>
  <c r="D10" i="9"/>
  <c r="D97" i="8"/>
  <c r="D11" i="9"/>
  <c r="D13"/>
  <c r="D30"/>
  <c r="D135" i="6"/>
  <c r="D149"/>
  <c r="D38" i="9"/>
  <c r="D158" i="6"/>
  <c r="D9" i="14"/>
  <c r="D101"/>
  <c r="D53" i="4"/>
  <c r="D60"/>
  <c r="D86" i="18"/>
  <c r="D9"/>
  <c r="D114"/>
  <c r="D126"/>
  <c r="D90"/>
  <c r="D130"/>
  <c r="D94"/>
  <c r="D152"/>
  <c r="D103"/>
  <c r="D156"/>
  <c r="D107"/>
  <c r="G109" i="8"/>
  <c r="G101"/>
  <c r="G37" i="7"/>
  <c r="G33"/>
  <c r="H33" s="1"/>
  <c r="G20"/>
  <c r="G19" i="5" s="1"/>
  <c r="K103" i="8"/>
  <c r="K113"/>
  <c r="K102"/>
  <c r="K100"/>
  <c r="G110"/>
  <c r="G106"/>
  <c r="K38" i="13"/>
  <c r="K91" s="1"/>
  <c r="K44" i="6"/>
  <c r="K48"/>
  <c r="K48" i="13"/>
  <c r="K23" i="14"/>
  <c r="K38"/>
  <c r="K113" s="1"/>
  <c r="K48" i="12"/>
  <c r="K9" i="14"/>
  <c r="K117" i="18"/>
  <c r="K121"/>
  <c r="K26"/>
  <c r="K30"/>
  <c r="K137"/>
  <c r="K25"/>
  <c r="K146"/>
  <c r="K48"/>
  <c r="K56"/>
  <c r="K161"/>
  <c r="K167"/>
  <c r="K53"/>
  <c r="K172"/>
  <c r="K10"/>
  <c r="K119"/>
  <c r="K123"/>
  <c r="K134"/>
  <c r="K138"/>
  <c r="K143"/>
  <c r="K27"/>
  <c r="K148"/>
  <c r="K54"/>
  <c r="K160"/>
  <c r="K164"/>
  <c r="K166"/>
  <c r="K169"/>
  <c r="K55"/>
  <c r="K111" i="8"/>
  <c r="K109"/>
  <c r="K108"/>
  <c r="K104"/>
  <c r="K112"/>
  <c r="K101"/>
  <c r="G103"/>
  <c r="G113"/>
  <c r="G100"/>
  <c r="G35" i="6"/>
  <c r="G143" s="1"/>
  <c r="G155"/>
  <c r="G24" i="12"/>
  <c r="H24" s="1"/>
  <c r="G51"/>
  <c r="G152" i="18" s="1"/>
  <c r="G55" i="12"/>
  <c r="G156" i="18" s="1"/>
  <c r="G10" i="13"/>
  <c r="H10" s="1"/>
  <c r="G18" i="6"/>
  <c r="G138" s="1"/>
  <c r="G22"/>
  <c r="G139" s="1"/>
  <c r="G33"/>
  <c r="G44"/>
  <c r="G48"/>
  <c r="G56"/>
  <c r="H56" s="1"/>
  <c r="G76"/>
  <c r="H76" s="1"/>
  <c r="G80"/>
  <c r="H80" s="1"/>
  <c r="G50" i="12"/>
  <c r="H50" s="1"/>
  <c r="L50" s="1"/>
  <c r="G54"/>
  <c r="G26" i="14"/>
  <c r="G108" s="1"/>
  <c r="G27" i="2"/>
  <c r="G48" i="13"/>
  <c r="G52"/>
  <c r="H52" s="1"/>
  <c r="Q52" s="1"/>
  <c r="G64"/>
  <c r="G95" s="1"/>
  <c r="G25" i="14"/>
  <c r="G107" s="1"/>
  <c r="G29"/>
  <c r="G111" s="1"/>
  <c r="G9" i="2"/>
  <c r="G14"/>
  <c r="G22"/>
  <c r="G117" i="18"/>
  <c r="G121"/>
  <c r="G22"/>
  <c r="G25"/>
  <c r="G29"/>
  <c r="G136"/>
  <c r="G140"/>
  <c r="G143"/>
  <c r="G147"/>
  <c r="G53"/>
  <c r="G158"/>
  <c r="G162"/>
  <c r="G169"/>
  <c r="G116"/>
  <c r="G16"/>
  <c r="G124"/>
  <c r="G24"/>
  <c r="G28"/>
  <c r="G135"/>
  <c r="G139"/>
  <c r="G142"/>
  <c r="G146"/>
  <c r="G49"/>
  <c r="G52"/>
  <c r="G56"/>
  <c r="G161"/>
  <c r="G168"/>
  <c r="G172"/>
  <c r="H36" i="6"/>
  <c r="H11" i="18"/>
  <c r="H15"/>
  <c r="H20"/>
  <c r="H33"/>
  <c r="H37"/>
  <c r="H42"/>
  <c r="H46"/>
  <c r="H58"/>
  <c r="H62"/>
  <c r="H67"/>
  <c r="H71"/>
  <c r="H74" i="13"/>
  <c r="H74" i="14"/>
  <c r="H10" i="2"/>
  <c r="H12" i="18"/>
  <c r="H17"/>
  <c r="H34"/>
  <c r="H43"/>
  <c r="H59"/>
  <c r="H63"/>
  <c r="H68"/>
  <c r="H72"/>
  <c r="R13" i="8"/>
  <c r="R17"/>
  <c r="R25"/>
  <c r="R29"/>
  <c r="R33"/>
  <c r="R37"/>
  <c r="R41"/>
  <c r="R45"/>
  <c r="R49"/>
  <c r="R57"/>
  <c r="R65"/>
  <c r="R73"/>
  <c r="R77"/>
  <c r="R13" i="7"/>
  <c r="R25"/>
  <c r="R36"/>
  <c r="R43" i="12"/>
  <c r="R58"/>
  <c r="R71"/>
  <c r="R16" i="8"/>
  <c r="R20"/>
  <c r="R24"/>
  <c r="R28"/>
  <c r="R32"/>
  <c r="R36"/>
  <c r="R40"/>
  <c r="R44"/>
  <c r="R60"/>
  <c r="R64"/>
  <c r="R68"/>
  <c r="R72"/>
  <c r="R12" i="7"/>
  <c r="R17"/>
  <c r="R29"/>
  <c r="R35"/>
  <c r="R41"/>
  <c r="R42" i="12"/>
  <c r="R46"/>
  <c r="R57"/>
  <c r="R66"/>
  <c r="R70"/>
  <c r="L40" i="18"/>
  <c r="L44"/>
  <c r="M74" i="6"/>
  <c r="M23" i="12"/>
  <c r="M49" i="13"/>
  <c r="M47" s="1"/>
  <c r="M116" i="18"/>
  <c r="M16"/>
  <c r="M124"/>
  <c r="M135"/>
  <c r="M139"/>
  <c r="M142"/>
  <c r="M146"/>
  <c r="M49"/>
  <c r="M56"/>
  <c r="M161"/>
  <c r="M64"/>
  <c r="M168"/>
  <c r="M172"/>
  <c r="M117"/>
  <c r="M121"/>
  <c r="M25"/>
  <c r="M29"/>
  <c r="M136"/>
  <c r="M140"/>
  <c r="M143"/>
  <c r="M147"/>
  <c r="M53"/>
  <c r="M158"/>
  <c r="M162"/>
  <c r="M169"/>
  <c r="I9" i="7"/>
  <c r="I35" i="6"/>
  <c r="I143" s="1"/>
  <c r="I64"/>
  <c r="I47" s="1"/>
  <c r="I38" i="12"/>
  <c r="I91" s="1"/>
  <c r="I56" i="14"/>
  <c r="I123" s="1"/>
  <c r="I9" i="12"/>
  <c r="I9" i="2"/>
  <c r="I48" i="13"/>
  <c r="I117" i="18"/>
  <c r="I121"/>
  <c r="I25"/>
  <c r="I29"/>
  <c r="I136"/>
  <c r="I140"/>
  <c r="I143"/>
  <c r="I147"/>
  <c r="I49"/>
  <c r="I53"/>
  <c r="I158"/>
  <c r="I162"/>
  <c r="I169"/>
  <c r="I116"/>
  <c r="I16"/>
  <c r="I124"/>
  <c r="I24"/>
  <c r="I28"/>
  <c r="I135"/>
  <c r="I139"/>
  <c r="I142"/>
  <c r="I146"/>
  <c r="I48"/>
  <c r="I52"/>
  <c r="I56"/>
  <c r="I161"/>
  <c r="I168"/>
  <c r="I172"/>
  <c r="E100" i="8"/>
  <c r="E113"/>
  <c r="E103"/>
  <c r="E106"/>
  <c r="E110"/>
  <c r="E90" i="6"/>
  <c r="E73" s="1"/>
  <c r="E36" i="5" s="1"/>
  <c r="E87" i="13"/>
  <c r="E64"/>
  <c r="E95" s="1"/>
  <c r="E47" i="2"/>
  <c r="E55" i="6"/>
  <c r="E155"/>
  <c r="E23" i="13"/>
  <c r="E21" s="1"/>
  <c r="E117" i="18"/>
  <c r="E121"/>
  <c r="E22"/>
  <c r="E136"/>
  <c r="E140"/>
  <c r="E143"/>
  <c r="E147"/>
  <c r="E158"/>
  <c r="E162"/>
  <c r="E169"/>
  <c r="E9" i="2"/>
  <c r="E10" i="18"/>
  <c r="E118"/>
  <c r="E122"/>
  <c r="E23"/>
  <c r="E26"/>
  <c r="E30"/>
  <c r="E137"/>
  <c r="E144"/>
  <c r="E148"/>
  <c r="E50"/>
  <c r="E54"/>
  <c r="E159"/>
  <c r="E163"/>
  <c r="E166"/>
  <c r="E170"/>
  <c r="E174"/>
  <c r="C12" i="71"/>
  <c r="C14"/>
  <c r="J105" i="8"/>
  <c r="J107"/>
  <c r="J106"/>
  <c r="J110"/>
  <c r="J23" i="7"/>
  <c r="J20" i="5" s="1"/>
  <c r="J82" s="1"/>
  <c r="J33" i="6"/>
  <c r="J155"/>
  <c r="J49" i="12"/>
  <c r="J10" i="6"/>
  <c r="J27" i="5" s="1"/>
  <c r="J88" s="1"/>
  <c r="J35" i="6"/>
  <c r="J143" s="1"/>
  <c r="J44"/>
  <c r="J48"/>
  <c r="J22" i="13"/>
  <c r="J115" i="18"/>
  <c r="J119"/>
  <c r="J123"/>
  <c r="J27"/>
  <c r="J134"/>
  <c r="J138"/>
  <c r="J145"/>
  <c r="J51"/>
  <c r="J55"/>
  <c r="J160"/>
  <c r="J164"/>
  <c r="J167"/>
  <c r="J171"/>
  <c r="J10"/>
  <c r="J118"/>
  <c r="J122"/>
  <c r="J23"/>
  <c r="J26"/>
  <c r="J30"/>
  <c r="J137"/>
  <c r="J144"/>
  <c r="J148"/>
  <c r="J50"/>
  <c r="J54"/>
  <c r="J159"/>
  <c r="J163"/>
  <c r="J166"/>
  <c r="J170"/>
  <c r="J174"/>
  <c r="F101" i="8"/>
  <c r="F112"/>
  <c r="F104"/>
  <c r="F108"/>
  <c r="F109"/>
  <c r="F111"/>
  <c r="F37" i="7"/>
  <c r="F105" i="8"/>
  <c r="F107"/>
  <c r="F34" i="6"/>
  <c r="F33" i="9" s="1"/>
  <c r="F86" i="12"/>
  <c r="F9"/>
  <c r="F48"/>
  <c r="F21" i="13"/>
  <c r="F117" i="18"/>
  <c r="F121"/>
  <c r="F136"/>
  <c r="F140"/>
  <c r="F143"/>
  <c r="F147"/>
  <c r="F116"/>
  <c r="F16"/>
  <c r="F124"/>
  <c r="F24"/>
  <c r="F28"/>
  <c r="F135"/>
  <c r="F139"/>
  <c r="F142"/>
  <c r="F146"/>
  <c r="F158"/>
  <c r="F162"/>
  <c r="F169"/>
  <c r="F56"/>
  <c r="F161"/>
  <c r="F168"/>
  <c r="F172"/>
  <c r="D106" i="8"/>
  <c r="D110"/>
  <c r="D100"/>
  <c r="D102"/>
  <c r="D113"/>
  <c r="D103"/>
  <c r="D64" i="6"/>
  <c r="D29"/>
  <c r="D140" s="1"/>
  <c r="Q28" i="9"/>
  <c r="D22" i="12"/>
  <c r="D125" i="14"/>
  <c r="D118" i="18"/>
  <c r="D122"/>
  <c r="D134"/>
  <c r="D138"/>
  <c r="D145"/>
  <c r="D160"/>
  <c r="D164"/>
  <c r="D167"/>
  <c r="D171"/>
  <c r="D48" i="14"/>
  <c r="D47" i="2"/>
  <c r="D115" i="18"/>
  <c r="D119"/>
  <c r="D123"/>
  <c r="D24"/>
  <c r="D28"/>
  <c r="D135"/>
  <c r="D139"/>
  <c r="D142"/>
  <c r="D146"/>
  <c r="D48"/>
  <c r="D52"/>
  <c r="D56"/>
  <c r="D161"/>
  <c r="D168"/>
  <c r="D172"/>
  <c r="Q16" i="14"/>
  <c r="Q30" i="13"/>
  <c r="Q38" i="6"/>
  <c r="Q13"/>
  <c r="H135"/>
  <c r="Q39" i="7"/>
  <c r="Q27"/>
  <c r="Q75" i="8"/>
  <c r="Q69"/>
  <c r="H110"/>
  <c r="Q59"/>
  <c r="H106"/>
  <c r="Q53"/>
  <c r="Q43"/>
  <c r="H104"/>
  <c r="H113"/>
  <c r="H100"/>
  <c r="H22" i="14" l="1"/>
  <c r="H27" i="2"/>
  <c r="J128" i="18"/>
  <c r="K131"/>
  <c r="I47" i="12"/>
  <c r="H56" i="8"/>
  <c r="H15"/>
  <c r="H51" i="6"/>
  <c r="Q51" s="1"/>
  <c r="J9" i="12"/>
  <c r="H50" i="13"/>
  <c r="Q50" s="1"/>
  <c r="E47" i="12"/>
  <c r="G69" i="9"/>
  <c r="G76"/>
  <c r="K73"/>
  <c r="M76"/>
  <c r="H54" i="6"/>
  <c r="Q54" s="1"/>
  <c r="N52"/>
  <c r="K8" i="2"/>
  <c r="K45" s="1"/>
  <c r="D8"/>
  <c r="I21" i="13"/>
  <c r="K47" i="12"/>
  <c r="M9" i="18"/>
  <c r="M130"/>
  <c r="L29" i="12"/>
  <c r="R29" s="1"/>
  <c r="G74" i="9"/>
  <c r="H49" i="6"/>
  <c r="Q49" s="1"/>
  <c r="K74" i="9"/>
  <c r="E99" i="8"/>
  <c r="E85" i="9"/>
  <c r="H101" i="8"/>
  <c r="Q15"/>
  <c r="Q53" i="12"/>
  <c r="L53"/>
  <c r="R53" s="1"/>
  <c r="H107" i="8"/>
  <c r="Q56"/>
  <c r="J99"/>
  <c r="J85" i="9"/>
  <c r="Q25" i="12"/>
  <c r="L25"/>
  <c r="R25" s="1"/>
  <c r="J73" i="5"/>
  <c r="E73"/>
  <c r="R37" i="12"/>
  <c r="K83" i="9"/>
  <c r="L28" i="12"/>
  <c r="M152" i="18"/>
  <c r="H41" i="6"/>
  <c r="J158"/>
  <c r="D101" i="8"/>
  <c r="K9"/>
  <c r="E52"/>
  <c r="J47" i="12"/>
  <c r="E10" i="6"/>
  <c r="E27" i="5" s="1"/>
  <c r="E88" s="1"/>
  <c r="L24" i="12"/>
  <c r="R24" s="1"/>
  <c r="F47" i="6"/>
  <c r="E157" i="18"/>
  <c r="H16" i="13"/>
  <c r="D21" i="4"/>
  <c r="E87" i="12"/>
  <c r="D62" i="8"/>
  <c r="D99" s="1"/>
  <c r="E42"/>
  <c r="G79" i="9"/>
  <c r="G89"/>
  <c r="J42" i="8"/>
  <c r="K79" i="9"/>
  <c r="M77"/>
  <c r="F9" i="7"/>
  <c r="E47" i="6"/>
  <c r="I8" i="2"/>
  <c r="Q10" i="12"/>
  <c r="I10" i="6"/>
  <c r="K47" i="14"/>
  <c r="N25"/>
  <c r="N107" s="1"/>
  <c r="J71" i="5"/>
  <c r="K10" i="6"/>
  <c r="F58" i="4"/>
  <c r="D89" i="5"/>
  <c r="M86" i="18"/>
  <c r="M158" i="6"/>
  <c r="F53" i="4"/>
  <c r="M50"/>
  <c r="M62" i="8"/>
  <c r="M13" i="5" s="1"/>
  <c r="M73" s="1"/>
  <c r="F141" i="18"/>
  <c r="H23" i="8"/>
  <c r="F52"/>
  <c r="D10" i="6"/>
  <c r="K70" i="9"/>
  <c r="L27" i="2"/>
  <c r="J47" i="6"/>
  <c r="M73"/>
  <c r="M36" i="5" s="1"/>
  <c r="K47" i="6"/>
  <c r="N41"/>
  <c r="N145" s="1"/>
  <c r="E72" i="5"/>
  <c r="J8" i="2"/>
  <c r="F96" i="5"/>
  <c r="G130" i="18"/>
  <c r="M60" i="4"/>
  <c r="H34" i="8"/>
  <c r="I21" i="4"/>
  <c r="I161" i="6" s="1"/>
  <c r="H63" i="8"/>
  <c r="R41" i="9"/>
  <c r="M21" i="12"/>
  <c r="M96" s="1"/>
  <c r="E76" i="5"/>
  <c r="M131" i="18"/>
  <c r="K21" i="12"/>
  <c r="F159" i="6"/>
  <c r="D73" i="5"/>
  <c r="D88"/>
  <c r="E47" i="14"/>
  <c r="E125" s="1"/>
  <c r="I61" i="4"/>
  <c r="K89" i="9"/>
  <c r="H48" i="14"/>
  <c r="D32" i="6"/>
  <c r="E8" i="2"/>
  <c r="H54" i="12"/>
  <c r="L54" s="1"/>
  <c r="R54" s="1"/>
  <c r="N35" i="6"/>
  <c r="N143" s="1"/>
  <c r="N27" i="12"/>
  <c r="N55"/>
  <c r="J95" i="5"/>
  <c r="F73"/>
  <c r="M99"/>
  <c r="D165" i="18"/>
  <c r="Q33" i="9"/>
  <c r="N49" i="12"/>
  <c r="N51" i="14"/>
  <c r="N118" s="1"/>
  <c r="J81" i="5"/>
  <c r="D47" i="13"/>
  <c r="E112" i="8"/>
  <c r="H11" i="7"/>
  <c r="F85" i="9"/>
  <c r="J57" i="4"/>
  <c r="R33" i="9"/>
  <c r="K78"/>
  <c r="J9" i="8"/>
  <c r="J102"/>
  <c r="H37" i="7"/>
  <c r="H60" s="1"/>
  <c r="Q27" i="2"/>
  <c r="N26" i="12"/>
  <c r="N54"/>
  <c r="N25" i="13"/>
  <c r="N24"/>
  <c r="N27" i="2"/>
  <c r="O27" s="1"/>
  <c r="N29" i="12"/>
  <c r="N53"/>
  <c r="N27" i="13"/>
  <c r="N51"/>
  <c r="N10" i="14"/>
  <c r="N101" s="1"/>
  <c r="N28"/>
  <c r="N110" s="1"/>
  <c r="N54"/>
  <c r="N121" s="1"/>
  <c r="H22" i="2"/>
  <c r="L22" s="1"/>
  <c r="F10" i="6"/>
  <c r="F133" s="1"/>
  <c r="I73"/>
  <c r="I160" s="1"/>
  <c r="K67" i="9"/>
  <c r="K69"/>
  <c r="M74"/>
  <c r="M79"/>
  <c r="M78"/>
  <c r="M69"/>
  <c r="M101"/>
  <c r="R43"/>
  <c r="M73"/>
  <c r="M67"/>
  <c r="M71"/>
  <c r="M68"/>
  <c r="H14" i="2"/>
  <c r="L14" s="1"/>
  <c r="H9"/>
  <c r="L9" s="1"/>
  <c r="M75" i="9"/>
  <c r="M70"/>
  <c r="K76"/>
  <c r="R9"/>
  <c r="K96" i="8"/>
  <c r="K8"/>
  <c r="K82" i="9"/>
  <c r="F98" i="8"/>
  <c r="H52"/>
  <c r="I151" i="6"/>
  <c r="I152"/>
  <c r="E9" i="8"/>
  <c r="E82" i="9" s="1"/>
  <c r="E102" i="8"/>
  <c r="F83" i="9"/>
  <c r="F84"/>
  <c r="N24" i="7"/>
  <c r="N30"/>
  <c r="N64" s="1"/>
  <c r="N39"/>
  <c r="N65" s="1"/>
  <c r="N51" i="6"/>
  <c r="N55"/>
  <c r="N26" i="13"/>
  <c r="N50"/>
  <c r="N102" i="14"/>
  <c r="N30"/>
  <c r="N112" s="1"/>
  <c r="N29"/>
  <c r="N111" s="1"/>
  <c r="N16" i="12"/>
  <c r="N28"/>
  <c r="N52"/>
  <c r="N55" i="14"/>
  <c r="N122" s="1"/>
  <c r="F72" i="5"/>
  <c r="F71"/>
  <c r="H52" i="14"/>
  <c r="M10" i="6"/>
  <c r="E32"/>
  <c r="E142" s="1"/>
  <c r="G78" i="9"/>
  <c r="G67"/>
  <c r="D9" i="8"/>
  <c r="D96" s="1"/>
  <c r="H37" i="5"/>
  <c r="H99" s="1"/>
  <c r="H153" i="6"/>
  <c r="Q82"/>
  <c r="H61" i="7"/>
  <c r="L11"/>
  <c r="Q11"/>
  <c r="D9" i="5"/>
  <c r="D9" i="9"/>
  <c r="H34" i="5"/>
  <c r="H95" s="1"/>
  <c r="H149" i="6"/>
  <c r="Q56"/>
  <c r="H86" i="13"/>
  <c r="H21" i="5"/>
  <c r="H83" s="1"/>
  <c r="H93" i="9"/>
  <c r="Q33" i="7"/>
  <c r="H59"/>
  <c r="E30" i="5"/>
  <c r="E96" i="8"/>
  <c r="E10" i="5"/>
  <c r="E70" s="1"/>
  <c r="E8" i="8"/>
  <c r="H55" i="6"/>
  <c r="H29"/>
  <c r="H56" i="12"/>
  <c r="H34" i="6"/>
  <c r="H22"/>
  <c r="H139" s="1"/>
  <c r="H18"/>
  <c r="H20" i="7"/>
  <c r="L20" s="1"/>
  <c r="L33"/>
  <c r="L10" i="8"/>
  <c r="L56"/>
  <c r="L59"/>
  <c r="N16" i="13"/>
  <c r="N28"/>
  <c r="N52"/>
  <c r="N23" i="14"/>
  <c r="H75" i="6"/>
  <c r="H55" i="12"/>
  <c r="L55" s="1"/>
  <c r="H51"/>
  <c r="L51" s="1"/>
  <c r="H90" i="6"/>
  <c r="D47"/>
  <c r="D21" i="12"/>
  <c r="L39" i="7"/>
  <c r="R39" s="1"/>
  <c r="L27"/>
  <c r="L63" s="1"/>
  <c r="L30" i="8"/>
  <c r="L53"/>
  <c r="L52" s="1"/>
  <c r="R52" s="1"/>
  <c r="L23"/>
  <c r="L112" s="1"/>
  <c r="L24" i="7"/>
  <c r="L62" s="1"/>
  <c r="L75" i="8"/>
  <c r="R75" s="1"/>
  <c r="G62"/>
  <c r="F9"/>
  <c r="N26" i="14"/>
  <c r="N108" s="1"/>
  <c r="R31" i="12"/>
  <c r="K165" i="18"/>
  <c r="L59" i="7"/>
  <c r="R33"/>
  <c r="L21" i="5"/>
  <c r="L83" s="1"/>
  <c r="M133" i="18"/>
  <c r="M8" i="4"/>
  <c r="L49" i="12"/>
  <c r="R31" i="7"/>
  <c r="J8" i="8"/>
  <c r="J96"/>
  <c r="J10" i="5"/>
  <c r="J70" s="1"/>
  <c r="J82" i="9"/>
  <c r="R28" i="12"/>
  <c r="L69" i="8"/>
  <c r="L110" s="1"/>
  <c r="L15"/>
  <c r="L101" s="1"/>
  <c r="L48"/>
  <c r="L105" s="1"/>
  <c r="L63"/>
  <c r="L109" s="1"/>
  <c r="L43"/>
  <c r="L34"/>
  <c r="R34" s="1"/>
  <c r="R27" i="7"/>
  <c r="L113" i="8"/>
  <c r="R30"/>
  <c r="L106"/>
  <c r="R23"/>
  <c r="L111"/>
  <c r="L19" i="5"/>
  <c r="L100" i="8"/>
  <c r="R10"/>
  <c r="L107"/>
  <c r="R56"/>
  <c r="L108"/>
  <c r="R59"/>
  <c r="G98"/>
  <c r="G12" i="5"/>
  <c r="G72" s="1"/>
  <c r="G84" i="9"/>
  <c r="Q44" i="12"/>
  <c r="L44"/>
  <c r="Q18" i="7"/>
  <c r="L18"/>
  <c r="G22" i="8"/>
  <c r="L14" i="7"/>
  <c r="L34" i="12"/>
  <c r="N52" i="18"/>
  <c r="N70" i="9"/>
  <c r="J21" i="12"/>
  <c r="F47"/>
  <c r="F92" s="1"/>
  <c r="G9" i="8"/>
  <c r="G42"/>
  <c r="Q56" i="14"/>
  <c r="R55" i="12"/>
  <c r="R51"/>
  <c r="H27" i="14"/>
  <c r="E21" i="12"/>
  <c r="N16" i="4"/>
  <c r="N10" i="8"/>
  <c r="N100" s="1"/>
  <c r="N63"/>
  <c r="N109" s="1"/>
  <c r="N30" i="13"/>
  <c r="N90" s="1"/>
  <c r="N38" i="14"/>
  <c r="N113" s="1"/>
  <c r="N14" i="2"/>
  <c r="N22"/>
  <c r="N29" i="4"/>
  <c r="I47" i="13"/>
  <c r="I92" s="1"/>
  <c r="M21" i="18"/>
  <c r="M89" s="1"/>
  <c r="N23" i="8"/>
  <c r="N112" s="1"/>
  <c r="N56" i="6"/>
  <c r="N64" i="18"/>
  <c r="N30" i="12"/>
  <c r="N90" s="1"/>
  <c r="N38"/>
  <c r="N91" s="1"/>
  <c r="N56"/>
  <c r="N94" s="1"/>
  <c r="N56" i="14"/>
  <c r="N123" s="1"/>
  <c r="N12" i="6"/>
  <c r="N135" s="1"/>
  <c r="N56" i="18"/>
  <c r="N48" i="8"/>
  <c r="N105" s="1"/>
  <c r="N53"/>
  <c r="N106" s="1"/>
  <c r="N75"/>
  <c r="N111" s="1"/>
  <c r="N14" i="6"/>
  <c r="N137" s="1"/>
  <c r="N18"/>
  <c r="N138" s="1"/>
  <c r="N22"/>
  <c r="N139" s="1"/>
  <c r="N24" i="12"/>
  <c r="K47" i="13"/>
  <c r="K92" s="1"/>
  <c r="J21"/>
  <c r="J88" s="1"/>
  <c r="Q20" i="7"/>
  <c r="Q22" i="6"/>
  <c r="G21" i="12"/>
  <c r="G88" s="1"/>
  <c r="D47" i="18"/>
  <c r="D52" i="4"/>
  <c r="D161" i="6"/>
  <c r="R13" i="9"/>
  <c r="L75"/>
  <c r="R24"/>
  <c r="R37"/>
  <c r="L78"/>
  <c r="L79"/>
  <c r="R40"/>
  <c r="L69"/>
  <c r="R10"/>
  <c r="L73"/>
  <c r="N82" i="6"/>
  <c r="N90"/>
  <c r="N78"/>
  <c r="N29" i="13"/>
  <c r="N53"/>
  <c r="N22" i="4"/>
  <c r="N53" s="1"/>
  <c r="H22" i="18"/>
  <c r="H48" i="13"/>
  <c r="L70" i="9"/>
  <c r="R44"/>
  <c r="L74"/>
  <c r="L67"/>
  <c r="L68"/>
  <c r="R14"/>
  <c r="L71"/>
  <c r="L77"/>
  <c r="R29"/>
  <c r="L76"/>
  <c r="R11"/>
  <c r="D21" i="18"/>
  <c r="D88" s="1"/>
  <c r="I21"/>
  <c r="I89" s="1"/>
  <c r="I93" i="13"/>
  <c r="N15" i="8"/>
  <c r="N101" s="1"/>
  <c r="N30"/>
  <c r="N113" s="1"/>
  <c r="N34"/>
  <c r="N103" s="1"/>
  <c r="N43"/>
  <c r="N69"/>
  <c r="N62" s="1"/>
  <c r="N85" i="9" s="1"/>
  <c r="N11" i="7"/>
  <c r="N16"/>
  <c r="N18" i="5" s="1"/>
  <c r="N80" s="1"/>
  <c r="N64" i="6"/>
  <c r="N150" s="1"/>
  <c r="N33" i="7"/>
  <c r="N59" s="1"/>
  <c r="N37"/>
  <c r="N60" s="1"/>
  <c r="N34" i="6"/>
  <c r="N32" s="1"/>
  <c r="N50"/>
  <c r="N54"/>
  <c r="N87" i="13"/>
  <c r="N56"/>
  <c r="N94" s="1"/>
  <c r="N64"/>
  <c r="N95" s="1"/>
  <c r="N9" i="4"/>
  <c r="N57" s="1"/>
  <c r="N38" i="18"/>
  <c r="N98" s="1"/>
  <c r="H49"/>
  <c r="Q49" s="1"/>
  <c r="H64" i="14"/>
  <c r="Q64" s="1"/>
  <c r="H38" i="13"/>
  <c r="Q38" s="1"/>
  <c r="Q55" i="6"/>
  <c r="H142" i="18"/>
  <c r="J47" i="13"/>
  <c r="J92" s="1"/>
  <c r="L93" i="9"/>
  <c r="D89" i="18"/>
  <c r="D100"/>
  <c r="D99"/>
  <c r="D149"/>
  <c r="M67" i="5"/>
  <c r="M98"/>
  <c r="G81"/>
  <c r="N78"/>
  <c r="N79"/>
  <c r="N62" i="7"/>
  <c r="N23"/>
  <c r="N140" i="6"/>
  <c r="N29" i="5"/>
  <c r="N90" s="1"/>
  <c r="N86" i="12"/>
  <c r="N9"/>
  <c r="N86" i="13"/>
  <c r="N9"/>
  <c r="N153" i="6"/>
  <c r="N37" i="5"/>
  <c r="N99" s="1"/>
  <c r="N154" i="6"/>
  <c r="N162"/>
  <c r="N38" i="5"/>
  <c r="N100" s="1"/>
  <c r="N54" i="4"/>
  <c r="N61"/>
  <c r="N21"/>
  <c r="F160" i="6"/>
  <c r="F151"/>
  <c r="F40" i="9"/>
  <c r="F152" i="6"/>
  <c r="F36" i="5"/>
  <c r="J67"/>
  <c r="J98"/>
  <c r="K88" i="12"/>
  <c r="K89"/>
  <c r="K96"/>
  <c r="E148" i="6"/>
  <c r="E157"/>
  <c r="E147"/>
  <c r="E105"/>
  <c r="E165" s="1"/>
  <c r="E33" i="5"/>
  <c r="I88" i="18"/>
  <c r="I105" i="6"/>
  <c r="I165" s="1"/>
  <c r="I148"/>
  <c r="I147"/>
  <c r="I157"/>
  <c r="I33" i="5"/>
  <c r="G89" i="12"/>
  <c r="N104" i="8"/>
  <c r="N42"/>
  <c r="N107"/>
  <c r="N52"/>
  <c r="N61" i="7"/>
  <c r="N9"/>
  <c r="N57"/>
  <c r="N19" i="5"/>
  <c r="N81" s="1"/>
  <c r="N116" i="14"/>
  <c r="N21" i="5"/>
  <c r="N22"/>
  <c r="N84" s="1"/>
  <c r="N105" i="14"/>
  <c r="N21"/>
  <c r="D88" i="13"/>
  <c r="D89"/>
  <c r="D96"/>
  <c r="M105" i="6"/>
  <c r="M165" s="1"/>
  <c r="M148"/>
  <c r="M147"/>
  <c r="M157"/>
  <c r="M33" i="5"/>
  <c r="H140" i="6"/>
  <c r="Q29"/>
  <c r="H29" i="5"/>
  <c r="Q16" i="4"/>
  <c r="H51"/>
  <c r="H105" i="14"/>
  <c r="Q23"/>
  <c r="D108" i="18"/>
  <c r="D157"/>
  <c r="F120"/>
  <c r="F87"/>
  <c r="F88" i="13"/>
  <c r="F89"/>
  <c r="F55" i="7"/>
  <c r="F15" i="9"/>
  <c r="F88" s="1"/>
  <c r="F8" i="7"/>
  <c r="J129" i="18"/>
  <c r="J93"/>
  <c r="J86"/>
  <c r="J114"/>
  <c r="J9"/>
  <c r="J152"/>
  <c r="J103"/>
  <c r="J130"/>
  <c r="J94"/>
  <c r="J93" i="12"/>
  <c r="J92"/>
  <c r="E151" i="18"/>
  <c r="E102"/>
  <c r="E90"/>
  <c r="E126"/>
  <c r="E21"/>
  <c r="E45" i="2"/>
  <c r="I153" i="18"/>
  <c r="I104"/>
  <c r="I105"/>
  <c r="I154"/>
  <c r="I85" i="12"/>
  <c r="I89" i="13"/>
  <c r="I88"/>
  <c r="I132" i="6"/>
  <c r="I133"/>
  <c r="M85" i="18"/>
  <c r="M113"/>
  <c r="M120"/>
  <c r="M87"/>
  <c r="R44"/>
  <c r="H121"/>
  <c r="Q17"/>
  <c r="L17"/>
  <c r="H16"/>
  <c r="Q74" i="13"/>
  <c r="L74"/>
  <c r="R74" s="1"/>
  <c r="H159" i="18"/>
  <c r="Q58"/>
  <c r="L58"/>
  <c r="H50"/>
  <c r="Q42"/>
  <c r="H144"/>
  <c r="L42"/>
  <c r="H25"/>
  <c r="H136"/>
  <c r="Q33"/>
  <c r="L33"/>
  <c r="Q15"/>
  <c r="H119"/>
  <c r="L15"/>
  <c r="Q36" i="6"/>
  <c r="H35"/>
  <c r="H33"/>
  <c r="L36"/>
  <c r="G108" i="18"/>
  <c r="G157"/>
  <c r="G101"/>
  <c r="G150"/>
  <c r="G47"/>
  <c r="G127"/>
  <c r="G91"/>
  <c r="G87"/>
  <c r="G120"/>
  <c r="G96"/>
  <c r="G132"/>
  <c r="G158" i="6"/>
  <c r="G149"/>
  <c r="G146"/>
  <c r="G103" i="9"/>
  <c r="K106" i="18"/>
  <c r="K155"/>
  <c r="K94"/>
  <c r="K130"/>
  <c r="K86"/>
  <c r="K114"/>
  <c r="K9"/>
  <c r="K105"/>
  <c r="K154"/>
  <c r="K92"/>
  <c r="K128"/>
  <c r="K133"/>
  <c r="K97"/>
  <c r="K100" i="14"/>
  <c r="K105" i="6"/>
  <c r="K165" s="1"/>
  <c r="K148"/>
  <c r="K147"/>
  <c r="K157"/>
  <c r="G59" i="7"/>
  <c r="G93" i="9"/>
  <c r="D85" i="18"/>
  <c r="D8"/>
  <c r="D113"/>
  <c r="D29" i="9"/>
  <c r="Q30"/>
  <c r="N149" i="6"/>
  <c r="N58" i="4"/>
  <c r="N51"/>
  <c r="N127" i="18"/>
  <c r="N91"/>
  <c r="N95"/>
  <c r="N131"/>
  <c r="N104"/>
  <c r="N153"/>
  <c r="N108"/>
  <c r="N109"/>
  <c r="O29" i="9"/>
  <c r="O24"/>
  <c r="O33"/>
  <c r="S33" s="1"/>
  <c r="O17"/>
  <c r="O27"/>
  <c r="S27" s="1"/>
  <c r="O45"/>
  <c r="O41"/>
  <c r="S41" s="1"/>
  <c r="O9"/>
  <c r="O40"/>
  <c r="O26"/>
  <c r="S26" s="1"/>
  <c r="O43"/>
  <c r="O14"/>
  <c r="O25"/>
  <c r="S25" s="1"/>
  <c r="O32"/>
  <c r="S32" s="1"/>
  <c r="O37"/>
  <c r="O44"/>
  <c r="O12"/>
  <c r="S12" s="1"/>
  <c r="O35"/>
  <c r="O10"/>
  <c r="S10" s="1"/>
  <c r="O28"/>
  <c r="S28" s="1"/>
  <c r="O39"/>
  <c r="S39" s="1"/>
  <c r="O22"/>
  <c r="S22" s="1"/>
  <c r="O15"/>
  <c r="O31"/>
  <c r="S31" s="1"/>
  <c r="O34"/>
  <c r="O42"/>
  <c r="O13"/>
  <c r="S13" s="1"/>
  <c r="O18"/>
  <c r="O20"/>
  <c r="S20" s="1"/>
  <c r="O30"/>
  <c r="S30" s="1"/>
  <c r="O16"/>
  <c r="O11"/>
  <c r="S11" s="1"/>
  <c r="O21"/>
  <c r="S21" s="1"/>
  <c r="O38"/>
  <c r="S38" s="1"/>
  <c r="O19"/>
  <c r="S19" s="1"/>
  <c r="F129" i="18"/>
  <c r="F93"/>
  <c r="F86"/>
  <c r="F114"/>
  <c r="F9"/>
  <c r="F85" i="13"/>
  <c r="F105" i="6"/>
  <c r="F165" s="1"/>
  <c r="F147"/>
  <c r="F157"/>
  <c r="F148"/>
  <c r="J109" i="18"/>
  <c r="J165"/>
  <c r="J157"/>
  <c r="J108"/>
  <c r="J150"/>
  <c r="J101"/>
  <c r="J47"/>
  <c r="J127"/>
  <c r="J91"/>
  <c r="J120"/>
  <c r="J87"/>
  <c r="J105" i="14"/>
  <c r="J21"/>
  <c r="J8" s="1"/>
  <c r="J99" s="1"/>
  <c r="J85" i="12"/>
  <c r="J8"/>
  <c r="J84" s="1"/>
  <c r="J94" i="9"/>
  <c r="J60" i="7"/>
  <c r="E150" i="18"/>
  <c r="E101"/>
  <c r="E47"/>
  <c r="I155"/>
  <c r="I106"/>
  <c r="I93"/>
  <c r="I129"/>
  <c r="I86"/>
  <c r="I114"/>
  <c r="I9"/>
  <c r="M45" i="2"/>
  <c r="R60" i="18"/>
  <c r="L161"/>
  <c r="Q70"/>
  <c r="H170"/>
  <c r="L70"/>
  <c r="H123"/>
  <c r="Q19"/>
  <c r="L19"/>
  <c r="Q24" i="4"/>
  <c r="L24"/>
  <c r="R24" s="1"/>
  <c r="Q11" i="14"/>
  <c r="H10"/>
  <c r="L11"/>
  <c r="Q69" i="6"/>
  <c r="L69"/>
  <c r="R69" s="1"/>
  <c r="Q27"/>
  <c r="H26"/>
  <c r="K27"/>
  <c r="L27" s="1"/>
  <c r="H64" i="18"/>
  <c r="H48"/>
  <c r="L65"/>
  <c r="Q31"/>
  <c r="H134"/>
  <c r="L31"/>
  <c r="H30"/>
  <c r="Q70" i="14"/>
  <c r="L70"/>
  <c r="R70" s="1"/>
  <c r="Q70" i="13"/>
  <c r="L70"/>
  <c r="R70" s="1"/>
  <c r="Q44"/>
  <c r="L44"/>
  <c r="R44" s="1"/>
  <c r="Q74" i="12"/>
  <c r="L74"/>
  <c r="L39"/>
  <c r="H38"/>
  <c r="H22"/>
  <c r="Q103" i="6"/>
  <c r="L103"/>
  <c r="L155" s="1"/>
  <c r="H98" i="9"/>
  <c r="Q45" i="6"/>
  <c r="H99" i="9"/>
  <c r="L45" i="6"/>
  <c r="H44"/>
  <c r="Q15"/>
  <c r="L15"/>
  <c r="H11"/>
  <c r="H14"/>
  <c r="G106" i="18"/>
  <c r="G155"/>
  <c r="G98"/>
  <c r="G141"/>
  <c r="G97"/>
  <c r="G133"/>
  <c r="G126"/>
  <c r="G90"/>
  <c r="G21"/>
  <c r="G54" i="4"/>
  <c r="G61"/>
  <c r="G50"/>
  <c r="G8"/>
  <c r="G57"/>
  <c r="G153" i="6"/>
  <c r="G23" i="7"/>
  <c r="G62"/>
  <c r="K152" i="18"/>
  <c r="K103"/>
  <c r="K21"/>
  <c r="K126"/>
  <c r="K90"/>
  <c r="K132"/>
  <c r="K96"/>
  <c r="D104" i="14"/>
  <c r="D103"/>
  <c r="D103" i="9"/>
  <c r="Q42"/>
  <c r="D84"/>
  <c r="Q12"/>
  <c r="F103" i="14"/>
  <c r="F104"/>
  <c r="F19" i="9"/>
  <c r="F92" s="1"/>
  <c r="F58" i="7"/>
  <c r="G79" i="5"/>
  <c r="G78"/>
  <c r="Q17"/>
  <c r="H79"/>
  <c r="H78"/>
  <c r="F79"/>
  <c r="F78"/>
  <c r="N77" i="9"/>
  <c r="N76"/>
  <c r="N73"/>
  <c r="N71"/>
  <c r="N67"/>
  <c r="N68"/>
  <c r="N78"/>
  <c r="N99"/>
  <c r="M78" i="5"/>
  <c r="M79"/>
  <c r="L78"/>
  <c r="E98"/>
  <c r="K98"/>
  <c r="K85" i="13"/>
  <c r="D45" i="2"/>
  <c r="D160" i="6"/>
  <c r="D152"/>
  <c r="D40" i="9"/>
  <c r="D151" i="6"/>
  <c r="I93" i="12"/>
  <c r="I92"/>
  <c r="J100" i="14"/>
  <c r="E103"/>
  <c r="E104"/>
  <c r="E59" i="4"/>
  <c r="E52"/>
  <c r="I8" i="13"/>
  <c r="I84" s="1"/>
  <c r="I85"/>
  <c r="I60" i="7"/>
  <c r="I94" i="9"/>
  <c r="M52" i="4"/>
  <c r="M59"/>
  <c r="M103" i="14"/>
  <c r="M104"/>
  <c r="M85" i="13"/>
  <c r="M55" i="7"/>
  <c r="M88" i="9"/>
  <c r="M8" i="7"/>
  <c r="M85" i="9"/>
  <c r="M99" i="8"/>
  <c r="L139" i="18"/>
  <c r="R36"/>
  <c r="R32"/>
  <c r="L135"/>
  <c r="L22"/>
  <c r="R28" i="2"/>
  <c r="R27"/>
  <c r="L48" i="14"/>
  <c r="L22"/>
  <c r="L50" i="13"/>
  <c r="R50" s="1"/>
  <c r="R58"/>
  <c r="R11"/>
  <c r="L10"/>
  <c r="R10" i="4"/>
  <c r="R23" i="2"/>
  <c r="R22"/>
  <c r="R61" i="13"/>
  <c r="L12" i="6"/>
  <c r="R16"/>
  <c r="L23" i="14"/>
  <c r="R40"/>
  <c r="L24"/>
  <c r="R32"/>
  <c r="H106"/>
  <c r="Q24"/>
  <c r="R100" i="6"/>
  <c r="Q74"/>
  <c r="R91"/>
  <c r="L90"/>
  <c r="L74"/>
  <c r="L79"/>
  <c r="R87"/>
  <c r="L53"/>
  <c r="R53" s="1"/>
  <c r="R61"/>
  <c r="R39"/>
  <c r="L38"/>
  <c r="R17"/>
  <c r="L13"/>
  <c r="H62" i="7"/>
  <c r="R24"/>
  <c r="K60"/>
  <c r="K94" i="9"/>
  <c r="K88"/>
  <c r="K8" i="7"/>
  <c r="K55"/>
  <c r="K92" i="9"/>
  <c r="K58" i="7"/>
  <c r="E160" i="6"/>
  <c r="E152"/>
  <c r="E151"/>
  <c r="D49" i="4"/>
  <c r="D56"/>
  <c r="F100" i="14"/>
  <c r="J85" i="13"/>
  <c r="J8"/>
  <c r="J84" s="1"/>
  <c r="J88" i="9"/>
  <c r="J55" i="7"/>
  <c r="J8"/>
  <c r="E56" i="4"/>
  <c r="E49"/>
  <c r="I99" i="8"/>
  <c r="I85" i="9"/>
  <c r="M92"/>
  <c r="M58" i="7"/>
  <c r="L169" i="18"/>
  <c r="R69"/>
  <c r="R45"/>
  <c r="L117"/>
  <c r="R13"/>
  <c r="R63" i="14"/>
  <c r="R37"/>
  <c r="L52" i="13"/>
  <c r="R52" s="1"/>
  <c r="R60"/>
  <c r="R35"/>
  <c r="R34" i="14"/>
  <c r="R11" i="12"/>
  <c r="L10"/>
  <c r="R94" i="6"/>
  <c r="R84"/>
  <c r="L76"/>
  <c r="R76" s="1"/>
  <c r="R60"/>
  <c r="L52" i="14"/>
  <c r="R60"/>
  <c r="Q52"/>
  <c r="H119"/>
  <c r="L28"/>
  <c r="R36"/>
  <c r="H110"/>
  <c r="Q28"/>
  <c r="R42" i="13"/>
  <c r="L26"/>
  <c r="R26" s="1"/>
  <c r="R34"/>
  <c r="R17"/>
  <c r="L16"/>
  <c r="L81" i="6"/>
  <c r="R81" s="1"/>
  <c r="R89"/>
  <c r="L77"/>
  <c r="R85"/>
  <c r="R63"/>
  <c r="R59"/>
  <c r="L51"/>
  <c r="R51" s="1"/>
  <c r="G10"/>
  <c r="N10"/>
  <c r="N155"/>
  <c r="N22" i="12"/>
  <c r="N64" i="14"/>
  <c r="N124" s="1"/>
  <c r="N87" i="12"/>
  <c r="N64"/>
  <c r="N95" s="1"/>
  <c r="N23" i="13"/>
  <c r="N38"/>
  <c r="N91" s="1"/>
  <c r="N47" i="2"/>
  <c r="N115" i="18"/>
  <c r="N119"/>
  <c r="N123"/>
  <c r="N135"/>
  <c r="N139"/>
  <c r="N142"/>
  <c r="N146"/>
  <c r="N161"/>
  <c r="N168"/>
  <c r="N172"/>
  <c r="N10"/>
  <c r="N118"/>
  <c r="N122"/>
  <c r="N23"/>
  <c r="N27"/>
  <c r="N134"/>
  <c r="N138"/>
  <c r="N145"/>
  <c r="N51"/>
  <c r="N55"/>
  <c r="N160"/>
  <c r="N164"/>
  <c r="N167"/>
  <c r="N171"/>
  <c r="N34" i="5"/>
  <c r="N95" s="1"/>
  <c r="I32" i="6"/>
  <c r="I21" i="12"/>
  <c r="I125" i="18" s="1"/>
  <c r="G47" i="13"/>
  <c r="G47" i="12"/>
  <c r="D128" i="18"/>
  <c r="F126"/>
  <c r="F56" i="4"/>
  <c r="G34" i="5"/>
  <c r="G95" s="1"/>
  <c r="N93" i="9"/>
  <c r="N90"/>
  <c r="N91"/>
  <c r="N75"/>
  <c r="N89"/>
  <c r="N103"/>
  <c r="D29" i="5"/>
  <c r="D90" s="1"/>
  <c r="M141" i="18"/>
  <c r="H52"/>
  <c r="H146"/>
  <c r="G9" i="12"/>
  <c r="K47" i="18"/>
  <c r="F47" i="13"/>
  <c r="D58" i="4"/>
  <c r="D105" i="6"/>
  <c r="D165" s="1"/>
  <c r="F47" i="14"/>
  <c r="F8" s="1"/>
  <c r="F99" s="1"/>
  <c r="F32" i="6"/>
  <c r="I58" i="4"/>
  <c r="M161" i="6"/>
  <c r="H38" i="14"/>
  <c r="H25" i="13"/>
  <c r="Q25" s="1"/>
  <c r="H29" i="4"/>
  <c r="H53" i="13"/>
  <c r="Q53" s="1"/>
  <c r="Q75" i="6"/>
  <c r="H155"/>
  <c r="G159"/>
  <c r="E47" i="13"/>
  <c r="E165" i="18"/>
  <c r="I141"/>
  <c r="I21" i="14"/>
  <c r="H53" i="18"/>
  <c r="H22" i="4"/>
  <c r="H55" i="14"/>
  <c r="L55" s="1"/>
  <c r="H29"/>
  <c r="H27" i="13"/>
  <c r="Q27" s="1"/>
  <c r="G21" i="4"/>
  <c r="G60"/>
  <c r="H64" i="13"/>
  <c r="H52" i="6"/>
  <c r="Q52" s="1"/>
  <c r="H16" i="12"/>
  <c r="Q34" i="6"/>
  <c r="D91" i="18"/>
  <c r="D127"/>
  <c r="F127"/>
  <c r="F91"/>
  <c r="F8" i="12"/>
  <c r="F84" s="1"/>
  <c r="F85"/>
  <c r="J155" i="18"/>
  <c r="J106"/>
  <c r="J105" i="6"/>
  <c r="J165" s="1"/>
  <c r="J147"/>
  <c r="J157"/>
  <c r="J148"/>
  <c r="K18" i="5"/>
  <c r="K80" s="1"/>
  <c r="K19"/>
  <c r="K81" s="1"/>
  <c r="K12"/>
  <c r="K72" s="1"/>
  <c r="K16"/>
  <c r="K77" s="1"/>
  <c r="K22"/>
  <c r="K84" s="1"/>
  <c r="K29"/>
  <c r="K90" s="1"/>
  <c r="K37"/>
  <c r="K99" s="1"/>
  <c r="K34"/>
  <c r="K95" s="1"/>
  <c r="K35"/>
  <c r="K96" s="1"/>
  <c r="K13"/>
  <c r="K73" s="1"/>
  <c r="K11"/>
  <c r="K71" s="1"/>
  <c r="K10"/>
  <c r="K70" s="1"/>
  <c r="K17"/>
  <c r="K38"/>
  <c r="K100" s="1"/>
  <c r="K21"/>
  <c r="K83" s="1"/>
  <c r="K27"/>
  <c r="K88" s="1"/>
  <c r="K15"/>
  <c r="K76" s="1"/>
  <c r="K20"/>
  <c r="K82" s="1"/>
  <c r="K14"/>
  <c r="E97" i="18"/>
  <c r="E133"/>
  <c r="I131"/>
  <c r="I95"/>
  <c r="I132"/>
  <c r="I96"/>
  <c r="I150" i="6"/>
  <c r="I159"/>
  <c r="M96" i="18"/>
  <c r="M132"/>
  <c r="M101"/>
  <c r="M150"/>
  <c r="M47"/>
  <c r="M93" i="13"/>
  <c r="M92"/>
  <c r="H172" i="18"/>
  <c r="Q72"/>
  <c r="L72"/>
  <c r="H55"/>
  <c r="H164"/>
  <c r="Q63"/>
  <c r="L63"/>
  <c r="Q43"/>
  <c r="H145"/>
  <c r="L43"/>
  <c r="O43" s="1"/>
  <c r="Q10" i="2"/>
  <c r="L10"/>
  <c r="H167" i="18"/>
  <c r="Q67"/>
  <c r="L67"/>
  <c r="D153"/>
  <c r="D104"/>
  <c r="D95"/>
  <c r="D131"/>
  <c r="D39" i="9"/>
  <c r="Q39" s="1"/>
  <c r="D159" i="6"/>
  <c r="D150"/>
  <c r="D142"/>
  <c r="D141"/>
  <c r="F108" i="18"/>
  <c r="F157"/>
  <c r="F131"/>
  <c r="F95"/>
  <c r="F21" i="9"/>
  <c r="F94" s="1"/>
  <c r="F60" i="7"/>
  <c r="J102" i="18"/>
  <c r="J151"/>
  <c r="J97"/>
  <c r="J133"/>
  <c r="J90"/>
  <c r="J126"/>
  <c r="J21"/>
  <c r="J156"/>
  <c r="J107"/>
  <c r="J146" i="6"/>
  <c r="J103" i="9"/>
  <c r="J132" i="6"/>
  <c r="J133"/>
  <c r="J92" i="9"/>
  <c r="J58" i="7"/>
  <c r="I17" i="5"/>
  <c r="I21"/>
  <c r="I16"/>
  <c r="I77" s="1"/>
  <c r="I22"/>
  <c r="I84" s="1"/>
  <c r="I15"/>
  <c r="I76" s="1"/>
  <c r="I34"/>
  <c r="I95" s="1"/>
  <c r="I35"/>
  <c r="I96" s="1"/>
  <c r="I38"/>
  <c r="I100" s="1"/>
  <c r="I37"/>
  <c r="I99" s="1"/>
  <c r="I27"/>
  <c r="I88" s="1"/>
  <c r="I28"/>
  <c r="I89" s="1"/>
  <c r="I11"/>
  <c r="I71" s="1"/>
  <c r="I12"/>
  <c r="I72" s="1"/>
  <c r="I29"/>
  <c r="I90" s="1"/>
  <c r="I18"/>
  <c r="I80" s="1"/>
  <c r="I19"/>
  <c r="I81" s="1"/>
  <c r="I13"/>
  <c r="I73" s="1"/>
  <c r="I20"/>
  <c r="I82" s="1"/>
  <c r="E155" i="18"/>
  <c r="E106"/>
  <c r="E129"/>
  <c r="E93"/>
  <c r="E86"/>
  <c r="E114"/>
  <c r="E9"/>
  <c r="E88" i="13"/>
  <c r="E89"/>
  <c r="E132" i="6"/>
  <c r="E133"/>
  <c r="E9"/>
  <c r="E154"/>
  <c r="E162"/>
  <c r="I157" i="18"/>
  <c r="I108"/>
  <c r="I127"/>
  <c r="I91"/>
  <c r="I87"/>
  <c r="I120"/>
  <c r="I101"/>
  <c r="I150"/>
  <c r="I47"/>
  <c r="I92"/>
  <c r="I128"/>
  <c r="I45" i="2"/>
  <c r="I88" i="9"/>
  <c r="I55" i="7"/>
  <c r="I8"/>
  <c r="I14" i="5" s="1"/>
  <c r="M154" i="18"/>
  <c r="M105"/>
  <c r="M92"/>
  <c r="M128"/>
  <c r="M109"/>
  <c r="M165"/>
  <c r="M108"/>
  <c r="M157"/>
  <c r="M89" i="12"/>
  <c r="M88"/>
  <c r="M160" i="6"/>
  <c r="M152"/>
  <c r="M151"/>
  <c r="R40" i="18"/>
  <c r="H168"/>
  <c r="Q68"/>
  <c r="L68"/>
  <c r="H51"/>
  <c r="H160"/>
  <c r="Q59"/>
  <c r="L59"/>
  <c r="H26"/>
  <c r="H137"/>
  <c r="Q34"/>
  <c r="L34"/>
  <c r="O34" s="1"/>
  <c r="H116"/>
  <c r="Q12"/>
  <c r="L12"/>
  <c r="O12" s="1"/>
  <c r="Q74" i="14"/>
  <c r="L74"/>
  <c r="R74" s="1"/>
  <c r="H171" i="18"/>
  <c r="Q71"/>
  <c r="L71"/>
  <c r="O71" s="1"/>
  <c r="H54"/>
  <c r="H163"/>
  <c r="Q62"/>
  <c r="L62"/>
  <c r="O62" s="1"/>
  <c r="Q46"/>
  <c r="H148"/>
  <c r="L46"/>
  <c r="H29"/>
  <c r="H140"/>
  <c r="Q37"/>
  <c r="L37"/>
  <c r="H124"/>
  <c r="Q20"/>
  <c r="L20"/>
  <c r="H115"/>
  <c r="Q11"/>
  <c r="L11"/>
  <c r="H10"/>
  <c r="G153"/>
  <c r="G104"/>
  <c r="G95"/>
  <c r="G131"/>
  <c r="G105"/>
  <c r="G154"/>
  <c r="G128"/>
  <c r="G92"/>
  <c r="G86" i="13"/>
  <c r="G9"/>
  <c r="K107" i="18"/>
  <c r="K156"/>
  <c r="K108"/>
  <c r="K157"/>
  <c r="K93"/>
  <c r="K129"/>
  <c r="K115" i="14"/>
  <c r="K114"/>
  <c r="K105"/>
  <c r="K21"/>
  <c r="K8" s="1"/>
  <c r="K99" s="1"/>
  <c r="K146" i="6"/>
  <c r="K103" i="9"/>
  <c r="G91"/>
  <c r="G57" i="7"/>
  <c r="G60"/>
  <c r="G94" i="9"/>
  <c r="D100" i="14"/>
  <c r="D8"/>
  <c r="D99" s="1"/>
  <c r="D37" i="9"/>
  <c r="Q38"/>
  <c r="D85"/>
  <c r="Q13"/>
  <c r="D83"/>
  <c r="Q11"/>
  <c r="D82"/>
  <c r="N173" i="18"/>
  <c r="O74"/>
  <c r="O69"/>
  <c r="O65"/>
  <c r="O60"/>
  <c r="O58"/>
  <c r="O45"/>
  <c r="O41"/>
  <c r="O39"/>
  <c r="O36"/>
  <c r="O32"/>
  <c r="O19"/>
  <c r="O17"/>
  <c r="O33" i="4"/>
  <c r="S33" s="1"/>
  <c r="O31"/>
  <c r="S31" s="1"/>
  <c r="O28"/>
  <c r="S28" s="1"/>
  <c r="O26"/>
  <c r="S26" s="1"/>
  <c r="O24"/>
  <c r="S24" s="1"/>
  <c r="O20"/>
  <c r="S20" s="1"/>
  <c r="O18"/>
  <c r="S18" s="1"/>
  <c r="O15"/>
  <c r="S15" s="1"/>
  <c r="O13"/>
  <c r="S13" s="1"/>
  <c r="O11"/>
  <c r="S11" s="1"/>
  <c r="O31" i="2"/>
  <c r="S31" s="1"/>
  <c r="O29"/>
  <c r="S29" s="1"/>
  <c r="O25"/>
  <c r="S25" s="1"/>
  <c r="O23"/>
  <c r="S23" s="1"/>
  <c r="O20"/>
  <c r="S20" s="1"/>
  <c r="O18"/>
  <c r="S18" s="1"/>
  <c r="O16"/>
  <c r="S16" s="1"/>
  <c r="O13"/>
  <c r="S13" s="1"/>
  <c r="O11"/>
  <c r="S11" s="1"/>
  <c r="O81" i="14"/>
  <c r="S81" s="1"/>
  <c r="O79"/>
  <c r="S79" s="1"/>
  <c r="O77"/>
  <c r="S77" s="1"/>
  <c r="O75"/>
  <c r="S75" s="1"/>
  <c r="O72"/>
  <c r="S72" s="1"/>
  <c r="O70"/>
  <c r="S70" s="1"/>
  <c r="O68"/>
  <c r="S68" s="1"/>
  <c r="O63"/>
  <c r="O61"/>
  <c r="O59"/>
  <c r="S59" s="1"/>
  <c r="O57"/>
  <c r="S57" s="1"/>
  <c r="O45"/>
  <c r="S45" s="1"/>
  <c r="O43"/>
  <c r="S43" s="1"/>
  <c r="O41"/>
  <c r="S41" s="1"/>
  <c r="O39"/>
  <c r="O36"/>
  <c r="O34"/>
  <c r="O32"/>
  <c r="O22"/>
  <c r="O19"/>
  <c r="S19" s="1"/>
  <c r="O17"/>
  <c r="S17" s="1"/>
  <c r="O14"/>
  <c r="S14" s="1"/>
  <c r="O12"/>
  <c r="S12" s="1"/>
  <c r="O75" i="13"/>
  <c r="S75" s="1"/>
  <c r="O72"/>
  <c r="S72" s="1"/>
  <c r="O70"/>
  <c r="S70" s="1"/>
  <c r="O68"/>
  <c r="S68" s="1"/>
  <c r="O66"/>
  <c r="O63"/>
  <c r="O61"/>
  <c r="O59"/>
  <c r="O46"/>
  <c r="S46" s="1"/>
  <c r="O44"/>
  <c r="S44" s="1"/>
  <c r="O42"/>
  <c r="S42" s="1"/>
  <c r="O37"/>
  <c r="O35"/>
  <c r="O33"/>
  <c r="O31"/>
  <c r="S31" s="1"/>
  <c r="O19"/>
  <c r="S19" s="1"/>
  <c r="O17"/>
  <c r="S17" s="1"/>
  <c r="O14"/>
  <c r="S14" s="1"/>
  <c r="O12"/>
  <c r="S12" s="1"/>
  <c r="O75" i="12"/>
  <c r="S75" s="1"/>
  <c r="O72"/>
  <c r="S72" s="1"/>
  <c r="O70"/>
  <c r="S70" s="1"/>
  <c r="O68"/>
  <c r="S68" s="1"/>
  <c r="O66"/>
  <c r="S66" s="1"/>
  <c r="O63"/>
  <c r="O61"/>
  <c r="O59"/>
  <c r="O57"/>
  <c r="S57" s="1"/>
  <c r="O45"/>
  <c r="S45" s="1"/>
  <c r="O43"/>
  <c r="S43" s="1"/>
  <c r="O41"/>
  <c r="S41" s="1"/>
  <c r="O39"/>
  <c r="O36"/>
  <c r="O34"/>
  <c r="O32"/>
  <c r="O19"/>
  <c r="S19" s="1"/>
  <c r="O17"/>
  <c r="S17" s="1"/>
  <c r="O14"/>
  <c r="O12"/>
  <c r="S12" s="1"/>
  <c r="O106" i="6"/>
  <c r="S106" s="1"/>
  <c r="O103"/>
  <c r="S103" s="1"/>
  <c r="O101"/>
  <c r="S101" s="1"/>
  <c r="O98"/>
  <c r="S98" s="1"/>
  <c r="O96"/>
  <c r="S96" s="1"/>
  <c r="O94"/>
  <c r="S94" s="1"/>
  <c r="O92"/>
  <c r="S92" s="1"/>
  <c r="O89"/>
  <c r="O87"/>
  <c r="S87" s="1"/>
  <c r="O85"/>
  <c r="S85" s="1"/>
  <c r="O83"/>
  <c r="S83" s="1"/>
  <c r="O70"/>
  <c r="S70" s="1"/>
  <c r="O68"/>
  <c r="S68" s="1"/>
  <c r="O66"/>
  <c r="O63"/>
  <c r="O61"/>
  <c r="O59"/>
  <c r="O57"/>
  <c r="S57" s="1"/>
  <c r="O45"/>
  <c r="S45" s="1"/>
  <c r="O42"/>
  <c r="S42" s="1"/>
  <c r="O39"/>
  <c r="S39" s="1"/>
  <c r="O36"/>
  <c r="S36" s="1"/>
  <c r="O25"/>
  <c r="S25" s="1"/>
  <c r="O23"/>
  <c r="S23" s="1"/>
  <c r="O20"/>
  <c r="S20" s="1"/>
  <c r="O17"/>
  <c r="S17" s="1"/>
  <c r="O15"/>
  <c r="S15" s="1"/>
  <c r="O40" i="7"/>
  <c r="S40" s="1"/>
  <c r="O36"/>
  <c r="S36" s="1"/>
  <c r="O34"/>
  <c r="S34" s="1"/>
  <c r="O31"/>
  <c r="S31" s="1"/>
  <c r="O28"/>
  <c r="S28" s="1"/>
  <c r="O25"/>
  <c r="S25" s="1"/>
  <c r="O21"/>
  <c r="S21" s="1"/>
  <c r="O18"/>
  <c r="S18" s="1"/>
  <c r="O15"/>
  <c r="O13"/>
  <c r="S13" s="1"/>
  <c r="O10"/>
  <c r="S10" s="1"/>
  <c r="O77" i="8"/>
  <c r="S77" s="1"/>
  <c r="O74"/>
  <c r="S74" s="1"/>
  <c r="O72"/>
  <c r="S72" s="1"/>
  <c r="O70"/>
  <c r="S70" s="1"/>
  <c r="O67"/>
  <c r="S67" s="1"/>
  <c r="O65"/>
  <c r="S65" s="1"/>
  <c r="O61"/>
  <c r="S61" s="1"/>
  <c r="O58"/>
  <c r="S58" s="1"/>
  <c r="O55"/>
  <c r="S55" s="1"/>
  <c r="O51"/>
  <c r="S51" s="1"/>
  <c r="O49"/>
  <c r="S49" s="1"/>
  <c r="O46"/>
  <c r="S46" s="1"/>
  <c r="O44"/>
  <c r="S44" s="1"/>
  <c r="O40"/>
  <c r="S40" s="1"/>
  <c r="O38"/>
  <c r="S38" s="1"/>
  <c r="O36"/>
  <c r="S36" s="1"/>
  <c r="O33"/>
  <c r="S33" s="1"/>
  <c r="O31"/>
  <c r="S31" s="1"/>
  <c r="O28"/>
  <c r="S28" s="1"/>
  <c r="O26"/>
  <c r="S26" s="1"/>
  <c r="O24"/>
  <c r="S24" s="1"/>
  <c r="O20"/>
  <c r="S20" s="1"/>
  <c r="O18"/>
  <c r="S18" s="1"/>
  <c r="O16"/>
  <c r="S16" s="1"/>
  <c r="O13"/>
  <c r="S13" s="1"/>
  <c r="O11"/>
  <c r="S11" s="1"/>
  <c r="O72" i="18"/>
  <c r="O70"/>
  <c r="O68"/>
  <c r="O63"/>
  <c r="O61"/>
  <c r="O59"/>
  <c r="O57"/>
  <c r="O46"/>
  <c r="O44"/>
  <c r="O42"/>
  <c r="O40"/>
  <c r="O37"/>
  <c r="O33"/>
  <c r="O31"/>
  <c r="O20"/>
  <c r="S20" s="1"/>
  <c r="O15"/>
  <c r="O13"/>
  <c r="O11"/>
  <c r="O32" i="4"/>
  <c r="S32" s="1"/>
  <c r="O30"/>
  <c r="S30" s="1"/>
  <c r="O27"/>
  <c r="S27" s="1"/>
  <c r="O25"/>
  <c r="S25" s="1"/>
  <c r="O23"/>
  <c r="S23" s="1"/>
  <c r="O19"/>
  <c r="S19" s="1"/>
  <c r="O17"/>
  <c r="S17" s="1"/>
  <c r="O14"/>
  <c r="S14" s="1"/>
  <c r="O12"/>
  <c r="S12" s="1"/>
  <c r="O10"/>
  <c r="S10" s="1"/>
  <c r="O30" i="2"/>
  <c r="S30" s="1"/>
  <c r="O28"/>
  <c r="S28" s="1"/>
  <c r="O26"/>
  <c r="S26" s="1"/>
  <c r="O24"/>
  <c r="S24" s="1"/>
  <c r="O21"/>
  <c r="S21" s="1"/>
  <c r="O19"/>
  <c r="S19" s="1"/>
  <c r="O17"/>
  <c r="S17" s="1"/>
  <c r="O15"/>
  <c r="S15" s="1"/>
  <c r="O12"/>
  <c r="S12" s="1"/>
  <c r="O10"/>
  <c r="O80" i="14"/>
  <c r="S80" s="1"/>
  <c r="O78"/>
  <c r="S78" s="1"/>
  <c r="O76"/>
  <c r="S76" s="1"/>
  <c r="O74"/>
  <c r="S74" s="1"/>
  <c r="O71"/>
  <c r="S71" s="1"/>
  <c r="O69"/>
  <c r="O65"/>
  <c r="O48" s="1"/>
  <c r="O62"/>
  <c r="O60"/>
  <c r="S60" s="1"/>
  <c r="O58"/>
  <c r="O46"/>
  <c r="S46" s="1"/>
  <c r="O44"/>
  <c r="S44" s="1"/>
  <c r="O42"/>
  <c r="S42" s="1"/>
  <c r="O40"/>
  <c r="O37"/>
  <c r="O35"/>
  <c r="O33"/>
  <c r="O31"/>
  <c r="S31" s="1"/>
  <c r="O20"/>
  <c r="S20" s="1"/>
  <c r="O18"/>
  <c r="S18" s="1"/>
  <c r="O15"/>
  <c r="S15" s="1"/>
  <c r="O13"/>
  <c r="S13" s="1"/>
  <c r="O11"/>
  <c r="S11" s="1"/>
  <c r="O74" i="13"/>
  <c r="S74" s="1"/>
  <c r="O71"/>
  <c r="S71" s="1"/>
  <c r="O69"/>
  <c r="S69" s="1"/>
  <c r="O67"/>
  <c r="S67" s="1"/>
  <c r="O65"/>
  <c r="O62"/>
  <c r="O60"/>
  <c r="O58"/>
  <c r="O43"/>
  <c r="S43" s="1"/>
  <c r="O41"/>
  <c r="S41" s="1"/>
  <c r="O39"/>
  <c r="O36"/>
  <c r="O34"/>
  <c r="O32"/>
  <c r="S32" s="1"/>
  <c r="O20"/>
  <c r="S20" s="1"/>
  <c r="O18"/>
  <c r="S18" s="1"/>
  <c r="O15"/>
  <c r="S15" s="1"/>
  <c r="O13"/>
  <c r="S13" s="1"/>
  <c r="O11"/>
  <c r="S11" s="1"/>
  <c r="O74" i="12"/>
  <c r="O71"/>
  <c r="S71" s="1"/>
  <c r="O69"/>
  <c r="S69" s="1"/>
  <c r="O67"/>
  <c r="S67" s="1"/>
  <c r="O62"/>
  <c r="O60"/>
  <c r="O58"/>
  <c r="S58" s="1"/>
  <c r="O46"/>
  <c r="S46" s="1"/>
  <c r="O44"/>
  <c r="S44" s="1"/>
  <c r="O42"/>
  <c r="S42" s="1"/>
  <c r="O40"/>
  <c r="O37"/>
  <c r="O35"/>
  <c r="O33"/>
  <c r="O31"/>
  <c r="S31" s="1"/>
  <c r="O20"/>
  <c r="O18"/>
  <c r="O15"/>
  <c r="S15" s="1"/>
  <c r="O13"/>
  <c r="S13" s="1"/>
  <c r="O11"/>
  <c r="S11" s="1"/>
  <c r="O104" i="6"/>
  <c r="S104" s="1"/>
  <c r="O102"/>
  <c r="S102" s="1"/>
  <c r="O100"/>
  <c r="O97"/>
  <c r="S97" s="1"/>
  <c r="O95"/>
  <c r="S95" s="1"/>
  <c r="O93"/>
  <c r="S93" s="1"/>
  <c r="O91"/>
  <c r="S91" s="1"/>
  <c r="O88"/>
  <c r="S88" s="1"/>
  <c r="O86"/>
  <c r="S86" s="1"/>
  <c r="O84"/>
  <c r="S84" s="1"/>
  <c r="O71"/>
  <c r="S71" s="1"/>
  <c r="O69"/>
  <c r="S69" s="1"/>
  <c r="O67"/>
  <c r="O62"/>
  <c r="S62" s="1"/>
  <c r="O60"/>
  <c r="O58"/>
  <c r="S58" s="1"/>
  <c r="O46"/>
  <c r="S46" s="1"/>
  <c r="O43"/>
  <c r="S43" s="1"/>
  <c r="O40"/>
  <c r="S40" s="1"/>
  <c r="O37"/>
  <c r="S37" s="1"/>
  <c r="O30"/>
  <c r="S30" s="1"/>
  <c r="O24"/>
  <c r="S24" s="1"/>
  <c r="O21"/>
  <c r="S21" s="1"/>
  <c r="O19"/>
  <c r="S19" s="1"/>
  <c r="O16"/>
  <c r="S16" s="1"/>
  <c r="O41" i="7"/>
  <c r="S41" s="1"/>
  <c r="O38"/>
  <c r="O35"/>
  <c r="S35" s="1"/>
  <c r="O32"/>
  <c r="S32" s="1"/>
  <c r="O29"/>
  <c r="S29" s="1"/>
  <c r="O26"/>
  <c r="S26" s="1"/>
  <c r="O22"/>
  <c r="S22" s="1"/>
  <c r="O19"/>
  <c r="S19" s="1"/>
  <c r="O17"/>
  <c r="S17" s="1"/>
  <c r="O14"/>
  <c r="O12"/>
  <c r="S12" s="1"/>
  <c r="O78" i="8"/>
  <c r="S78" s="1"/>
  <c r="O76"/>
  <c r="S76" s="1"/>
  <c r="O73"/>
  <c r="S73" s="1"/>
  <c r="O71"/>
  <c r="S71" s="1"/>
  <c r="O68"/>
  <c r="S68" s="1"/>
  <c r="O66"/>
  <c r="S66" s="1"/>
  <c r="O64"/>
  <c r="S64" s="1"/>
  <c r="O60"/>
  <c r="S60" s="1"/>
  <c r="O57"/>
  <c r="S57" s="1"/>
  <c r="O54"/>
  <c r="S54" s="1"/>
  <c r="O50"/>
  <c r="S50" s="1"/>
  <c r="O47"/>
  <c r="S47" s="1"/>
  <c r="O45"/>
  <c r="S45" s="1"/>
  <c r="O41"/>
  <c r="S41" s="1"/>
  <c r="O39"/>
  <c r="S39" s="1"/>
  <c r="O37"/>
  <c r="S37" s="1"/>
  <c r="O35"/>
  <c r="S35" s="1"/>
  <c r="O32"/>
  <c r="S32" s="1"/>
  <c r="O29"/>
  <c r="S29" s="1"/>
  <c r="O27"/>
  <c r="S27" s="1"/>
  <c r="O25"/>
  <c r="S25" s="1"/>
  <c r="O21"/>
  <c r="S21" s="1"/>
  <c r="O19"/>
  <c r="S19" s="1"/>
  <c r="O17"/>
  <c r="S17" s="1"/>
  <c r="O14"/>
  <c r="S14" s="1"/>
  <c r="O12"/>
  <c r="S12" s="1"/>
  <c r="O7" i="7"/>
  <c r="O7" i="8"/>
  <c r="D2" i="69"/>
  <c r="O7" i="14"/>
  <c r="O7" i="13"/>
  <c r="O7" i="2"/>
  <c r="O7" i="12"/>
  <c r="O7" i="4"/>
  <c r="O7" i="18"/>
  <c r="O7" i="6"/>
  <c r="O90"/>
  <c r="O33" i="7"/>
  <c r="J78" i="5"/>
  <c r="J79"/>
  <c r="E78"/>
  <c r="E79"/>
  <c r="R50" i="12"/>
  <c r="D92" i="13"/>
  <c r="D93"/>
  <c r="F155" i="18"/>
  <c r="F106"/>
  <c r="F47"/>
  <c r="F97"/>
  <c r="F133"/>
  <c r="F88" i="12"/>
  <c r="F89"/>
  <c r="J104" i="18"/>
  <c r="J153"/>
  <c r="J95"/>
  <c r="J131"/>
  <c r="J45" i="2"/>
  <c r="J115" i="14"/>
  <c r="J114"/>
  <c r="J160" i="6"/>
  <c r="J152"/>
  <c r="J151"/>
  <c r="J26"/>
  <c r="J28" i="5" s="1"/>
  <c r="J89" s="1"/>
  <c r="M27" i="6"/>
  <c r="M26" s="1"/>
  <c r="I151" i="18"/>
  <c r="I102"/>
  <c r="I133"/>
  <c r="I97"/>
  <c r="M92" i="12"/>
  <c r="M93"/>
  <c r="Q75" i="18"/>
  <c r="H174"/>
  <c r="L75"/>
  <c r="Q66"/>
  <c r="H166"/>
  <c r="L66"/>
  <c r="Q14"/>
  <c r="H118"/>
  <c r="L14"/>
  <c r="Q67" i="14"/>
  <c r="L67"/>
  <c r="R67" s="1"/>
  <c r="Q45" i="13"/>
  <c r="L45"/>
  <c r="R45" s="1"/>
  <c r="Q31" i="12"/>
  <c r="H30"/>
  <c r="Q65" i="6"/>
  <c r="H48"/>
  <c r="L65"/>
  <c r="H64"/>
  <c r="Q14" i="7"/>
  <c r="H89" i="9"/>
  <c r="H27" i="18"/>
  <c r="Q35"/>
  <c r="H138"/>
  <c r="L35"/>
  <c r="H122"/>
  <c r="Q18"/>
  <c r="L18"/>
  <c r="H49" i="14"/>
  <c r="Q66"/>
  <c r="L66"/>
  <c r="O66" s="1"/>
  <c r="Q57" i="13"/>
  <c r="H56"/>
  <c r="L57"/>
  <c r="O57" s="1"/>
  <c r="H23"/>
  <c r="Q40"/>
  <c r="L40"/>
  <c r="R40" s="1"/>
  <c r="H64" i="12"/>
  <c r="H47" s="1"/>
  <c r="L65"/>
  <c r="O65" s="1"/>
  <c r="H48"/>
  <c r="H26"/>
  <c r="Q26" s="1"/>
  <c r="Q34"/>
  <c r="Q72" i="6"/>
  <c r="L72"/>
  <c r="L55" s="1"/>
  <c r="R55" s="1"/>
  <c r="H101" i="9"/>
  <c r="Q31" i="6"/>
  <c r="L31"/>
  <c r="R31" s="1"/>
  <c r="Q31" i="7"/>
  <c r="H30"/>
  <c r="L30" s="1"/>
  <c r="G151" i="18"/>
  <c r="G102"/>
  <c r="G93"/>
  <c r="G129"/>
  <c r="G86"/>
  <c r="G114"/>
  <c r="G9"/>
  <c r="G51" i="4"/>
  <c r="G58"/>
  <c r="G105" i="14"/>
  <c r="G21"/>
  <c r="G154" i="6"/>
  <c r="G162"/>
  <c r="G61" i="7"/>
  <c r="G9"/>
  <c r="H9" s="1"/>
  <c r="K151" i="18"/>
  <c r="K102"/>
  <c r="K87"/>
  <c r="K120"/>
  <c r="K160" i="6"/>
  <c r="K152"/>
  <c r="K151"/>
  <c r="K132"/>
  <c r="K133"/>
  <c r="D24" i="9"/>
  <c r="Q25"/>
  <c r="D8" i="13"/>
  <c r="D84" s="1"/>
  <c r="D85"/>
  <c r="D73" i="9"/>
  <c r="N101"/>
  <c r="N79"/>
  <c r="N74"/>
  <c r="I98" i="5"/>
  <c r="I67"/>
  <c r="D63"/>
  <c r="D79"/>
  <c r="D78"/>
  <c r="K63"/>
  <c r="K69"/>
  <c r="I92" i="9"/>
  <c r="I58" i="7"/>
  <c r="K56" i="4"/>
  <c r="K49"/>
  <c r="D93" i="12"/>
  <c r="D92"/>
  <c r="D60" i="7"/>
  <c r="D21" i="9"/>
  <c r="D114" i="14"/>
  <c r="D115"/>
  <c r="D85" i="12"/>
  <c r="D8"/>
  <c r="D84" s="1"/>
  <c r="Q20" i="9"/>
  <c r="D93"/>
  <c r="D58" i="7"/>
  <c r="D19" i="9"/>
  <c r="F59" i="4"/>
  <c r="F52"/>
  <c r="J49"/>
  <c r="J56"/>
  <c r="E115" i="14"/>
  <c r="E114"/>
  <c r="E100"/>
  <c r="E8"/>
  <c r="E99" s="1"/>
  <c r="E8" i="13"/>
  <c r="E84" s="1"/>
  <c r="E85"/>
  <c r="E88" i="9"/>
  <c r="E8" i="7"/>
  <c r="E49" i="2" s="1"/>
  <c r="E55" i="7"/>
  <c r="I49" i="4"/>
  <c r="I56"/>
  <c r="I84" i="9"/>
  <c r="I98" i="8"/>
  <c r="M49" i="4"/>
  <c r="M56"/>
  <c r="R61" i="14"/>
  <c r="R57"/>
  <c r="L56"/>
  <c r="L27"/>
  <c r="R35"/>
  <c r="R31"/>
  <c r="G100"/>
  <c r="L54" i="13"/>
  <c r="R54" s="1"/>
  <c r="R62"/>
  <c r="L29"/>
  <c r="R29" s="1"/>
  <c r="R37"/>
  <c r="R30" i="4"/>
  <c r="L29"/>
  <c r="R15" i="2"/>
  <c r="R14"/>
  <c r="L54" i="14"/>
  <c r="R62"/>
  <c r="H121"/>
  <c r="Q54"/>
  <c r="L24" i="13"/>
  <c r="R24" s="1"/>
  <c r="R32"/>
  <c r="R49" i="12"/>
  <c r="Q49"/>
  <c r="Q52"/>
  <c r="R52"/>
  <c r="L54" i="6"/>
  <c r="R54" s="1"/>
  <c r="R62"/>
  <c r="R58"/>
  <c r="L50"/>
  <c r="R50" s="1"/>
  <c r="R42"/>
  <c r="L41"/>
  <c r="R30"/>
  <c r="L55" i="13"/>
  <c r="R55" s="1"/>
  <c r="R63"/>
  <c r="L78" i="6"/>
  <c r="R95"/>
  <c r="R83"/>
  <c r="L75"/>
  <c r="R75" s="1"/>
  <c r="L82"/>
  <c r="L49"/>
  <c r="R49" s="1"/>
  <c r="L56"/>
  <c r="R57"/>
  <c r="K59" i="4"/>
  <c r="K52"/>
  <c r="Q48" i="8"/>
  <c r="H105"/>
  <c r="R48"/>
  <c r="J89" i="12"/>
  <c r="J88"/>
  <c r="E92"/>
  <c r="E93"/>
  <c r="E60" i="7"/>
  <c r="E94" i="9"/>
  <c r="K92" i="12"/>
  <c r="K93"/>
  <c r="D91" i="9"/>
  <c r="Q18"/>
  <c r="D90"/>
  <c r="Q17"/>
  <c r="D55" i="7"/>
  <c r="D15" i="9"/>
  <c r="D8" i="7"/>
  <c r="J59" i="4"/>
  <c r="J52"/>
  <c r="E85" i="12"/>
  <c r="E8"/>
  <c r="E84" s="1"/>
  <c r="E92" i="9"/>
  <c r="E58" i="7"/>
  <c r="I100" i="14"/>
  <c r="I59" i="4"/>
  <c r="I52"/>
  <c r="I97" i="8"/>
  <c r="I83" i="9"/>
  <c r="M8" i="12"/>
  <c r="M84" s="1"/>
  <c r="M85"/>
  <c r="M100" i="14"/>
  <c r="M84" i="9"/>
  <c r="M98" i="8"/>
  <c r="M83" i="9"/>
  <c r="M97" i="8"/>
  <c r="L173" i="18"/>
  <c r="R74"/>
  <c r="L162"/>
  <c r="R61"/>
  <c r="R57"/>
  <c r="L49"/>
  <c r="L143"/>
  <c r="R41"/>
  <c r="R23" i="4"/>
  <c r="L22"/>
  <c r="R59" i="14"/>
  <c r="R33"/>
  <c r="R17"/>
  <c r="L16"/>
  <c r="R66" i="13"/>
  <c r="L22"/>
  <c r="R31"/>
  <c r="L30"/>
  <c r="R17" i="4"/>
  <c r="L16"/>
  <c r="R58" i="14"/>
  <c r="L64" i="13"/>
  <c r="O64" s="1"/>
  <c r="L48"/>
  <c r="O48" s="1"/>
  <c r="R36"/>
  <c r="R88" i="6"/>
  <c r="L80"/>
  <c r="R80" s="1"/>
  <c r="H109" i="14"/>
  <c r="Q27"/>
  <c r="L51" i="13"/>
  <c r="R51" s="1"/>
  <c r="R59"/>
  <c r="R17" i="12"/>
  <c r="L16"/>
  <c r="R37" i="6"/>
  <c r="L34"/>
  <c r="R34" s="1"/>
  <c r="R23"/>
  <c r="L22"/>
  <c r="O22" s="1"/>
  <c r="R19"/>
  <c r="L18"/>
  <c r="K85" i="12"/>
  <c r="K8"/>
  <c r="K84" s="1"/>
  <c r="J32" i="6"/>
  <c r="Q34" i="5"/>
  <c r="D9" i="6"/>
  <c r="F21" i="18"/>
  <c r="J96" i="12"/>
  <c r="G8" i="2"/>
  <c r="G73" i="6"/>
  <c r="H73" s="1"/>
  <c r="G47"/>
  <c r="G32"/>
  <c r="F29" i="9"/>
  <c r="F76" s="1"/>
  <c r="N22" i="8"/>
  <c r="N102" s="1"/>
  <c r="N74" i="6"/>
  <c r="N73" s="1"/>
  <c r="N9" i="2"/>
  <c r="N8" s="1"/>
  <c r="N45" s="1"/>
  <c r="N23" i="12"/>
  <c r="N21" s="1"/>
  <c r="N49" i="13"/>
  <c r="N47" s="1"/>
  <c r="N9" i="14"/>
  <c r="N117" i="18"/>
  <c r="N121"/>
  <c r="N22"/>
  <c r="O22" s="1"/>
  <c r="N26"/>
  <c r="N30"/>
  <c r="N137"/>
  <c r="N144"/>
  <c r="N148"/>
  <c r="N50"/>
  <c r="N54"/>
  <c r="N159"/>
  <c r="N163"/>
  <c r="N166"/>
  <c r="N170"/>
  <c r="N174"/>
  <c r="N116"/>
  <c r="N16"/>
  <c r="N124"/>
  <c r="N25"/>
  <c r="N29"/>
  <c r="N136"/>
  <c r="N140"/>
  <c r="N143"/>
  <c r="N147"/>
  <c r="N49"/>
  <c r="N53"/>
  <c r="N158"/>
  <c r="N162"/>
  <c r="N169"/>
  <c r="N35" i="5"/>
  <c r="N96" s="1"/>
  <c r="E38"/>
  <c r="E100" s="1"/>
  <c r="F96" i="12"/>
  <c r="I96" i="13"/>
  <c r="M21"/>
  <c r="M8" s="1"/>
  <c r="M84" s="1"/>
  <c r="M32" i="6"/>
  <c r="R44" i="12"/>
  <c r="D150" i="18"/>
  <c r="F37" i="9"/>
  <c r="G37" i="5"/>
  <c r="G21"/>
  <c r="G22"/>
  <c r="G84" s="1"/>
  <c r="G38"/>
  <c r="G100" s="1"/>
  <c r="H16"/>
  <c r="F20"/>
  <c r="F82" s="1"/>
  <c r="F15"/>
  <c r="F76" s="1"/>
  <c r="F22"/>
  <c r="F84" s="1"/>
  <c r="N84" i="9"/>
  <c r="N98"/>
  <c r="N88"/>
  <c r="N69"/>
  <c r="N83"/>
  <c r="N92"/>
  <c r="N94"/>
  <c r="D36" i="5"/>
  <c r="J33"/>
  <c r="F33"/>
  <c r="D30"/>
  <c r="D91" s="1"/>
  <c r="K33"/>
  <c r="D35"/>
  <c r="D96" s="1"/>
  <c r="I47" i="14"/>
  <c r="M126" i="18"/>
  <c r="H23"/>
  <c r="G21" i="13"/>
  <c r="K21"/>
  <c r="D59" i="4"/>
  <c r="E88" i="12"/>
  <c r="H28" i="18"/>
  <c r="H24"/>
  <c r="H38"/>
  <c r="H53" i="14"/>
  <c r="H26"/>
  <c r="H30"/>
  <c r="L30" s="1"/>
  <c r="Q10" i="13"/>
  <c r="H9" i="4"/>
  <c r="Q28" i="12"/>
  <c r="Q24"/>
  <c r="Q55"/>
  <c r="Q51"/>
  <c r="H27"/>
  <c r="Q27" s="1"/>
  <c r="K32" i="6"/>
  <c r="K30" i="5" s="1"/>
  <c r="K91" s="1"/>
  <c r="F161" i="6"/>
  <c r="E141" i="18"/>
  <c r="E61" i="4"/>
  <c r="E161" i="6"/>
  <c r="I9" i="8"/>
  <c r="M47" i="14"/>
  <c r="M9" i="8"/>
  <c r="H173" i="18"/>
  <c r="G165"/>
  <c r="H56"/>
  <c r="L56" s="1"/>
  <c r="H158"/>
  <c r="H147"/>
  <c r="H51" i="14"/>
  <c r="H25"/>
  <c r="L25" s="1"/>
  <c r="H49" i="13"/>
  <c r="G47" i="14"/>
  <c r="H50"/>
  <c r="H28" i="13"/>
  <c r="Q28" s="1"/>
  <c r="Q54" i="12"/>
  <c r="Q50"/>
  <c r="H23"/>
  <c r="L23" s="1"/>
  <c r="Q80" i="6"/>
  <c r="L28"/>
  <c r="Q76"/>
  <c r="H42" i="8"/>
  <c r="H16" i="7"/>
  <c r="K141" i="18"/>
  <c r="L22" i="5"/>
  <c r="H22"/>
  <c r="Q37" i="7"/>
  <c r="H94" i="9"/>
  <c r="H12" i="5"/>
  <c r="H98" i="8"/>
  <c r="H84" i="9"/>
  <c r="Q52" i="8"/>
  <c r="L57" i="7" l="1"/>
  <c r="L91" i="9"/>
  <c r="R20" i="7"/>
  <c r="H109" i="8"/>
  <c r="Q63"/>
  <c r="H112"/>
  <c r="Q23"/>
  <c r="L81" i="5"/>
  <c r="E97" i="8"/>
  <c r="E83" i="9"/>
  <c r="N110" i="8"/>
  <c r="D132" i="6"/>
  <c r="D133"/>
  <c r="H145"/>
  <c r="Q41"/>
  <c r="F88" i="5"/>
  <c r="E71"/>
  <c r="N159" i="6"/>
  <c r="E141"/>
  <c r="J83" i="9"/>
  <c r="J97" i="8"/>
  <c r="O77" i="6"/>
  <c r="N60" i="4"/>
  <c r="L65" i="7"/>
  <c r="F132" i="6"/>
  <c r="H87" i="13"/>
  <c r="Q16"/>
  <c r="R69" i="8"/>
  <c r="L37" i="7"/>
  <c r="E91" i="5"/>
  <c r="Q34" i="8"/>
  <c r="H103"/>
  <c r="E84" i="9"/>
  <c r="E98" i="8"/>
  <c r="M88" i="18"/>
  <c r="L158"/>
  <c r="O14" i="2"/>
  <c r="O9"/>
  <c r="O22"/>
  <c r="S22" s="1"/>
  <c r="Q22"/>
  <c r="Q14"/>
  <c r="M133" i="6"/>
  <c r="M132"/>
  <c r="K81" i="9"/>
  <c r="K95" i="8"/>
  <c r="O82" i="6"/>
  <c r="O16" i="13"/>
  <c r="N158" i="6"/>
  <c r="N56" i="7"/>
  <c r="M88" i="5"/>
  <c r="O59" i="8"/>
  <c r="O10" i="13"/>
  <c r="O10" i="12"/>
  <c r="R53" i="8"/>
  <c r="N83" i="5"/>
  <c r="O20" i="7"/>
  <c r="O39"/>
  <c r="O75" i="8"/>
  <c r="D8"/>
  <c r="D70" i="5"/>
  <c r="H88" i="9"/>
  <c r="Q9" i="7"/>
  <c r="H15" i="5"/>
  <c r="H76" s="1"/>
  <c r="H55" i="7"/>
  <c r="L64"/>
  <c r="G102" i="8"/>
  <c r="H22"/>
  <c r="F10" i="5"/>
  <c r="F70" s="1"/>
  <c r="F96" i="8"/>
  <c r="F8"/>
  <c r="F10" i="9"/>
  <c r="D157" i="6"/>
  <c r="D148"/>
  <c r="D33" i="5"/>
  <c r="D94" s="1"/>
  <c r="H138" i="6"/>
  <c r="Q18"/>
  <c r="E95" i="8"/>
  <c r="E81" i="9"/>
  <c r="E9" i="5"/>
  <c r="L61" i="7"/>
  <c r="L9"/>
  <c r="R11"/>
  <c r="L26" i="12"/>
  <c r="R26" s="1"/>
  <c r="L42" i="8"/>
  <c r="L83" i="9" s="1"/>
  <c r="D147" i="6"/>
  <c r="G99" i="8"/>
  <c r="H62"/>
  <c r="G13" i="5"/>
  <c r="G73" s="1"/>
  <c r="G85" i="9"/>
  <c r="D88" i="12"/>
  <c r="D96"/>
  <c r="H154" i="6"/>
  <c r="H162"/>
  <c r="Q90"/>
  <c r="H38" i="5"/>
  <c r="H19"/>
  <c r="H57" i="7"/>
  <c r="H91" i="9"/>
  <c r="H94" i="12"/>
  <c r="L56"/>
  <c r="Q56"/>
  <c r="L52" i="6"/>
  <c r="L27" i="12"/>
  <c r="D89"/>
  <c r="H9" i="13"/>
  <c r="H85" s="1"/>
  <c r="L104" i="8"/>
  <c r="R43"/>
  <c r="L62"/>
  <c r="R62" s="1"/>
  <c r="O30" i="7"/>
  <c r="L103" i="8"/>
  <c r="R15"/>
  <c r="H124" i="14"/>
  <c r="D125" i="18"/>
  <c r="N157"/>
  <c r="N50" i="4"/>
  <c r="O30" i="8"/>
  <c r="O53"/>
  <c r="O11" i="7"/>
  <c r="O9" s="1"/>
  <c r="S9" s="1"/>
  <c r="O27"/>
  <c r="K93" i="13"/>
  <c r="J81" i="9"/>
  <c r="J9" i="5"/>
  <c r="J95" i="8"/>
  <c r="R63"/>
  <c r="O18" i="6"/>
  <c r="D110" i="18"/>
  <c r="G8" i="8"/>
  <c r="G10" i="5"/>
  <c r="G70" s="1"/>
  <c r="G96" i="8"/>
  <c r="G82" i="9"/>
  <c r="L89"/>
  <c r="L16" i="5"/>
  <c r="L77" s="1"/>
  <c r="R18" i="7"/>
  <c r="L16"/>
  <c r="O16" s="1"/>
  <c r="L12" i="5"/>
  <c r="L98" i="8"/>
  <c r="L84" i="9"/>
  <c r="G97" i="8"/>
  <c r="G11" i="5"/>
  <c r="G71" s="1"/>
  <c r="G83" i="9"/>
  <c r="L11" i="5"/>
  <c r="L71" s="1"/>
  <c r="N8" i="4"/>
  <c r="L30" i="12"/>
  <c r="F93"/>
  <c r="R34"/>
  <c r="R14" i="7"/>
  <c r="E96" i="12"/>
  <c r="E89"/>
  <c r="H101" i="18"/>
  <c r="O10" i="8"/>
  <c r="N47" i="6"/>
  <c r="N147" s="1"/>
  <c r="J89" i="13"/>
  <c r="O56" i="6"/>
  <c r="O63" i="8"/>
  <c r="O24" i="7"/>
  <c r="O12" i="6"/>
  <c r="O13"/>
  <c r="O38"/>
  <c r="O144" s="1"/>
  <c r="O56" i="8"/>
  <c r="O69"/>
  <c r="S69" s="1"/>
  <c r="O23"/>
  <c r="L38" i="13"/>
  <c r="O15" i="8"/>
  <c r="O48"/>
  <c r="S48" s="1"/>
  <c r="O76" i="6"/>
  <c r="S76" s="1"/>
  <c r="H91" i="13"/>
  <c r="O34" i="6"/>
  <c r="O80"/>
  <c r="O50" i="12"/>
  <c r="S50" s="1"/>
  <c r="N33" i="5"/>
  <c r="N94" s="1"/>
  <c r="N141" i="6"/>
  <c r="N30" i="5"/>
  <c r="N91" s="1"/>
  <c r="N142" i="6"/>
  <c r="D49" i="2"/>
  <c r="O24" i="13"/>
  <c r="S24" s="1"/>
  <c r="J93"/>
  <c r="O22"/>
  <c r="J96"/>
  <c r="R28" i="6"/>
  <c r="O28"/>
  <c r="S28" s="1"/>
  <c r="Q50" i="14"/>
  <c r="H117"/>
  <c r="Q51"/>
  <c r="H118"/>
  <c r="L51"/>
  <c r="I96" i="8"/>
  <c r="I82" i="9"/>
  <c r="I8" i="8"/>
  <c r="I10" i="5"/>
  <c r="I70" s="1"/>
  <c r="Q26" i="14"/>
  <c r="H108"/>
  <c r="L26"/>
  <c r="Q38" i="18"/>
  <c r="H98"/>
  <c r="H141"/>
  <c r="Q28"/>
  <c r="H95"/>
  <c r="H131"/>
  <c r="L28"/>
  <c r="G88" i="13"/>
  <c r="G89"/>
  <c r="G96"/>
  <c r="S57"/>
  <c r="R27" i="12"/>
  <c r="H72" i="5"/>
  <c r="Q12"/>
  <c r="H83" i="9"/>
  <c r="H97" i="8"/>
  <c r="Q42"/>
  <c r="H11" i="5"/>
  <c r="R42" i="8"/>
  <c r="Q23" i="12"/>
  <c r="H21"/>
  <c r="R23"/>
  <c r="Q49" i="13"/>
  <c r="H47"/>
  <c r="L49"/>
  <c r="O49" s="1"/>
  <c r="H150" i="18"/>
  <c r="M96" i="8"/>
  <c r="M8"/>
  <c r="M82" i="9"/>
  <c r="M10" i="5"/>
  <c r="M70" s="1"/>
  <c r="S66" i="14"/>
  <c r="R55"/>
  <c r="L122"/>
  <c r="H21"/>
  <c r="S14" i="7"/>
  <c r="O16" i="5"/>
  <c r="S38" i="7"/>
  <c r="O37"/>
  <c r="O50" i="6"/>
  <c r="S50" s="1"/>
  <c r="S67"/>
  <c r="S100"/>
  <c r="O155"/>
  <c r="S18" i="12"/>
  <c r="O27"/>
  <c r="S27" s="1"/>
  <c r="S35"/>
  <c r="O23"/>
  <c r="S40"/>
  <c r="O52"/>
  <c r="S52" s="1"/>
  <c r="S60"/>
  <c r="S74"/>
  <c r="O26" i="13"/>
  <c r="S26" s="1"/>
  <c r="S34"/>
  <c r="O52"/>
  <c r="S52" s="1"/>
  <c r="S60"/>
  <c r="O27" i="14"/>
  <c r="S35"/>
  <c r="O23"/>
  <c r="S40"/>
  <c r="O52"/>
  <c r="S69"/>
  <c r="S10" i="2"/>
  <c r="O115" i="18"/>
  <c r="S11"/>
  <c r="O119"/>
  <c r="S15"/>
  <c r="O136"/>
  <c r="S33"/>
  <c r="O140"/>
  <c r="S37"/>
  <c r="O144"/>
  <c r="S42"/>
  <c r="O148"/>
  <c r="S46"/>
  <c r="S59"/>
  <c r="O160"/>
  <c r="O164"/>
  <c r="S63"/>
  <c r="O168"/>
  <c r="S68"/>
  <c r="O172"/>
  <c r="S72"/>
  <c r="S15" i="7"/>
  <c r="O17" i="5"/>
  <c r="O51" i="6"/>
  <c r="S51" s="1"/>
  <c r="S59"/>
  <c r="S63"/>
  <c r="S14" i="12"/>
  <c r="O24"/>
  <c r="S24" s="1"/>
  <c r="S32"/>
  <c r="O28"/>
  <c r="S28" s="1"/>
  <c r="S36"/>
  <c r="O53"/>
  <c r="S53" s="1"/>
  <c r="S61"/>
  <c r="S35" i="13"/>
  <c r="S61"/>
  <c r="S66"/>
  <c r="O24" i="14"/>
  <c r="S32"/>
  <c r="O28"/>
  <c r="S36"/>
  <c r="S61"/>
  <c r="O116" i="18"/>
  <c r="S12"/>
  <c r="O121"/>
  <c r="S17"/>
  <c r="S34"/>
  <c r="O137"/>
  <c r="O145"/>
  <c r="S43"/>
  <c r="O161"/>
  <c r="S60"/>
  <c r="S69"/>
  <c r="O169"/>
  <c r="S74"/>
  <c r="O173"/>
  <c r="D78" i="9"/>
  <c r="D99"/>
  <c r="Q37"/>
  <c r="L115" i="18"/>
  <c r="R11"/>
  <c r="L10"/>
  <c r="L29"/>
  <c r="O29" s="1"/>
  <c r="L140"/>
  <c r="R37"/>
  <c r="L148"/>
  <c r="R46"/>
  <c r="H155"/>
  <c r="H106"/>
  <c r="Q54"/>
  <c r="L116"/>
  <c r="R12"/>
  <c r="H93"/>
  <c r="Q26"/>
  <c r="H129"/>
  <c r="H103"/>
  <c r="H152"/>
  <c r="Q51"/>
  <c r="I100"/>
  <c r="I99"/>
  <c r="I149"/>
  <c r="E85"/>
  <c r="E8"/>
  <c r="E113"/>
  <c r="I64" i="5"/>
  <c r="I75"/>
  <c r="I79"/>
  <c r="I78"/>
  <c r="J89" i="18"/>
  <c r="J88"/>
  <c r="J125"/>
  <c r="J110"/>
  <c r="L167"/>
  <c r="R67"/>
  <c r="R10" i="2"/>
  <c r="L47"/>
  <c r="L145" i="18"/>
  <c r="R43"/>
  <c r="H107"/>
  <c r="Q55"/>
  <c r="H156"/>
  <c r="M100"/>
  <c r="M99"/>
  <c r="M149"/>
  <c r="K64" i="5"/>
  <c r="K75"/>
  <c r="K79"/>
  <c r="K78"/>
  <c r="H87" i="12"/>
  <c r="Q16"/>
  <c r="H9"/>
  <c r="H95" i="13"/>
  <c r="Q64"/>
  <c r="G59" i="4"/>
  <c r="G52"/>
  <c r="Q29" i="14"/>
  <c r="H111"/>
  <c r="Q22" i="4"/>
  <c r="H60"/>
  <c r="H21"/>
  <c r="H53"/>
  <c r="I103" i="14"/>
  <c r="I104"/>
  <c r="I125"/>
  <c r="E93" i="13"/>
  <c r="E92"/>
  <c r="F141" i="6"/>
  <c r="F142"/>
  <c r="F30" i="5"/>
  <c r="F91" s="1"/>
  <c r="F92" i="13"/>
  <c r="F93"/>
  <c r="G8" i="12"/>
  <c r="G84" s="1"/>
  <c r="G85"/>
  <c r="H104" i="18"/>
  <c r="Q52"/>
  <c r="H153"/>
  <c r="G93" i="13"/>
  <c r="G92"/>
  <c r="I142" i="6"/>
  <c r="I141"/>
  <c r="N152" i="18"/>
  <c r="N103"/>
  <c r="N130"/>
  <c r="N94"/>
  <c r="N114"/>
  <c r="N86"/>
  <c r="N9"/>
  <c r="N132" i="6"/>
  <c r="N133"/>
  <c r="N27" i="5"/>
  <c r="N88" s="1"/>
  <c r="S77" i="6"/>
  <c r="R77"/>
  <c r="L110" i="14"/>
  <c r="R28"/>
  <c r="L119"/>
  <c r="R52"/>
  <c r="K54" i="7"/>
  <c r="K87" i="9"/>
  <c r="L79" i="5"/>
  <c r="L136" i="6"/>
  <c r="R13"/>
  <c r="L144"/>
  <c r="R38"/>
  <c r="R74"/>
  <c r="L73"/>
  <c r="R24" i="14"/>
  <c r="L106"/>
  <c r="L105"/>
  <c r="R23"/>
  <c r="L135" i="6"/>
  <c r="R12"/>
  <c r="H137"/>
  <c r="Q14"/>
  <c r="L14"/>
  <c r="O14" s="1"/>
  <c r="L11"/>
  <c r="O11" s="1"/>
  <c r="S11" s="1"/>
  <c r="R15"/>
  <c r="Q44"/>
  <c r="H146"/>
  <c r="H103" i="9"/>
  <c r="Q38" i="12"/>
  <c r="H91"/>
  <c r="R74"/>
  <c r="H97" i="18"/>
  <c r="Q30"/>
  <c r="H133"/>
  <c r="L48"/>
  <c r="O48" s="1"/>
  <c r="L64"/>
  <c r="Q64"/>
  <c r="H165"/>
  <c r="H109"/>
  <c r="R27" i="6"/>
  <c r="H101" i="14"/>
  <c r="H9"/>
  <c r="Q10"/>
  <c r="L123" i="18"/>
  <c r="R19"/>
  <c r="E99"/>
  <c r="E100"/>
  <c r="E149"/>
  <c r="F85"/>
  <c r="F113"/>
  <c r="F8"/>
  <c r="S18" i="9"/>
  <c r="O91"/>
  <c r="S42"/>
  <c r="O98"/>
  <c r="S35"/>
  <c r="O70"/>
  <c r="S44"/>
  <c r="O74"/>
  <c r="S14"/>
  <c r="O67"/>
  <c r="O73"/>
  <c r="O71"/>
  <c r="O68"/>
  <c r="S9"/>
  <c r="S17"/>
  <c r="O75"/>
  <c r="S24"/>
  <c r="G100" i="18"/>
  <c r="G99"/>
  <c r="G149"/>
  <c r="H32" i="6"/>
  <c r="Q33"/>
  <c r="L25" i="18"/>
  <c r="O25" s="1"/>
  <c r="L136"/>
  <c r="R33"/>
  <c r="R42"/>
  <c r="L144"/>
  <c r="L50"/>
  <c r="L159"/>
  <c r="R58"/>
  <c r="L121"/>
  <c r="R17"/>
  <c r="L16"/>
  <c r="J8"/>
  <c r="J85"/>
  <c r="J113"/>
  <c r="H90" i="5"/>
  <c r="Q29"/>
  <c r="N104" i="14"/>
  <c r="N103"/>
  <c r="N66" i="5"/>
  <c r="I94"/>
  <c r="I66"/>
  <c r="N59" i="4"/>
  <c r="N52"/>
  <c r="S34" i="6"/>
  <c r="S80"/>
  <c r="O72"/>
  <c r="S72" s="1"/>
  <c r="O40" i="13"/>
  <c r="F77" i="9"/>
  <c r="L25" i="13"/>
  <c r="R25" s="1"/>
  <c r="R52" i="6"/>
  <c r="L27" i="13"/>
  <c r="R27" s="1"/>
  <c r="L29" i="14"/>
  <c r="O29" s="1"/>
  <c r="L147" i="18"/>
  <c r="L53" i="13"/>
  <c r="R53" s="1"/>
  <c r="D66" i="5"/>
  <c r="K67"/>
  <c r="E67"/>
  <c r="R17"/>
  <c r="G161" i="6"/>
  <c r="L52" i="18"/>
  <c r="F8" i="13"/>
  <c r="F84" s="1"/>
  <c r="N165" i="18"/>
  <c r="L146"/>
  <c r="I9" i="6"/>
  <c r="N141" i="18"/>
  <c r="N47" i="14"/>
  <c r="N8" s="1"/>
  <c r="N99" s="1"/>
  <c r="N47" i="12"/>
  <c r="M110" i="18"/>
  <c r="I114" i="14"/>
  <c r="I115"/>
  <c r="K94" i="5"/>
  <c r="K66"/>
  <c r="F66"/>
  <c r="F94"/>
  <c r="D98"/>
  <c r="D67"/>
  <c r="H77"/>
  <c r="Q16"/>
  <c r="G99"/>
  <c r="Q37"/>
  <c r="M142" i="6"/>
  <c r="M141"/>
  <c r="M30" i="5"/>
  <c r="M91" s="1"/>
  <c r="N105" i="18"/>
  <c r="N154"/>
  <c r="N132"/>
  <c r="N96"/>
  <c r="N155"/>
  <c r="N106"/>
  <c r="N129"/>
  <c r="N93"/>
  <c r="N93" i="13"/>
  <c r="N92"/>
  <c r="N160" i="6"/>
  <c r="N151"/>
  <c r="N152"/>
  <c r="N36" i="5"/>
  <c r="G105" i="6"/>
  <c r="G165" s="1"/>
  <c r="G148"/>
  <c r="G147"/>
  <c r="G157"/>
  <c r="G33" i="5"/>
  <c r="G45" i="2"/>
  <c r="F88" i="18"/>
  <c r="F89"/>
  <c r="F125"/>
  <c r="F110"/>
  <c r="J141" i="6"/>
  <c r="J142"/>
  <c r="J30" i="5"/>
  <c r="J91" s="1"/>
  <c r="L138" i="6"/>
  <c r="R18"/>
  <c r="R22"/>
  <c r="L139"/>
  <c r="R16" i="12"/>
  <c r="L87"/>
  <c r="R16" i="4"/>
  <c r="L51"/>
  <c r="L90" i="13"/>
  <c r="R30"/>
  <c r="L91"/>
  <c r="R38"/>
  <c r="L107" i="14"/>
  <c r="R25"/>
  <c r="L108" i="18"/>
  <c r="R56"/>
  <c r="D88" i="9"/>
  <c r="Q15"/>
  <c r="L149" i="6"/>
  <c r="L34" i="5"/>
  <c r="R56" i="6"/>
  <c r="L153"/>
  <c r="L37" i="5"/>
  <c r="R82" i="6"/>
  <c r="R78"/>
  <c r="L61" i="4"/>
  <c r="L54"/>
  <c r="R29"/>
  <c r="L112" i="14"/>
  <c r="R30"/>
  <c r="L123"/>
  <c r="R56"/>
  <c r="H64" i="7"/>
  <c r="Q30"/>
  <c r="H23"/>
  <c r="L23" s="1"/>
  <c r="R30"/>
  <c r="L48" i="12"/>
  <c r="O48" s="1"/>
  <c r="L64"/>
  <c r="O64" s="1"/>
  <c r="Q23" i="13"/>
  <c r="H21"/>
  <c r="H94"/>
  <c r="Q56"/>
  <c r="L49" i="14"/>
  <c r="R66"/>
  <c r="H116"/>
  <c r="Q49"/>
  <c r="H47"/>
  <c r="L27" i="18"/>
  <c r="L138"/>
  <c r="R35"/>
  <c r="H150" i="6"/>
  <c r="Q64"/>
  <c r="H159"/>
  <c r="H35" i="5"/>
  <c r="Q48" i="6"/>
  <c r="H47"/>
  <c r="H90" i="12"/>
  <c r="R30"/>
  <c r="Q30"/>
  <c r="R14" i="18"/>
  <c r="L118"/>
  <c r="L174"/>
  <c r="R75"/>
  <c r="F100"/>
  <c r="F99"/>
  <c r="F149"/>
  <c r="O101" i="8"/>
  <c r="S15"/>
  <c r="S30"/>
  <c r="O113"/>
  <c r="O106"/>
  <c r="S53"/>
  <c r="O52"/>
  <c r="O108"/>
  <c r="S59"/>
  <c r="O15" i="5"/>
  <c r="O76" s="1"/>
  <c r="O55" i="7"/>
  <c r="O57"/>
  <c r="O19" i="5"/>
  <c r="S20" i="7"/>
  <c r="O64"/>
  <c r="S30"/>
  <c r="O65"/>
  <c r="S39"/>
  <c r="O139" i="6"/>
  <c r="S22"/>
  <c r="O86" i="13"/>
  <c r="S10"/>
  <c r="O112" i="8"/>
  <c r="S23"/>
  <c r="O105"/>
  <c r="O111"/>
  <c r="S75"/>
  <c r="O63" i="7"/>
  <c r="S27"/>
  <c r="O134" i="6"/>
  <c r="O136"/>
  <c r="S13"/>
  <c r="O34" i="5"/>
  <c r="O95" s="1"/>
  <c r="O149" i="6"/>
  <c r="S56"/>
  <c r="O38" i="5"/>
  <c r="O162" i="6"/>
  <c r="O154"/>
  <c r="S90"/>
  <c r="O87" i="13"/>
  <c r="S16"/>
  <c r="O95"/>
  <c r="S64"/>
  <c r="H56" i="7"/>
  <c r="H90" i="9"/>
  <c r="R16" i="7"/>
  <c r="Q16"/>
  <c r="H18" i="5"/>
  <c r="H47" i="2"/>
  <c r="G115" i="14"/>
  <c r="G114"/>
  <c r="H107"/>
  <c r="Q25"/>
  <c r="H108" i="18"/>
  <c r="Q56"/>
  <c r="H157"/>
  <c r="M115" i="14"/>
  <c r="M114"/>
  <c r="M125"/>
  <c r="K142" i="6"/>
  <c r="K141"/>
  <c r="H158"/>
  <c r="H57" i="4"/>
  <c r="H50"/>
  <c r="Q9"/>
  <c r="H8"/>
  <c r="H112" i="14"/>
  <c r="Q30"/>
  <c r="H120"/>
  <c r="Q53"/>
  <c r="Q24" i="18"/>
  <c r="H91"/>
  <c r="H127"/>
  <c r="K88" i="13"/>
  <c r="K89"/>
  <c r="K96"/>
  <c r="Q23" i="18"/>
  <c r="H126"/>
  <c r="H90"/>
  <c r="H21"/>
  <c r="J94" i="5"/>
  <c r="J66"/>
  <c r="G83"/>
  <c r="Q21"/>
  <c r="F99" i="9"/>
  <c r="F78"/>
  <c r="M89" i="13"/>
  <c r="M88"/>
  <c r="M96"/>
  <c r="N150" i="18"/>
  <c r="N101"/>
  <c r="N47"/>
  <c r="N92"/>
  <c r="N128"/>
  <c r="N120"/>
  <c r="N87"/>
  <c r="N102"/>
  <c r="N151"/>
  <c r="N97"/>
  <c r="N133"/>
  <c r="N100" i="14"/>
  <c r="N89" i="12"/>
  <c r="N88"/>
  <c r="G142" i="6"/>
  <c r="G141"/>
  <c r="G30" i="5"/>
  <c r="G91" s="1"/>
  <c r="G160" i="6"/>
  <c r="G151"/>
  <c r="G152"/>
  <c r="G36" i="5"/>
  <c r="D8" i="6"/>
  <c r="D130" s="1"/>
  <c r="D131"/>
  <c r="D96" i="9"/>
  <c r="D26" i="5"/>
  <c r="L95" i="13"/>
  <c r="R64"/>
  <c r="L102" i="14"/>
  <c r="R16"/>
  <c r="L21" i="4"/>
  <c r="L53"/>
  <c r="R22"/>
  <c r="L60"/>
  <c r="L101" i="18"/>
  <c r="R49"/>
  <c r="L150"/>
  <c r="D14" i="9"/>
  <c r="D54" i="7"/>
  <c r="D14" i="5"/>
  <c r="L145" i="6"/>
  <c r="R41"/>
  <c r="H93" i="12"/>
  <c r="Q47"/>
  <c r="H92"/>
  <c r="R54" i="14"/>
  <c r="L121"/>
  <c r="R27"/>
  <c r="L109"/>
  <c r="E54" i="7"/>
  <c r="E87" i="9"/>
  <c r="E14" i="5"/>
  <c r="Q19" i="9"/>
  <c r="D92"/>
  <c r="Q21"/>
  <c r="D94"/>
  <c r="D75"/>
  <c r="Q24"/>
  <c r="D77"/>
  <c r="G88"/>
  <c r="G55" i="7"/>
  <c r="G8"/>
  <c r="G15" i="5"/>
  <c r="G76" s="1"/>
  <c r="G103" i="14"/>
  <c r="G104"/>
  <c r="G125"/>
  <c r="G8" i="18"/>
  <c r="G85"/>
  <c r="G113"/>
  <c r="R72" i="6"/>
  <c r="L101" i="9"/>
  <c r="Q64" i="12"/>
  <c r="H95"/>
  <c r="R57" i="13"/>
  <c r="L56"/>
  <c r="L157" i="18" s="1"/>
  <c r="R18"/>
  <c r="L122"/>
  <c r="H94"/>
  <c r="H130"/>
  <c r="Q27"/>
  <c r="R65" i="6"/>
  <c r="L64"/>
  <c r="L48"/>
  <c r="L166" i="18"/>
  <c r="R66"/>
  <c r="M9" i="6"/>
  <c r="M28" i="5"/>
  <c r="M89" s="1"/>
  <c r="S10" i="8"/>
  <c r="O100"/>
  <c r="S56"/>
  <c r="O107"/>
  <c r="O110"/>
  <c r="O61" i="7"/>
  <c r="S11"/>
  <c r="O62"/>
  <c r="S24"/>
  <c r="O93" i="9"/>
  <c r="O59" i="7"/>
  <c r="S33"/>
  <c r="O21" i="5"/>
  <c r="S12" i="6"/>
  <c r="O153"/>
  <c r="O37" i="5"/>
  <c r="O99" s="1"/>
  <c r="S82" i="6"/>
  <c r="S63" i="8"/>
  <c r="O18" i="5"/>
  <c r="O138" i="6"/>
  <c r="S18"/>
  <c r="O86" i="12"/>
  <c r="S10"/>
  <c r="O52" i="6"/>
  <c r="S52" s="1"/>
  <c r="S60"/>
  <c r="O124" i="18"/>
  <c r="S20" i="12"/>
  <c r="O25"/>
  <c r="S25" s="1"/>
  <c r="S33"/>
  <c r="O29"/>
  <c r="S29" s="1"/>
  <c r="S37"/>
  <c r="O54"/>
  <c r="S54" s="1"/>
  <c r="S62"/>
  <c r="S36" i="13"/>
  <c r="O50"/>
  <c r="S50" s="1"/>
  <c r="S58"/>
  <c r="O54"/>
  <c r="S54" s="1"/>
  <c r="S62"/>
  <c r="O25" i="14"/>
  <c r="S33"/>
  <c r="S37"/>
  <c r="S58"/>
  <c r="O54"/>
  <c r="S62"/>
  <c r="O117" i="18"/>
  <c r="S13"/>
  <c r="O134"/>
  <c r="S31"/>
  <c r="O142"/>
  <c r="S40"/>
  <c r="S44"/>
  <c r="O146"/>
  <c r="S57"/>
  <c r="O158"/>
  <c r="O162"/>
  <c r="S61"/>
  <c r="O170"/>
  <c r="S70"/>
  <c r="O53" i="6"/>
  <c r="S53" s="1"/>
  <c r="S61"/>
  <c r="O49"/>
  <c r="S49" s="1"/>
  <c r="S66"/>
  <c r="O81"/>
  <c r="S81" s="1"/>
  <c r="S89"/>
  <c r="O26" i="12"/>
  <c r="S26" s="1"/>
  <c r="S34"/>
  <c r="O51"/>
  <c r="S51" s="1"/>
  <c r="S59"/>
  <c r="O55"/>
  <c r="S55" s="1"/>
  <c r="S63"/>
  <c r="O25" i="13"/>
  <c r="S25" s="1"/>
  <c r="S33"/>
  <c r="O29"/>
  <c r="S29" s="1"/>
  <c r="S37"/>
  <c r="O51"/>
  <c r="S51" s="1"/>
  <c r="S59"/>
  <c r="O55"/>
  <c r="S55" s="1"/>
  <c r="S63"/>
  <c r="O26" i="14"/>
  <c r="S34"/>
  <c r="O55"/>
  <c r="S63"/>
  <c r="O123" i="18"/>
  <c r="S19"/>
  <c r="S32"/>
  <c r="O135"/>
  <c r="O28"/>
  <c r="S36"/>
  <c r="O139"/>
  <c r="O143"/>
  <c r="S41"/>
  <c r="S45"/>
  <c r="O159"/>
  <c r="S58"/>
  <c r="O163"/>
  <c r="S62"/>
  <c r="O171"/>
  <c r="S71"/>
  <c r="K103" i="14"/>
  <c r="K104"/>
  <c r="K125"/>
  <c r="G8" i="13"/>
  <c r="G84" s="1"/>
  <c r="G85"/>
  <c r="H86" i="18"/>
  <c r="Q10"/>
  <c r="H114"/>
  <c r="H9"/>
  <c r="L124"/>
  <c r="R20"/>
  <c r="Q29"/>
  <c r="H132"/>
  <c r="H96"/>
  <c r="L54"/>
  <c r="R62"/>
  <c r="L163"/>
  <c r="L171"/>
  <c r="R71"/>
  <c r="L26"/>
  <c r="O26" s="1"/>
  <c r="L137"/>
  <c r="R34"/>
  <c r="L51"/>
  <c r="L160"/>
  <c r="R59"/>
  <c r="L168"/>
  <c r="R68"/>
  <c r="I87" i="9"/>
  <c r="I54" i="7"/>
  <c r="E8" i="6"/>
  <c r="E130" s="1"/>
  <c r="E96" i="9"/>
  <c r="E131" i="6"/>
  <c r="E26" i="5"/>
  <c r="I83"/>
  <c r="R21"/>
  <c r="H8" i="2"/>
  <c r="Q9"/>
  <c r="L55" i="18"/>
  <c r="L164"/>
  <c r="R63"/>
  <c r="L172"/>
  <c r="R72"/>
  <c r="H122" i="14"/>
  <c r="Q55"/>
  <c r="H105" i="18"/>
  <c r="Q53"/>
  <c r="H154"/>
  <c r="Q29" i="4"/>
  <c r="H54"/>
  <c r="H61"/>
  <c r="H113" i="14"/>
  <c r="Q38"/>
  <c r="F114"/>
  <c r="F115"/>
  <c r="F125"/>
  <c r="K149" i="18"/>
  <c r="K99"/>
  <c r="K100"/>
  <c r="G92" i="12"/>
  <c r="G93"/>
  <c r="I88"/>
  <c r="I89"/>
  <c r="I96"/>
  <c r="N156" i="18"/>
  <c r="N107"/>
  <c r="N90"/>
  <c r="N126"/>
  <c r="N21"/>
  <c r="G133" i="6"/>
  <c r="G132"/>
  <c r="G9"/>
  <c r="G27" i="5"/>
  <c r="G88" s="1"/>
  <c r="L87" i="13"/>
  <c r="R16"/>
  <c r="L9" i="12"/>
  <c r="R10"/>
  <c r="L86"/>
  <c r="J54" i="7"/>
  <c r="J87" i="9"/>
  <c r="J14" i="5"/>
  <c r="R79" i="6"/>
  <c r="L154"/>
  <c r="L162"/>
  <c r="R90"/>
  <c r="L38" i="5"/>
  <c r="H160" i="6"/>
  <c r="H36" i="5"/>
  <c r="H151" i="6"/>
  <c r="Q73"/>
  <c r="H152"/>
  <c r="L86" i="13"/>
  <c r="L9"/>
  <c r="O9" s="1"/>
  <c r="R10"/>
  <c r="M54" i="7"/>
  <c r="M87" i="9"/>
  <c r="M14" i="5"/>
  <c r="D101" i="9"/>
  <c r="D43"/>
  <c r="D79"/>
  <c r="Q40"/>
  <c r="K88" i="18"/>
  <c r="K125"/>
  <c r="K89"/>
  <c r="K110"/>
  <c r="G58" i="7"/>
  <c r="G92" i="9"/>
  <c r="G20" i="5"/>
  <c r="G82" s="1"/>
  <c r="G49" i="4"/>
  <c r="G56"/>
  <c r="G88" i="18"/>
  <c r="G125"/>
  <c r="G89"/>
  <c r="G110"/>
  <c r="H134" i="6"/>
  <c r="Q11"/>
  <c r="H10"/>
  <c r="R45"/>
  <c r="L99" i="9"/>
  <c r="L44" i="6"/>
  <c r="O44" s="1"/>
  <c r="R103"/>
  <c r="L98" i="9"/>
  <c r="L38" i="12"/>
  <c r="O38" s="1"/>
  <c r="O91" s="1"/>
  <c r="L22"/>
  <c r="O22" s="1"/>
  <c r="R31" i="18"/>
  <c r="L134"/>
  <c r="L30"/>
  <c r="L23"/>
  <c r="O23" s="1"/>
  <c r="N27" i="6"/>
  <c r="N26" s="1"/>
  <c r="N28" i="5" s="1"/>
  <c r="N89" s="1"/>
  <c r="K26" i="6"/>
  <c r="Q26"/>
  <c r="H28" i="5"/>
  <c r="R11" i="14"/>
  <c r="L10"/>
  <c r="L53" i="18"/>
  <c r="R70"/>
  <c r="L170"/>
  <c r="I85"/>
  <c r="I113"/>
  <c r="I8"/>
  <c r="J104" i="14"/>
  <c r="J103"/>
  <c r="J125"/>
  <c r="J100" i="18"/>
  <c r="J99"/>
  <c r="J149"/>
  <c r="O89" i="9"/>
  <c r="S16"/>
  <c r="S34"/>
  <c r="O77"/>
  <c r="S15"/>
  <c r="O88"/>
  <c r="O78"/>
  <c r="S37"/>
  <c r="O99"/>
  <c r="O69"/>
  <c r="S43"/>
  <c r="O79"/>
  <c r="S40"/>
  <c r="O76"/>
  <c r="S29"/>
  <c r="D76"/>
  <c r="Q29"/>
  <c r="D84" i="18"/>
  <c r="D112"/>
  <c r="K85"/>
  <c r="K8"/>
  <c r="K113"/>
  <c r="R36" i="6"/>
  <c r="L35"/>
  <c r="R35" s="1"/>
  <c r="L33"/>
  <c r="H143"/>
  <c r="Q35"/>
  <c r="L119" i="18"/>
  <c r="R15"/>
  <c r="Q25"/>
  <c r="H128"/>
  <c r="H92"/>
  <c r="H102"/>
  <c r="Q50"/>
  <c r="H151"/>
  <c r="H87"/>
  <c r="Q16"/>
  <c r="H120"/>
  <c r="E89"/>
  <c r="E88"/>
  <c r="E125"/>
  <c r="E110"/>
  <c r="F14" i="9"/>
  <c r="F54" i="7"/>
  <c r="F14" i="5"/>
  <c r="M94"/>
  <c r="M66"/>
  <c r="N49" i="4"/>
  <c r="N56"/>
  <c r="N55" i="7"/>
  <c r="N15" i="5"/>
  <c r="N76" s="1"/>
  <c r="N8" i="7"/>
  <c r="N99" i="8"/>
  <c r="N13" i="5"/>
  <c r="N73" s="1"/>
  <c r="N98" i="8"/>
  <c r="N12" i="5"/>
  <c r="N72" s="1"/>
  <c r="N97" i="8"/>
  <c r="N11" i="5"/>
  <c r="N71" s="1"/>
  <c r="E94"/>
  <c r="E66"/>
  <c r="F98"/>
  <c r="F67"/>
  <c r="F79" i="9"/>
  <c r="F101"/>
  <c r="F43"/>
  <c r="N85" i="13"/>
  <c r="N85" i="12"/>
  <c r="N8"/>
  <c r="N84" s="1"/>
  <c r="N58" i="7"/>
  <c r="N20" i="5"/>
  <c r="N82" s="1"/>
  <c r="O16" i="12"/>
  <c r="O29" i="4"/>
  <c r="L161" i="6"/>
  <c r="N96" i="12"/>
  <c r="L28" i="13"/>
  <c r="R28" s="1"/>
  <c r="L50" i="14"/>
  <c r="L23" i="13"/>
  <c r="M8" i="14"/>
  <c r="M99" s="1"/>
  <c r="I8"/>
  <c r="I99" s="1"/>
  <c r="L29" i="6"/>
  <c r="G8" i="14"/>
  <c r="G99" s="1"/>
  <c r="L53"/>
  <c r="O43" i="8"/>
  <c r="O41" i="6"/>
  <c r="O30" i="13"/>
  <c r="O30" i="14"/>
  <c r="S14" i="2"/>
  <c r="O16" i="4"/>
  <c r="O56" i="18"/>
  <c r="O34" i="8"/>
  <c r="O16" i="14"/>
  <c r="O56"/>
  <c r="O22" i="4"/>
  <c r="O54" i="6"/>
  <c r="S54" s="1"/>
  <c r="O65"/>
  <c r="O74"/>
  <c r="O78"/>
  <c r="S78" s="1"/>
  <c r="O45" i="13"/>
  <c r="S45" s="1"/>
  <c r="O67" i="14"/>
  <c r="S67" s="1"/>
  <c r="O18" i="18"/>
  <c r="O35"/>
  <c r="O66"/>
  <c r="O75"/>
  <c r="O31" i="6"/>
  <c r="O75"/>
  <c r="S75" s="1"/>
  <c r="O79"/>
  <c r="S79" s="1"/>
  <c r="O49" i="12"/>
  <c r="S27" i="2"/>
  <c r="O14" i="18"/>
  <c r="S14" s="1"/>
  <c r="O67"/>
  <c r="O50" s="1"/>
  <c r="L142"/>
  <c r="I30" i="5"/>
  <c r="I91" s="1"/>
  <c r="J9" i="6"/>
  <c r="K24" i="5"/>
  <c r="K59" s="1"/>
  <c r="K23"/>
  <c r="K58" s="1"/>
  <c r="F9" i="6"/>
  <c r="F96" i="13"/>
  <c r="N21"/>
  <c r="L9" i="4"/>
  <c r="L38" i="14"/>
  <c r="L64"/>
  <c r="L38" i="18"/>
  <c r="L24"/>
  <c r="K8" i="13"/>
  <c r="K84" s="1"/>
  <c r="R16" i="5"/>
  <c r="M49" i="2"/>
  <c r="M8" i="18"/>
  <c r="I8" i="12"/>
  <c r="I84" s="1"/>
  <c r="H58" i="4"/>
  <c r="H47" i="18"/>
  <c r="N157" i="6"/>
  <c r="G96" i="12"/>
  <c r="I110" i="18"/>
  <c r="E96" i="13"/>
  <c r="N161" i="6"/>
  <c r="N9" i="8"/>
  <c r="M125" i="18"/>
  <c r="L84" i="5"/>
  <c r="H84"/>
  <c r="Q22"/>
  <c r="R22"/>
  <c r="S16" i="7" l="1"/>
  <c r="O56"/>
  <c r="O47" i="2"/>
  <c r="O90" i="9"/>
  <c r="Q15" i="5"/>
  <c r="R37" i="7"/>
  <c r="L60"/>
  <c r="L94" i="9"/>
  <c r="L97" i="8"/>
  <c r="L99"/>
  <c r="D95"/>
  <c r="D81" i="9"/>
  <c r="D69" i="5"/>
  <c r="O146" i="6"/>
  <c r="O103" i="9"/>
  <c r="L92"/>
  <c r="L20" i="5"/>
  <c r="L82" s="1"/>
  <c r="L58" i="7"/>
  <c r="O23"/>
  <c r="O137" i="6"/>
  <c r="S14"/>
  <c r="L143"/>
  <c r="O35"/>
  <c r="O143" s="1"/>
  <c r="L90" i="12"/>
  <c r="O30"/>
  <c r="H100" i="5"/>
  <c r="Q38"/>
  <c r="H13"/>
  <c r="Q62" i="8"/>
  <c r="H85" i="9"/>
  <c r="H99" i="8"/>
  <c r="L88" i="9"/>
  <c r="L15" i="5"/>
  <c r="R9" i="7"/>
  <c r="L55"/>
  <c r="E63" i="5"/>
  <c r="E69"/>
  <c r="F82" i="9"/>
  <c r="Q10"/>
  <c r="L22" i="8"/>
  <c r="Q22"/>
  <c r="H9"/>
  <c r="H102"/>
  <c r="L21" i="12"/>
  <c r="L88" s="1"/>
  <c r="O33" i="6"/>
  <c r="L94" i="12"/>
  <c r="R56"/>
  <c r="O56"/>
  <c r="L47"/>
  <c r="R47" s="1"/>
  <c r="H81" i="5"/>
  <c r="Q19"/>
  <c r="R19"/>
  <c r="F9"/>
  <c r="F95" i="8"/>
  <c r="F9" i="9"/>
  <c r="Q9" i="13"/>
  <c r="L85" i="9"/>
  <c r="L13" i="5"/>
  <c r="J63"/>
  <c r="J69"/>
  <c r="L72"/>
  <c r="R12"/>
  <c r="G95" i="8"/>
  <c r="G81" i="9"/>
  <c r="G9" i="5"/>
  <c r="L56" i="7"/>
  <c r="L18" i="5"/>
  <c r="L80" s="1"/>
  <c r="L90" i="9"/>
  <c r="N105" i="6"/>
  <c r="N165" s="1"/>
  <c r="N148"/>
  <c r="O62" i="8"/>
  <c r="O101" i="9"/>
  <c r="O109" i="8"/>
  <c r="O135" i="6"/>
  <c r="S38"/>
  <c r="O102" i="18"/>
  <c r="O151"/>
  <c r="S50"/>
  <c r="S23"/>
  <c r="O90"/>
  <c r="S49" i="13"/>
  <c r="O93" i="18"/>
  <c r="O129"/>
  <c r="S26"/>
  <c r="O92"/>
  <c r="S25"/>
  <c r="O128"/>
  <c r="M112"/>
  <c r="M84"/>
  <c r="L91"/>
  <c r="L127"/>
  <c r="R24"/>
  <c r="L124" i="14"/>
  <c r="R64"/>
  <c r="L50" i="4"/>
  <c r="R9"/>
  <c r="L8"/>
  <c r="L57"/>
  <c r="O9"/>
  <c r="J131" i="6"/>
  <c r="J96" i="9"/>
  <c r="J8" i="6"/>
  <c r="J130" s="1"/>
  <c r="J26" i="5"/>
  <c r="J61" s="1"/>
  <c r="J49" i="2"/>
  <c r="S49" i="12"/>
  <c r="O174" i="18"/>
  <c r="S75"/>
  <c r="O27"/>
  <c r="O138"/>
  <c r="S35"/>
  <c r="O30"/>
  <c r="S65" i="6"/>
  <c r="O64"/>
  <c r="O58" i="4" s="1"/>
  <c r="O48" i="6"/>
  <c r="O53" i="4"/>
  <c r="O21"/>
  <c r="O60"/>
  <c r="S22"/>
  <c r="O102" i="14"/>
  <c r="S16"/>
  <c r="O108" i="18"/>
  <c r="S56"/>
  <c r="O90" i="13"/>
  <c r="S30"/>
  <c r="O42" i="8"/>
  <c r="S43"/>
  <c r="O104"/>
  <c r="L120" i="14"/>
  <c r="R53"/>
  <c r="L140" i="6"/>
  <c r="R29"/>
  <c r="L29" i="5"/>
  <c r="R50" i="14"/>
  <c r="L117"/>
  <c r="S16" i="12"/>
  <c r="O87"/>
  <c r="N54" i="7"/>
  <c r="N14" i="5"/>
  <c r="N87" i="9"/>
  <c r="F75" i="5"/>
  <c r="F64"/>
  <c r="F23"/>
  <c r="F24"/>
  <c r="F74" i="9"/>
  <c r="F87"/>
  <c r="F71"/>
  <c r="F22"/>
  <c r="F35" s="1"/>
  <c r="L105" i="18"/>
  <c r="R53"/>
  <c r="L154"/>
  <c r="L97"/>
  <c r="L133"/>
  <c r="R30"/>
  <c r="L91" i="12"/>
  <c r="R38"/>
  <c r="H9" i="6"/>
  <c r="H27" i="5"/>
  <c r="H133" i="6"/>
  <c r="Q10"/>
  <c r="H132"/>
  <c r="D69" i="9"/>
  <c r="Q43"/>
  <c r="M64" i="5"/>
  <c r="M75"/>
  <c r="R9" i="13"/>
  <c r="L85"/>
  <c r="L85" i="12"/>
  <c r="R9"/>
  <c r="G131" i="6"/>
  <c r="G8"/>
  <c r="G130" s="1"/>
  <c r="G96" i="9"/>
  <c r="G26" i="5"/>
  <c r="E87"/>
  <c r="E65"/>
  <c r="L152" i="18"/>
  <c r="R51"/>
  <c r="L103"/>
  <c r="L155"/>
  <c r="R54"/>
  <c r="L106"/>
  <c r="H85"/>
  <c r="Q9"/>
  <c r="H113"/>
  <c r="H8"/>
  <c r="O122" i="14"/>
  <c r="S55"/>
  <c r="O108"/>
  <c r="S26"/>
  <c r="O121"/>
  <c r="S54"/>
  <c r="O111"/>
  <c r="S29"/>
  <c r="O107"/>
  <c r="S25"/>
  <c r="O80" i="5"/>
  <c r="R48" i="6"/>
  <c r="L47"/>
  <c r="L94" i="13"/>
  <c r="R56"/>
  <c r="G84" i="18"/>
  <c r="G112"/>
  <c r="D65" i="5"/>
  <c r="D87"/>
  <c r="G67"/>
  <c r="G98"/>
  <c r="O85" i="13"/>
  <c r="S9"/>
  <c r="H33" i="5"/>
  <c r="H105" i="6"/>
  <c r="H147"/>
  <c r="Q47"/>
  <c r="H148"/>
  <c r="H157"/>
  <c r="H96" i="5"/>
  <c r="Q35"/>
  <c r="L94" i="18"/>
  <c r="L130"/>
  <c r="R27"/>
  <c r="H89" i="13"/>
  <c r="H8"/>
  <c r="Q21"/>
  <c r="H96"/>
  <c r="H88"/>
  <c r="L95" i="12"/>
  <c r="R64"/>
  <c r="S37" i="5"/>
  <c r="L99"/>
  <c r="R37"/>
  <c r="S34"/>
  <c r="L95"/>
  <c r="R34"/>
  <c r="N67"/>
  <c r="N98"/>
  <c r="N93" i="12"/>
  <c r="N92"/>
  <c r="S40" i="13"/>
  <c r="O38"/>
  <c r="O23"/>
  <c r="O126" i="18" s="1"/>
  <c r="J84"/>
  <c r="J112"/>
  <c r="R50"/>
  <c r="L102"/>
  <c r="L151"/>
  <c r="F84"/>
  <c r="F112"/>
  <c r="R64"/>
  <c r="L109"/>
  <c r="L165"/>
  <c r="L137" i="6"/>
  <c r="R14"/>
  <c r="L160"/>
  <c r="L36" i="5"/>
  <c r="R36" s="1"/>
  <c r="R73" i="6"/>
  <c r="L151"/>
  <c r="L152"/>
  <c r="N85" i="18"/>
  <c r="N113"/>
  <c r="N8"/>
  <c r="H8" i="12"/>
  <c r="H85"/>
  <c r="Q9"/>
  <c r="R9" i="2"/>
  <c r="L8"/>
  <c r="O8" s="1"/>
  <c r="L96" i="18"/>
  <c r="L132"/>
  <c r="R29"/>
  <c r="O110" i="14"/>
  <c r="S28"/>
  <c r="O106"/>
  <c r="S24"/>
  <c r="O22" i="5"/>
  <c r="O60" i="7"/>
  <c r="S37"/>
  <c r="O94" i="9"/>
  <c r="O77" i="5"/>
  <c r="S16"/>
  <c r="H104" i="14"/>
  <c r="H103"/>
  <c r="Q21"/>
  <c r="H125"/>
  <c r="O95" i="12"/>
  <c r="S64"/>
  <c r="M81" i="9"/>
  <c r="M95" i="8"/>
  <c r="M9" i="5"/>
  <c r="H93" i="13"/>
  <c r="Q47"/>
  <c r="H92"/>
  <c r="H71" i="5"/>
  <c r="Q11"/>
  <c r="R11"/>
  <c r="L95" i="18"/>
  <c r="L131"/>
  <c r="R28"/>
  <c r="R51" i="14"/>
  <c r="L118"/>
  <c r="O51"/>
  <c r="O147" i="18"/>
  <c r="O24"/>
  <c r="O50" i="14"/>
  <c r="O28" i="13"/>
  <c r="S28" s="1"/>
  <c r="S38" i="12"/>
  <c r="L47" i="18"/>
  <c r="S35" i="6"/>
  <c r="O27"/>
  <c r="L89" i="12"/>
  <c r="O53" i="14"/>
  <c r="O53" i="13"/>
  <c r="S53" s="1"/>
  <c r="O27"/>
  <c r="S27" s="1"/>
  <c r="O118" i="18"/>
  <c r="O55" i="6"/>
  <c r="S55" s="1"/>
  <c r="O51" i="18"/>
  <c r="N96" i="8"/>
  <c r="N8"/>
  <c r="N10" i="5"/>
  <c r="N70" s="1"/>
  <c r="N82" i="9"/>
  <c r="H99" i="18"/>
  <c r="H100"/>
  <c r="H149"/>
  <c r="Q47"/>
  <c r="L98"/>
  <c r="L141"/>
  <c r="R38"/>
  <c r="O38"/>
  <c r="L113" i="14"/>
  <c r="R38"/>
  <c r="O38"/>
  <c r="N88" i="13"/>
  <c r="N89"/>
  <c r="N96"/>
  <c r="F8" i="6"/>
  <c r="F130" s="1"/>
  <c r="F131"/>
  <c r="F96" i="9"/>
  <c r="F26" i="5"/>
  <c r="O167" i="18"/>
  <c r="S67"/>
  <c r="S31" i="6"/>
  <c r="O29"/>
  <c r="O49" i="18"/>
  <c r="S66"/>
  <c r="O166"/>
  <c r="O64"/>
  <c r="S18"/>
  <c r="O16"/>
  <c r="S74" i="6"/>
  <c r="O73"/>
  <c r="O123" i="14"/>
  <c r="S56"/>
  <c r="O103" i="8"/>
  <c r="S34"/>
  <c r="O51" i="4"/>
  <c r="S16"/>
  <c r="O112" i="14"/>
  <c r="S30"/>
  <c r="O145" i="6"/>
  <c r="S41"/>
  <c r="R23" i="13"/>
  <c r="L21"/>
  <c r="O54" i="4"/>
  <c r="O61"/>
  <c r="S29"/>
  <c r="F69" i="9"/>
  <c r="L32" i="6"/>
  <c r="R33"/>
  <c r="K84" i="18"/>
  <c r="K112"/>
  <c r="I84"/>
  <c r="I112"/>
  <c r="L9" i="14"/>
  <c r="L101"/>
  <c r="R10"/>
  <c r="O10"/>
  <c r="Q28" i="5"/>
  <c r="H89"/>
  <c r="K9" i="6"/>
  <c r="K28" i="5"/>
  <c r="K89" s="1"/>
  <c r="L90" i="18"/>
  <c r="L126"/>
  <c r="R23"/>
  <c r="L21"/>
  <c r="L146" i="6"/>
  <c r="L103" i="9"/>
  <c r="R44" i="6"/>
  <c r="H98" i="5"/>
  <c r="Q36"/>
  <c r="H67"/>
  <c r="L100"/>
  <c r="R38"/>
  <c r="J75"/>
  <c r="J64"/>
  <c r="J24"/>
  <c r="J23"/>
  <c r="J58" s="1"/>
  <c r="J31"/>
  <c r="N89" i="18"/>
  <c r="N88"/>
  <c r="N125"/>
  <c r="N110"/>
  <c r="L156"/>
  <c r="L107"/>
  <c r="R55"/>
  <c r="H45" i="2"/>
  <c r="Q8"/>
  <c r="L93" i="18"/>
  <c r="L129"/>
  <c r="R26"/>
  <c r="O95"/>
  <c r="S28"/>
  <c r="O99" i="8"/>
  <c r="O85" i="9"/>
  <c r="S62" i="8"/>
  <c r="O13" i="5"/>
  <c r="O83"/>
  <c r="S21"/>
  <c r="O20"/>
  <c r="O58" i="7"/>
  <c r="S23"/>
  <c r="O92" i="9"/>
  <c r="M8" i="6"/>
  <c r="M130" s="1"/>
  <c r="M96" i="9"/>
  <c r="M131" i="6"/>
  <c r="M26" i="5"/>
  <c r="L150" i="6"/>
  <c r="L35" i="5"/>
  <c r="R64" i="6"/>
  <c r="L159"/>
  <c r="G87" i="9"/>
  <c r="G54" i="7"/>
  <c r="G14" i="5"/>
  <c r="E64"/>
  <c r="E75"/>
  <c r="E31"/>
  <c r="E23"/>
  <c r="E58" s="1"/>
  <c r="E24"/>
  <c r="E61"/>
  <c r="D75"/>
  <c r="D64"/>
  <c r="D23"/>
  <c r="D58" s="1"/>
  <c r="D24"/>
  <c r="D31"/>
  <c r="D61"/>
  <c r="D87" i="9"/>
  <c r="D74"/>
  <c r="Q14"/>
  <c r="D71"/>
  <c r="D22"/>
  <c r="D67" s="1"/>
  <c r="L52" i="4"/>
  <c r="L59"/>
  <c r="R21"/>
  <c r="N100" i="18"/>
  <c r="N149"/>
  <c r="N99"/>
  <c r="H110"/>
  <c r="H89"/>
  <c r="H88"/>
  <c r="Q21"/>
  <c r="H125"/>
  <c r="H49" i="4"/>
  <c r="H56"/>
  <c r="Q8"/>
  <c r="R18" i="5"/>
  <c r="Q18"/>
  <c r="H80"/>
  <c r="O100"/>
  <c r="S38"/>
  <c r="O81"/>
  <c r="S19"/>
  <c r="O84" i="9"/>
  <c r="S52" i="8"/>
  <c r="O12" i="5"/>
  <c r="O98" i="8"/>
  <c r="H115" i="14"/>
  <c r="H114"/>
  <c r="Q47"/>
  <c r="L116"/>
  <c r="R49"/>
  <c r="L47"/>
  <c r="H92" i="9"/>
  <c r="H58" i="7"/>
  <c r="Q23"/>
  <c r="R23"/>
  <c r="H8"/>
  <c r="L8" s="1"/>
  <c r="O8" s="1"/>
  <c r="H20" i="5"/>
  <c r="G66"/>
  <c r="G94"/>
  <c r="N114" i="14"/>
  <c r="N115"/>
  <c r="N125"/>
  <c r="I8" i="6"/>
  <c r="I130" s="1"/>
  <c r="I131"/>
  <c r="I96" i="9"/>
  <c r="I26" i="5"/>
  <c r="I49" i="2"/>
  <c r="L104" i="18"/>
  <c r="L153"/>
  <c r="R52"/>
  <c r="R29" i="14"/>
  <c r="L111"/>
  <c r="L87" i="18"/>
  <c r="L120"/>
  <c r="R16"/>
  <c r="R25"/>
  <c r="L92"/>
  <c r="L128"/>
  <c r="H141" i="6"/>
  <c r="Q32"/>
  <c r="H142"/>
  <c r="H30" i="5"/>
  <c r="H100" i="14"/>
  <c r="Q9"/>
  <c r="H8"/>
  <c r="L134" i="6"/>
  <c r="L10"/>
  <c r="O10" s="1"/>
  <c r="R11"/>
  <c r="H52" i="4"/>
  <c r="H59"/>
  <c r="H161" i="6"/>
  <c r="Q21" i="4"/>
  <c r="E84" i="18"/>
  <c r="E112"/>
  <c r="L86"/>
  <c r="L114"/>
  <c r="R10"/>
  <c r="L9"/>
  <c r="O10"/>
  <c r="O78" i="5"/>
  <c r="S17"/>
  <c r="O79"/>
  <c r="O96" i="18"/>
  <c r="O132"/>
  <c r="S29"/>
  <c r="S9" i="2"/>
  <c r="O119" i="14"/>
  <c r="S52"/>
  <c r="O105"/>
  <c r="S23"/>
  <c r="O109"/>
  <c r="S27"/>
  <c r="S23" i="12"/>
  <c r="O21"/>
  <c r="R49" i="13"/>
  <c r="L47"/>
  <c r="H89" i="12"/>
  <c r="H96"/>
  <c r="Q21"/>
  <c r="H88"/>
  <c r="R26" i="14"/>
  <c r="L108"/>
  <c r="I81" i="9"/>
  <c r="I95" i="8"/>
  <c r="I9" i="5"/>
  <c r="N8" i="13"/>
  <c r="N84" s="1"/>
  <c r="F49" i="2"/>
  <c r="O54" i="18"/>
  <c r="O53"/>
  <c r="O9" i="12"/>
  <c r="S44" i="6"/>
  <c r="L158"/>
  <c r="L58" i="4"/>
  <c r="G49" i="2"/>
  <c r="L26" i="6"/>
  <c r="L21" i="14"/>
  <c r="N9" i="6"/>
  <c r="N49" i="2" s="1"/>
  <c r="O52" i="18"/>
  <c r="O55"/>
  <c r="O122"/>
  <c r="O64" i="14"/>
  <c r="O49"/>
  <c r="O56" i="13"/>
  <c r="F68" i="9" l="1"/>
  <c r="F58" i="5"/>
  <c r="L8" i="12"/>
  <c r="R8" s="1"/>
  <c r="L93"/>
  <c r="O47"/>
  <c r="O157" i="18"/>
  <c r="F70" i="9"/>
  <c r="O32" i="6"/>
  <c r="O142" s="1"/>
  <c r="O133"/>
  <c r="O132"/>
  <c r="O30" i="5"/>
  <c r="S56" i="12"/>
  <c r="O94"/>
  <c r="H82" i="9"/>
  <c r="H96" i="8"/>
  <c r="H10" i="5"/>
  <c r="H8" i="8"/>
  <c r="Q9"/>
  <c r="L102"/>
  <c r="L9"/>
  <c r="R22"/>
  <c r="O22"/>
  <c r="Q13" i="5"/>
  <c r="H73"/>
  <c r="L92" i="12"/>
  <c r="S33" i="6"/>
  <c r="F73" i="9"/>
  <c r="Q9"/>
  <c r="F81"/>
  <c r="F69" i="5"/>
  <c r="F63"/>
  <c r="R21" i="12"/>
  <c r="L96"/>
  <c r="R15" i="5"/>
  <c r="L76"/>
  <c r="S15"/>
  <c r="O90" i="12"/>
  <c r="S30"/>
  <c r="L73" i="5"/>
  <c r="R13"/>
  <c r="O131" i="18"/>
  <c r="S18" i="5"/>
  <c r="O27"/>
  <c r="G63"/>
  <c r="G69"/>
  <c r="L87" i="9"/>
  <c r="L14" i="5"/>
  <c r="L54" i="7"/>
  <c r="L8" i="13"/>
  <c r="L84" s="1"/>
  <c r="F67" i="9"/>
  <c r="O124" i="14"/>
  <c r="S64"/>
  <c r="O107" i="18"/>
  <c r="S55"/>
  <c r="O156"/>
  <c r="L28" i="5"/>
  <c r="R26" i="6"/>
  <c r="O105" i="18"/>
  <c r="O154"/>
  <c r="S53"/>
  <c r="I63" i="5"/>
  <c r="I61"/>
  <c r="I69"/>
  <c r="I23"/>
  <c r="I58" s="1"/>
  <c r="I24"/>
  <c r="I31"/>
  <c r="O86" i="18"/>
  <c r="O9"/>
  <c r="O114"/>
  <c r="S10"/>
  <c r="L9" i="6"/>
  <c r="L49" i="2" s="1"/>
  <c r="L27" i="5"/>
  <c r="L133" i="6"/>
  <c r="R10"/>
  <c r="L132"/>
  <c r="Q8" i="14"/>
  <c r="H99"/>
  <c r="R20" i="5"/>
  <c r="Q20"/>
  <c r="H82"/>
  <c r="L114" i="14"/>
  <c r="L115"/>
  <c r="R47"/>
  <c r="D59" i="5"/>
  <c r="D86"/>
  <c r="G75"/>
  <c r="G64"/>
  <c r="G24"/>
  <c r="G23"/>
  <c r="G58" s="1"/>
  <c r="G31"/>
  <c r="G61"/>
  <c r="S13"/>
  <c r="O73"/>
  <c r="J93"/>
  <c r="J164" i="6"/>
  <c r="J60" i="5"/>
  <c r="J39"/>
  <c r="J86"/>
  <c r="J59"/>
  <c r="L88" i="18"/>
  <c r="L89"/>
  <c r="L125"/>
  <c r="R21"/>
  <c r="L110"/>
  <c r="O101" i="14"/>
  <c r="S10"/>
  <c r="O9"/>
  <c r="O160" i="6"/>
  <c r="O152"/>
  <c r="S73"/>
  <c r="O151"/>
  <c r="O36" i="5"/>
  <c r="O87" i="18"/>
  <c r="O120"/>
  <c r="S16"/>
  <c r="O109"/>
  <c r="S64"/>
  <c r="O165"/>
  <c r="O29" i="5"/>
  <c r="O140" i="6"/>
  <c r="S29"/>
  <c r="F87" i="5"/>
  <c r="F65"/>
  <c r="O98" i="18"/>
  <c r="S38"/>
  <c r="O141"/>
  <c r="N95" i="8"/>
  <c r="N9" i="5"/>
  <c r="N81" i="9"/>
  <c r="O103" i="18"/>
  <c r="O152"/>
  <c r="S51"/>
  <c r="S27" i="6"/>
  <c r="O26"/>
  <c r="L100" i="18"/>
  <c r="L149"/>
  <c r="L99"/>
  <c r="R47"/>
  <c r="S24"/>
  <c r="O91"/>
  <c r="O127"/>
  <c r="O118" i="14"/>
  <c r="S51"/>
  <c r="M69" i="5"/>
  <c r="M63"/>
  <c r="M61"/>
  <c r="M23"/>
  <c r="M58" s="1"/>
  <c r="M24"/>
  <c r="M31"/>
  <c r="O84"/>
  <c r="S22"/>
  <c r="L45" i="2"/>
  <c r="R8"/>
  <c r="H84" i="12"/>
  <c r="Q8"/>
  <c r="O91" i="13"/>
  <c r="S38"/>
  <c r="H165" i="6"/>
  <c r="Q105"/>
  <c r="O88" i="5"/>
  <c r="L147" i="6"/>
  <c r="L148"/>
  <c r="L33" i="5"/>
  <c r="R47" i="6"/>
  <c r="L105"/>
  <c r="L157"/>
  <c r="Q8" i="18"/>
  <c r="H112"/>
  <c r="H84"/>
  <c r="G65" i="5"/>
  <c r="G87"/>
  <c r="H88"/>
  <c r="Q27"/>
  <c r="F98" i="9"/>
  <c r="F45"/>
  <c r="F86" i="5"/>
  <c r="F59"/>
  <c r="N75"/>
  <c r="N64"/>
  <c r="L90"/>
  <c r="R29"/>
  <c r="O150" i="6"/>
  <c r="O159"/>
  <c r="S64"/>
  <c r="O35" i="5"/>
  <c r="O97" i="18"/>
  <c r="S30"/>
  <c r="O133"/>
  <c r="O93" i="12"/>
  <c r="S47"/>
  <c r="O92"/>
  <c r="F61" i="5"/>
  <c r="O94" i="13"/>
  <c r="S56"/>
  <c r="N8" i="6"/>
  <c r="N130" s="1"/>
  <c r="N131"/>
  <c r="N26" i="5"/>
  <c r="N96" i="9"/>
  <c r="O116" i="14"/>
  <c r="S49"/>
  <c r="O47"/>
  <c r="O104" i="18"/>
  <c r="S52"/>
  <c r="O153"/>
  <c r="L103" i="14"/>
  <c r="L125"/>
  <c r="L104"/>
  <c r="R21"/>
  <c r="O8" i="12"/>
  <c r="O85"/>
  <c r="S9"/>
  <c r="O106" i="18"/>
  <c r="O155"/>
  <c r="S54"/>
  <c r="L93" i="13"/>
  <c r="R47"/>
  <c r="L92"/>
  <c r="O89" i="12"/>
  <c r="O88"/>
  <c r="S21"/>
  <c r="O96"/>
  <c r="O45" i="2"/>
  <c r="S8"/>
  <c r="L85" i="18"/>
  <c r="L8"/>
  <c r="L113"/>
  <c r="R9"/>
  <c r="H91" i="5"/>
  <c r="Q30"/>
  <c r="I65"/>
  <c r="I87"/>
  <c r="Q8" i="7"/>
  <c r="R8"/>
  <c r="H14" i="5"/>
  <c r="H54" i="7"/>
  <c r="H87" i="9"/>
  <c r="H49" i="2"/>
  <c r="O72" i="5"/>
  <c r="S12"/>
  <c r="D35" i="9"/>
  <c r="Q22"/>
  <c r="D164" i="6"/>
  <c r="D60" i="5"/>
  <c r="D93"/>
  <c r="D39"/>
  <c r="E86"/>
  <c r="E59"/>
  <c r="E60"/>
  <c r="E164" i="6"/>
  <c r="E93" i="5"/>
  <c r="E39"/>
  <c r="R35"/>
  <c r="L96"/>
  <c r="M65"/>
  <c r="M87"/>
  <c r="O54" i="7"/>
  <c r="S8"/>
  <c r="O87" i="9"/>
  <c r="O14" i="5"/>
  <c r="O82"/>
  <c r="S20"/>
  <c r="K26"/>
  <c r="K131" i="6"/>
  <c r="K8"/>
  <c r="K49" i="2"/>
  <c r="K96" i="9"/>
  <c r="L8" i="14"/>
  <c r="L100"/>
  <c r="R9"/>
  <c r="L142" i="6"/>
  <c r="L30" i="5"/>
  <c r="R30" s="1"/>
  <c r="L141" i="6"/>
  <c r="R32"/>
  <c r="L89" i="13"/>
  <c r="L88"/>
  <c r="L96"/>
  <c r="R21"/>
  <c r="O101" i="18"/>
  <c r="O150"/>
  <c r="S49"/>
  <c r="O47"/>
  <c r="O113" i="14"/>
  <c r="S38"/>
  <c r="O120"/>
  <c r="S53"/>
  <c r="S50"/>
  <c r="O117"/>
  <c r="N84" i="18"/>
  <c r="N112"/>
  <c r="L67" i="5"/>
  <c r="L98"/>
  <c r="S23" i="13"/>
  <c r="O21"/>
  <c r="H84"/>
  <c r="Q8"/>
  <c r="H94" i="5"/>
  <c r="Q33"/>
  <c r="H66"/>
  <c r="H26"/>
  <c r="Q9" i="6"/>
  <c r="H8"/>
  <c r="H96" i="9"/>
  <c r="H131" i="6"/>
  <c r="O97" i="8"/>
  <c r="O83" i="9"/>
  <c r="O11" i="5"/>
  <c r="S42" i="8"/>
  <c r="O52" i="4"/>
  <c r="O161" i="6"/>
  <c r="S21" i="4"/>
  <c r="O59"/>
  <c r="S48" i="6"/>
  <c r="O47"/>
  <c r="O94" i="18"/>
  <c r="O130"/>
  <c r="S27"/>
  <c r="J65" i="5"/>
  <c r="J87"/>
  <c r="O8" i="4"/>
  <c r="O57"/>
  <c r="S9"/>
  <c r="O50"/>
  <c r="O158" i="6"/>
  <c r="L49" i="4"/>
  <c r="L56"/>
  <c r="R8"/>
  <c r="O21" i="14"/>
  <c r="S10" i="6"/>
  <c r="F31" i="5"/>
  <c r="O47" i="13"/>
  <c r="O21" i="18"/>
  <c r="S32" i="6" l="1"/>
  <c r="L84" i="12"/>
  <c r="O91" i="5"/>
  <c r="O141" i="6"/>
  <c r="H9" i="5"/>
  <c r="H61" s="1"/>
  <c r="H81" i="9"/>
  <c r="H95" i="8"/>
  <c r="Q8"/>
  <c r="O102"/>
  <c r="O9"/>
  <c r="S22"/>
  <c r="L82" i="9"/>
  <c r="L8" i="8"/>
  <c r="L10" i="5"/>
  <c r="L96" i="8"/>
  <c r="R9"/>
  <c r="Q10" i="5"/>
  <c r="H70"/>
  <c r="S27"/>
  <c r="L75"/>
  <c r="L64"/>
  <c r="R8" i="13"/>
  <c r="O125" i="14"/>
  <c r="O103"/>
  <c r="S21"/>
  <c r="O104"/>
  <c r="O49" i="4"/>
  <c r="O56"/>
  <c r="S8"/>
  <c r="O88" i="13"/>
  <c r="O96"/>
  <c r="O89"/>
  <c r="S21"/>
  <c r="O8"/>
  <c r="L99" i="14"/>
  <c r="R8"/>
  <c r="O64" i="5"/>
  <c r="O75"/>
  <c r="S14"/>
  <c r="O92" i="13"/>
  <c r="S47"/>
  <c r="O93"/>
  <c r="S11" i="5"/>
  <c r="O71"/>
  <c r="K130" i="6"/>
  <c r="K86" i="5"/>
  <c r="K61"/>
  <c r="K31"/>
  <c r="K87"/>
  <c r="K65"/>
  <c r="D98" i="9"/>
  <c r="D45"/>
  <c r="Q35"/>
  <c r="D70"/>
  <c r="D68"/>
  <c r="H75" i="5"/>
  <c r="H64"/>
  <c r="Q14"/>
  <c r="H23"/>
  <c r="R14"/>
  <c r="H24"/>
  <c r="H31"/>
  <c r="R8" i="18"/>
  <c r="L84"/>
  <c r="L112"/>
  <c r="L165" i="6"/>
  <c r="R105"/>
  <c r="L94" i="5"/>
  <c r="L66"/>
  <c r="R33"/>
  <c r="M93"/>
  <c r="M60"/>
  <c r="M164" i="6"/>
  <c r="M39" i="5"/>
  <c r="O90"/>
  <c r="S29"/>
  <c r="O100" i="14"/>
  <c r="O8"/>
  <c r="S9"/>
  <c r="L96" i="9"/>
  <c r="L26" i="5"/>
  <c r="L8" i="6"/>
  <c r="L131"/>
  <c r="R9"/>
  <c r="I59" i="5"/>
  <c r="I86"/>
  <c r="O88" i="18"/>
  <c r="O89"/>
  <c r="O125"/>
  <c r="O110"/>
  <c r="S21"/>
  <c r="F164" i="6"/>
  <c r="F60" i="5"/>
  <c r="F93"/>
  <c r="F39"/>
  <c r="O105" i="6"/>
  <c r="O148"/>
  <c r="O33" i="5"/>
  <c r="O147" i="6"/>
  <c r="S47"/>
  <c r="O157"/>
  <c r="H130"/>
  <c r="Q8"/>
  <c r="Q26" i="5"/>
  <c r="H87"/>
  <c r="O100" i="18"/>
  <c r="O99"/>
  <c r="S47"/>
  <c r="O149"/>
  <c r="S30" i="5"/>
  <c r="L91"/>
  <c r="O84" i="12"/>
  <c r="S8"/>
  <c r="O114" i="14"/>
  <c r="S47"/>
  <c r="O115"/>
  <c r="N65" i="5"/>
  <c r="N87"/>
  <c r="O96"/>
  <c r="S35"/>
  <c r="M59"/>
  <c r="M86"/>
  <c r="O28"/>
  <c r="S26" i="6"/>
  <c r="O9"/>
  <c r="N63" i="5"/>
  <c r="N69"/>
  <c r="N23"/>
  <c r="N58" s="1"/>
  <c r="N24"/>
  <c r="N61"/>
  <c r="N31"/>
  <c r="O67"/>
  <c r="O98"/>
  <c r="S36"/>
  <c r="G93"/>
  <c r="G60"/>
  <c r="G164" i="6"/>
  <c r="G39" i="5"/>
  <c r="G59"/>
  <c r="G86"/>
  <c r="L88"/>
  <c r="R27"/>
  <c r="O85" i="18"/>
  <c r="S9"/>
  <c r="O8"/>
  <c r="O113"/>
  <c r="I60" i="5"/>
  <c r="I164" i="6"/>
  <c r="I93" i="5"/>
  <c r="I39"/>
  <c r="L89"/>
  <c r="R28"/>
  <c r="H65"/>
  <c r="L81" i="9" l="1"/>
  <c r="L9" i="5"/>
  <c r="R8" i="8"/>
  <c r="L95"/>
  <c r="H69" i="5"/>
  <c r="H63"/>
  <c r="Q9"/>
  <c r="L70"/>
  <c r="R10"/>
  <c r="O96" i="8"/>
  <c r="O8"/>
  <c r="O10" i="5"/>
  <c r="S9" i="8"/>
  <c r="O82" i="9"/>
  <c r="O94" i="5"/>
  <c r="O66"/>
  <c r="S33"/>
  <c r="O165" i="6"/>
  <c r="S105"/>
  <c r="L130"/>
  <c r="R8"/>
  <c r="O99" i="14"/>
  <c r="S8"/>
  <c r="Q31" i="5"/>
  <c r="H60"/>
  <c r="H164" i="6"/>
  <c r="H93" i="5"/>
  <c r="H39"/>
  <c r="Q23"/>
  <c r="H58"/>
  <c r="O84" i="18"/>
  <c r="S8"/>
  <c r="O112"/>
  <c r="N164" i="6"/>
  <c r="N60" i="5"/>
  <c r="N39"/>
  <c r="N93"/>
  <c r="N59"/>
  <c r="N86"/>
  <c r="O8" i="6"/>
  <c r="O96" i="9"/>
  <c r="O26" i="5"/>
  <c r="S9" i="6"/>
  <c r="O131"/>
  <c r="O49" i="2"/>
  <c r="O89" i="5"/>
  <c r="S28"/>
  <c r="L87"/>
  <c r="R26"/>
  <c r="L65"/>
  <c r="L31"/>
  <c r="L61"/>
  <c r="H59"/>
  <c r="Q24"/>
  <c r="H86"/>
  <c r="K164" i="6"/>
  <c r="K93" i="5"/>
  <c r="K60"/>
  <c r="K39"/>
  <c r="O84" i="13"/>
  <c r="S8"/>
  <c r="O95" i="8" l="1"/>
  <c r="O9" i="5"/>
  <c r="O61" s="1"/>
  <c r="S8" i="8"/>
  <c r="O81" i="9"/>
  <c r="O70" i="5"/>
  <c r="S10"/>
  <c r="R9"/>
  <c r="L63"/>
  <c r="L69"/>
  <c r="L23"/>
  <c r="L24"/>
  <c r="O130" i="6"/>
  <c r="S8"/>
  <c r="O87" i="5"/>
  <c r="O65"/>
  <c r="S26"/>
  <c r="O31"/>
  <c r="L164" i="6"/>
  <c r="L93" i="5"/>
  <c r="R31"/>
  <c r="L39"/>
  <c r="L60"/>
  <c r="L59" l="1"/>
  <c r="L86"/>
  <c r="R24"/>
  <c r="L58"/>
  <c r="R23"/>
  <c r="S9"/>
  <c r="O24"/>
  <c r="O63"/>
  <c r="O23"/>
  <c r="O69"/>
  <c r="O164" i="6"/>
  <c r="O60" i="5"/>
  <c r="O93"/>
  <c r="S31"/>
  <c r="O39"/>
  <c r="S24" l="1"/>
  <c r="O59"/>
  <c r="O86"/>
  <c r="S23"/>
  <c r="O58"/>
</calcChain>
</file>

<file path=xl/comments1.xml><?xml version="1.0" encoding="utf-8"?>
<comments xmlns="http://schemas.openxmlformats.org/spreadsheetml/2006/main">
  <authors>
    <author>TWickens</author>
  </authors>
  <commentList>
    <comment ref="I7" authorId="0">
      <text>
        <r>
          <rPr>
            <sz val="8"/>
            <color indexed="81"/>
            <rFont val="Tahoma"/>
            <family val="2"/>
          </rPr>
          <t xml:space="preserve">Country name only needs to be entered here and it will appear on every subsequent page
</t>
        </r>
      </text>
    </comment>
    <comment ref="I9" authorId="0">
      <text>
        <r>
          <rPr>
            <sz val="8"/>
            <color indexed="81"/>
            <rFont val="Tahoma"/>
            <family val="2"/>
          </rPr>
          <t xml:space="preserve">Code only needs to be entered here and it will appear on every subsequent page
</t>
        </r>
      </text>
    </comment>
    <comment ref="I11" authorId="0">
      <text>
        <r>
          <rPr>
            <sz val="8"/>
            <color indexed="81"/>
            <rFont val="Tahoma"/>
            <family val="2"/>
          </rPr>
          <t xml:space="preserve">Year only needs to be entered here and it will appear on every subsequent page
</t>
        </r>
      </text>
    </comment>
    <comment ref="I13" authorId="0">
      <text>
        <r>
          <rPr>
            <sz val="8"/>
            <color indexed="81"/>
            <rFont val="Tahoma"/>
            <family val="2"/>
          </rPr>
          <t xml:space="preserve">Units of currency and year ending only need to be entered here and it will appear on every subsequent page
</t>
        </r>
      </text>
    </comment>
  </commentList>
</comments>
</file>

<file path=xl/comments2.xml><?xml version="1.0" encoding="utf-8"?>
<comments xmlns="http://schemas.openxmlformats.org/spreadsheetml/2006/main">
  <authors>
    <author>fbobadilla</author>
  </authors>
  <commentList>
    <comment ref="A24" authorId="0">
      <text>
        <r>
          <rPr>
            <b/>
            <sz val="9"/>
            <color indexed="81"/>
            <rFont val="Tahoma"/>
            <family val="2"/>
          </rPr>
          <t>fbobadilla: Won't surface if reported at this level and no detail. Do we need to add C31A to Table 3?</t>
        </r>
        <r>
          <rPr>
            <sz val="9"/>
            <color indexed="81"/>
            <rFont val="Tahoma"/>
            <family val="2"/>
          </rPr>
          <t xml:space="preserve">
</t>
        </r>
      </text>
    </comment>
    <comment ref="A29" authorId="0">
      <text>
        <r>
          <rPr>
            <b/>
            <sz val="9"/>
            <color indexed="81"/>
            <rFont val="Tahoma"/>
            <family val="2"/>
          </rPr>
          <t>fbobadilla: Won't surface if reported at this level and no detail.
Do we need to add C31A to Table 3?</t>
        </r>
        <r>
          <rPr>
            <sz val="9"/>
            <color indexed="81"/>
            <rFont val="Tahoma"/>
            <family val="2"/>
          </rPr>
          <t xml:space="preserve">
</t>
        </r>
      </text>
    </comment>
  </commentList>
</comments>
</file>

<file path=xl/sharedStrings.xml><?xml version="1.0" encoding="utf-8"?>
<sst xmlns="http://schemas.openxmlformats.org/spreadsheetml/2006/main" count="4298" uniqueCount="2393">
  <si>
    <t xml:space="preserve">Other Flows - Financial assets [521+522+523] </t>
  </si>
  <si>
    <t xml:space="preserve">Other Flows - Financial assets:  Currency and deposits [5212+5222] </t>
  </si>
  <si>
    <t xml:space="preserve">Other Flows - Financial assets:  Securities other than shares [5213+5223] </t>
  </si>
  <si>
    <t xml:space="preserve">Other Flows - Financial assets:  Loans [5214+5224] </t>
  </si>
  <si>
    <t xml:space="preserve">Other Flows - Financial assets:  Shares and other equity [5215+5225] </t>
  </si>
  <si>
    <t xml:space="preserve">Other Flows - Financial assets:  Insurance technical reserves [5216+5226] </t>
  </si>
  <si>
    <t xml:space="preserve">Other Flows - Financial assets:  Financial derivatives [5217+5227] </t>
  </si>
  <si>
    <t xml:space="preserve">Other Flows - Financial assets:  Other accounts receivable [5218+5228] </t>
  </si>
  <si>
    <t>Other Flows - Financial assets:  Domestic  [5212 + 5213 + 5214 + 5215 + 5216+ 5217 + 5218]</t>
  </si>
  <si>
    <t xml:space="preserve">Other Flows - Financial assets:  Domestic - Currency and deposits </t>
  </si>
  <si>
    <t xml:space="preserve">Other Flows - Financial assets:  Domestic - Securities other than shares </t>
  </si>
  <si>
    <t xml:space="preserve">Other Flows - Financial assets:  Domestic - Loans </t>
  </si>
  <si>
    <t xml:space="preserve">Other Flows - Financial assets:  Domestic - Shares and other equity </t>
  </si>
  <si>
    <t xml:space="preserve">Other Flows - Financial assets:  Domestic - Insurance technical reserves </t>
  </si>
  <si>
    <t xml:space="preserve">Other Flows - Financial assets:  Domestic - Financial derivatives </t>
  </si>
  <si>
    <t xml:space="preserve">Other Flows - Financial assets:  Domestic - Other accounts receivable </t>
  </si>
  <si>
    <t>Other Flows - Financial assets:  Foreign  [5222 + 5223 + 5224 + 5225 + 5226+ 5227 + 5228]</t>
  </si>
  <si>
    <t xml:space="preserve">Other Flows - Financial assets:  Foreign  - Currency and deposits </t>
  </si>
  <si>
    <t xml:space="preserve">Other Flows - Financial assets:  Foreign  - Securities other than shares </t>
  </si>
  <si>
    <t xml:space="preserve">Other Flows - Financial assets:  Foreign  - Loans </t>
  </si>
  <si>
    <t xml:space="preserve">Other Flows - Financial assets:  Foreign  - Shares and other equity </t>
  </si>
  <si>
    <t xml:space="preserve">Other Flows - Financial assets:  Foreign  - Insurance technical reserves </t>
  </si>
  <si>
    <t xml:space="preserve">Other Flows - Financial assets:  Foreign  - Financial derivatives </t>
  </si>
  <si>
    <t xml:space="preserve">Other Flows - Financial assets:  Foreign  - Other accounts receivable </t>
  </si>
  <si>
    <t xml:space="preserve">Other Flows - Financial assets:  Monetary gold and SDRs </t>
  </si>
  <si>
    <t xml:space="preserve">Other Flows - Liabilities [531+532] </t>
  </si>
  <si>
    <t xml:space="preserve">Other Flows - Liabilities:  Currency and deposits [5312+5322] </t>
  </si>
  <si>
    <t xml:space="preserve">Other Flows - Liabilities:  Securities other than shares [5313+5323] </t>
  </si>
  <si>
    <t xml:space="preserve">Other Flows - Liabilities:  Loans [5314+5324] </t>
  </si>
  <si>
    <t xml:space="preserve">Other Flows - Liabilities:  Shares and other equity [5315+5325] </t>
  </si>
  <si>
    <t xml:space="preserve">Other Flows - Liabilities:  Insurance technical reserves [5316+5326] </t>
  </si>
  <si>
    <t xml:space="preserve">Other Flows - Liabilities:  Financial derivatives [5317+5327] </t>
  </si>
  <si>
    <t>Other Flows - Liabilities:  Domestic  [5312 + 5313 + 5314 + 5315 + 5316+ 5317 + 5318]</t>
  </si>
  <si>
    <t xml:space="preserve">Other Flows - Liabilities:  Domestic - Currency and deposits </t>
  </si>
  <si>
    <t xml:space="preserve">Other Flows - Liabilities:  Domestic - Securities other than shares </t>
  </si>
  <si>
    <t xml:space="preserve">Other Flows - Liabilities:  Domestic - Loans </t>
  </si>
  <si>
    <t xml:space="preserve">Other Flows - Liabilities:  Domestic - Shares and other equity </t>
  </si>
  <si>
    <t xml:space="preserve">Other Flows - Liabilities:  Domestic - Insurance technical reserves </t>
  </si>
  <si>
    <t xml:space="preserve">Other Flows - Liabilities:  Domestic - Financial derivatives </t>
  </si>
  <si>
    <t xml:space="preserve">Other Flows - Liabilities:  Domestic - Other accounts payable </t>
  </si>
  <si>
    <t>Other Flows - Liabilities:  Foreign [5322 + 5323 + 5324 + 5325 + 5326+ 5327 + 5328]</t>
  </si>
  <si>
    <t xml:space="preserve">Other Flows - Liabilities:  Foreign  - Currency and deposits </t>
  </si>
  <si>
    <t xml:space="preserve">Other Flows - Liabilities:  Foreign  - Securities other than shares </t>
  </si>
  <si>
    <t xml:space="preserve">Other Flows - Liabilities:  Foreign  - Loans </t>
  </si>
  <si>
    <t xml:space="preserve">Other Flows - Liabilities:  Foreign  - Shares and other equity </t>
  </si>
  <si>
    <t xml:space="preserve">Other Flows - Liabilities:  Foreign  - Insurance technical reserves </t>
  </si>
  <si>
    <t xml:space="preserve">Other Flows - Liabilities:  Foreign  - Financial derivatives </t>
  </si>
  <si>
    <t xml:space="preserve">Other Flows - Liabilities:  Foreign  - Other accounts payable </t>
  </si>
  <si>
    <t xml:space="preserve">Transactions - Net acquisition of financial assets :  Currency and deposits [3212+3222] </t>
  </si>
  <si>
    <t xml:space="preserve">Transactions - Net incurrence of liabilities: Other accounts payable [3318+3328] </t>
  </si>
  <si>
    <t xml:space="preserve">Holding Gains- Liabilities :  Other accounts payable [4318+4328] </t>
  </si>
  <si>
    <t xml:space="preserve">Volume Changes - Liabilities:  Other accounts payable [5318+5328] </t>
  </si>
  <si>
    <t xml:space="preserve">Stocks -Liabilities : Other accounts payable [6318+6328] </t>
  </si>
  <si>
    <t xml:space="preserve">Other Flows - Liabilities:  Other accounts payable [5318+5328] </t>
  </si>
  <si>
    <t>Taxes  [111 + 112 + 113 + 114 + 115 + 116]</t>
  </si>
  <si>
    <t>85 - 85W</t>
  </si>
  <si>
    <t>85V</t>
  </si>
  <si>
    <t>32x</t>
  </si>
  <si>
    <t>321x</t>
  </si>
  <si>
    <t>322x</t>
  </si>
  <si>
    <t>C1</t>
  </si>
  <si>
    <t>C12</t>
  </si>
  <si>
    <t>C13</t>
  </si>
  <si>
    <t>C14</t>
  </si>
  <si>
    <t>C2</t>
  </si>
  <si>
    <t>C21</t>
  </si>
  <si>
    <t>C22</t>
  </si>
  <si>
    <t>C24</t>
  </si>
  <si>
    <t>C25</t>
  </si>
  <si>
    <t>C26</t>
  </si>
  <si>
    <t>C27</t>
  </si>
  <si>
    <t>C28</t>
  </si>
  <si>
    <t>C31</t>
  </si>
  <si>
    <t>C32x</t>
  </si>
  <si>
    <t>C321x</t>
  </si>
  <si>
    <t>C322x</t>
  </si>
  <si>
    <t>C33</t>
  </si>
  <si>
    <t>C331</t>
  </si>
  <si>
    <t>C332</t>
  </si>
  <si>
    <t>National Code</t>
  </si>
  <si>
    <t>National Nomenclature</t>
  </si>
  <si>
    <t>Non Cash</t>
  </si>
  <si>
    <t>non-financial public sector (NFPS)</t>
  </si>
  <si>
    <t xml:space="preserve">consolidation sheet (CN) for the nonfinancial public sector </t>
  </si>
  <si>
    <t>Copy the national nomenclature that identifies each of the data categories coded in column A (for example:</t>
  </si>
  <si>
    <t>non-financial public corporations (NFPC)</t>
  </si>
  <si>
    <t>PLEASE MAKE SURE TO PROVIDE A CODE FOR EACH ROW IN THIS COLUMN!</t>
  </si>
  <si>
    <t>Copy the corresponding national data to the nomenclatures identified in column B.</t>
  </si>
  <si>
    <t xml:space="preserve">only has budgetary central government, you will just work in SOURCE BA; however, if your country has budgetary central government and social </t>
  </si>
  <si>
    <t xml:space="preserve">security funds, you will work in SOURCE BA (for the budgetary central government data), SOURCE SS (for the social security fund data), and </t>
  </si>
  <si>
    <t xml:space="preserve">SOURCE CC (for the data necessary to consolidate budgetary and social security). </t>
  </si>
  <si>
    <t xml:space="preserve">You will work on one or more of these "Source" sheets, depending on the institutional coverage of your data. For example: if your country  </t>
  </si>
  <si>
    <t>Column C:</t>
  </si>
  <si>
    <t xml:space="preserve">To perform this task you have two options: </t>
  </si>
  <si>
    <t>Using the drop-down menu select the GFS category that corresponds to the national nomenclature</t>
  </si>
  <si>
    <t>in column B.</t>
  </si>
  <si>
    <t>91=911+912+913+914  ..................................................................................................................................................................................</t>
  </si>
  <si>
    <t>911=9111+9112+9113  ............................................................................................................................................</t>
  </si>
  <si>
    <t>914=9141+9142+9143+9144  ............................................................................................................................................</t>
  </si>
  <si>
    <t>92=921+922+923  ....................................................................................................................................</t>
  </si>
  <si>
    <t>9202=9212+9222 ..................................................................................................................................................</t>
  </si>
  <si>
    <t>9203=9213+9223 ..................................................................................................................................................</t>
  </si>
  <si>
    <r>
      <t xml:space="preserve">Domestic  </t>
    </r>
    <r>
      <rPr>
        <sz val="7.5"/>
        <rFont val="Arial"/>
        <family val="2"/>
      </rPr>
      <t>(=321)</t>
    </r>
    <r>
      <rPr>
        <b/>
        <sz val="7.5"/>
        <rFont val="Arial"/>
        <family val="2"/>
      </rPr>
      <t xml:space="preserve"> </t>
    </r>
    <r>
      <rPr>
        <sz val="7.5"/>
        <rFont val="Arial"/>
        <family val="2"/>
      </rPr>
      <t>..........................................................................................................................................................</t>
    </r>
  </si>
  <si>
    <t>514=5141+5142+5143+5144  ............................................................................................................................................</t>
  </si>
  <si>
    <r>
      <t>52=521+522+523</t>
    </r>
    <r>
      <rPr>
        <sz val="7.5"/>
        <rFont val="Arial"/>
        <family val="2"/>
      </rPr>
      <t xml:space="preserve">  ....................................................................................................................................</t>
    </r>
  </si>
  <si>
    <r>
      <t>Net incurrence of liabilities</t>
    </r>
    <r>
      <rPr>
        <sz val="7.5"/>
        <rFont val="Arial"/>
        <family val="2"/>
      </rPr>
      <t xml:space="preserve"> .................................................................................................................................................</t>
    </r>
  </si>
  <si>
    <t>STATISTICAL DISCREPANCIES IN / ADJUSTMENTS TO TABLE 2</t>
  </si>
  <si>
    <r>
      <t>2=21+22+23+24+25+26+27+28+</t>
    </r>
    <r>
      <rPr>
        <sz val="7.5"/>
        <color indexed="17"/>
        <rFont val="Arial"/>
        <family val="2"/>
      </rPr>
      <t>2z</t>
    </r>
    <r>
      <rPr>
        <sz val="7.5"/>
        <rFont val="Arial"/>
        <family val="2"/>
      </rPr>
      <t xml:space="preserve">  ..................................................................................................................................................................................</t>
    </r>
  </si>
  <si>
    <r>
      <t>21=211+212</t>
    </r>
    <r>
      <rPr>
        <sz val="7.5"/>
        <color indexed="17"/>
        <rFont val="Arial"/>
        <family val="2"/>
      </rPr>
      <t xml:space="preserve"> </t>
    </r>
    <r>
      <rPr>
        <sz val="7.5"/>
        <rFont val="Arial"/>
        <family val="2"/>
      </rPr>
      <t xml:space="preserve"> ...................................................................................................................................................</t>
    </r>
  </si>
  <si>
    <t>Self-employed or nonemployed contributions ..............................................................................................</t>
  </si>
  <si>
    <t>Adjustment to net acquisition of NFAs  .................................................................................................................................</t>
  </si>
  <si>
    <t>Adjustment to acquisition of NFAs  .................................................................................................................................</t>
  </si>
  <si>
    <t>Customs and other import duties ...................................................................................................................</t>
  </si>
  <si>
    <t>STATISTICAL DISCREPANCIES IN / ADJUSTMENTS TO TABLE 1</t>
  </si>
  <si>
    <r>
      <t xml:space="preserve">VERTICAL CHECKS FOR TABLE 1 </t>
    </r>
    <r>
      <rPr>
        <b/>
        <vertAlign val="superscript"/>
        <sz val="10"/>
        <color indexed="10"/>
        <rFont val="Arial"/>
        <family val="2"/>
      </rPr>
      <t>c/</t>
    </r>
  </si>
  <si>
    <t>Adjustment to other revenue  .................................................................................................................................</t>
  </si>
  <si>
    <t>Currency and deposits [9312+9322] .........................................................................................</t>
  </si>
  <si>
    <t>Securities other than shares [9313+9323] .............................................................................................</t>
  </si>
  <si>
    <t>Loans [9314+9324] ..........................................................................................................................................</t>
  </si>
  <si>
    <t>(84 - 84W) + (85 -85W)</t>
  </si>
  <si>
    <t>Mining, manufacturing, and construction ..........................................................................................................</t>
  </si>
  <si>
    <t>212=2121+2122  ..........................................................................................................................................................</t>
  </si>
  <si>
    <t>831 = Table 3:  331  .........................................................................................................................................</t>
  </si>
  <si>
    <t>Horizontal checks</t>
  </si>
  <si>
    <t>Payable by corporations and other enterprises ........................................................................................................</t>
  </si>
  <si>
    <t>83P - 85W</t>
  </si>
  <si>
    <r>
      <t xml:space="preserve">        </t>
    </r>
    <r>
      <rPr>
        <b/>
        <sz val="10"/>
        <color indexed="10"/>
        <rFont val="Arial"/>
        <family val="2"/>
      </rPr>
      <t>Use the Classification Assistant located in columns D, E, and F to classify the national data copied in column C</t>
    </r>
  </si>
  <si>
    <t>Not applicable</t>
  </si>
  <si>
    <t>9111=4111+5111 ................................................................................................................................................................................................................</t>
  </si>
  <si>
    <t>9112=4112+5112 ................................................................................................................................................................................................................</t>
  </si>
  <si>
    <t xml:space="preserve">Social security contributions:  Self-employed or nonemployed contributions </t>
  </si>
  <si>
    <t>2.3</t>
  </si>
  <si>
    <t>Self or nonemployed</t>
  </si>
  <si>
    <t>81BD</t>
  </si>
  <si>
    <t xml:space="preserve">Social security contributions:  Unallocable contributions </t>
  </si>
  <si>
    <t>2.4</t>
  </si>
  <si>
    <t>Other unallocable social security contributions</t>
  </si>
  <si>
    <t>81MM</t>
  </si>
  <si>
    <t>Other social contributions [1221 + 1222 + 1223]</t>
  </si>
  <si>
    <t>11</t>
  </si>
  <si>
    <t>Contributions to government, employee pension &amp; welfare funds within government</t>
  </si>
  <si>
    <t xml:space="preserve">Other social contributions : Employee contributions </t>
  </si>
  <si>
    <t xml:space="preserve">Other social contributions : Employer contributions </t>
  </si>
  <si>
    <t xml:space="preserve">Other social contributions : Imputed contributions </t>
  </si>
  <si>
    <t>81Z</t>
  </si>
  <si>
    <t>VII</t>
  </si>
  <si>
    <t>Grants [131 + 132 + 133]</t>
  </si>
  <si>
    <t>Grants</t>
  </si>
  <si>
    <t>81ZA</t>
  </si>
  <si>
    <t>Grants from foreign governments [1311 + 1312]</t>
  </si>
  <si>
    <t>17</t>
  </si>
  <si>
    <t>Foreign, excluding supranational authorities</t>
  </si>
  <si>
    <t>81ZB</t>
  </si>
  <si>
    <t xml:space="preserve">Grants from foreign governments: Current </t>
  </si>
  <si>
    <t>17.1</t>
  </si>
  <si>
    <t>Current</t>
  </si>
  <si>
    <t>81ZC</t>
  </si>
  <si>
    <t xml:space="preserve">Grants from foreign governments: Capital </t>
  </si>
  <si>
    <t>17.2</t>
  </si>
  <si>
    <t>Capital</t>
  </si>
  <si>
    <t>81ZD</t>
  </si>
  <si>
    <t>Other accounts receivable [5218+5228] .......................................................................................................</t>
  </si>
  <si>
    <t>Currency and deposits [5312+5322] .........................................................................................</t>
  </si>
  <si>
    <t>Securities other than shares [5313+5323] .............................................................................................</t>
  </si>
  <si>
    <t>Loans [5314+5324] ..........................................................................................................................................</t>
  </si>
  <si>
    <t>Shares and other equity [5315+5325] ....................................................................................................</t>
  </si>
  <si>
    <t>Insurance technical reserves [5316+5326] ..............................................................................................</t>
  </si>
  <si>
    <t>922=422+522 ................................................................................................................................................................................................................</t>
  </si>
  <si>
    <t>9222=4222+5222 ................................................................................................................................................................................................................</t>
  </si>
  <si>
    <t>9223=4223+5223 ................................................................................................................................................................................................................</t>
  </si>
  <si>
    <t>9224=4224+5224 ................................................................................................................................................................................................................</t>
  </si>
  <si>
    <t>9225=4225+5225 ................................................................................................................................................................................................................</t>
  </si>
  <si>
    <t xml:space="preserve">C22:  Purchases of goods and services </t>
  </si>
  <si>
    <r>
      <t xml:space="preserve">NLB = Table 3: 3M2 + </t>
    </r>
    <r>
      <rPr>
        <sz val="7.5"/>
        <color indexed="17"/>
        <rFont val="Arial"/>
        <family val="2"/>
      </rPr>
      <t>NLBz</t>
    </r>
    <r>
      <rPr>
        <sz val="7.5"/>
        <rFont val="Arial"/>
        <family val="2"/>
      </rPr>
      <t xml:space="preserve"> .......................................................................................................................................................................................................................</t>
    </r>
  </si>
  <si>
    <t>Strategic stocks</t>
  </si>
  <si>
    <t>Other Inventories</t>
  </si>
  <si>
    <t>93=43+53 ................................................................................................................................................................................................................</t>
  </si>
  <si>
    <t>9302=4302+5302 ................................................................................................................................................................................................................</t>
  </si>
  <si>
    <t>9303=4303+5303 ................................................................................................................................................................................................................</t>
  </si>
  <si>
    <t>9226=4226+5226 ................................................................................................................................................................................................................</t>
  </si>
  <si>
    <t>9227=4227+5227 ................................................................................................................................................................................................................</t>
  </si>
  <si>
    <t>TABLE 5_A</t>
  </si>
  <si>
    <t>GFS QUESTIONNAIRE</t>
  </si>
  <si>
    <t>9228=4228+5228 ................................................................................................................................................................................................................</t>
  </si>
  <si>
    <t>9307=4307+5307 ................................................................................................................................................................................................................</t>
  </si>
  <si>
    <t>9308=4308+5308 ................................................................................................................................................................................................................</t>
  </si>
  <si>
    <t>Other revenue .................................................................................................................................................................</t>
  </si>
  <si>
    <t>Transportation &amp; communication</t>
  </si>
  <si>
    <t xml:space="preserve">Communication </t>
  </si>
  <si>
    <t xml:space="preserve">Environmental protection </t>
  </si>
  <si>
    <t>82F</t>
  </si>
  <si>
    <t xml:space="preserve">Housing and community amenities </t>
  </si>
  <si>
    <t>Housing &amp; community amenities</t>
  </si>
  <si>
    <t>82D</t>
  </si>
  <si>
    <t xml:space="preserve">Health </t>
  </si>
  <si>
    <t>Health</t>
  </si>
  <si>
    <t>82DC</t>
  </si>
  <si>
    <t xml:space="preserve">Outpatient services </t>
  </si>
  <si>
    <t>Clinics, medical &amp; dental practitioners</t>
  </si>
  <si>
    <t>82DB</t>
  </si>
  <si>
    <t xml:space="preserve">Hospital services </t>
  </si>
  <si>
    <t>Hospitals</t>
  </si>
  <si>
    <t xml:space="preserve">Public health services </t>
  </si>
  <si>
    <t>82G</t>
  </si>
  <si>
    <t xml:space="preserve">Recreation, culture and religion </t>
  </si>
  <si>
    <t>Recreation, cultural &amp; religious affairs &amp; services</t>
  </si>
  <si>
    <t>82C</t>
  </si>
  <si>
    <t xml:space="preserve">Education </t>
  </si>
  <si>
    <t>Education</t>
  </si>
  <si>
    <t xml:space="preserve">Pre-primary and primary education </t>
  </si>
  <si>
    <t>82CB</t>
  </si>
  <si>
    <t xml:space="preserve">Secondary education </t>
  </si>
  <si>
    <t>4.1-2</t>
  </si>
  <si>
    <t>Pre-primary, primary, secondary</t>
  </si>
  <si>
    <t>82CF</t>
  </si>
  <si>
    <t xml:space="preserve">Tertiary education </t>
  </si>
  <si>
    <t>Tertiary education</t>
  </si>
  <si>
    <t>82E</t>
  </si>
  <si>
    <t xml:space="preserve">Social protection </t>
  </si>
  <si>
    <t>Social security &amp; welfare</t>
  </si>
  <si>
    <t>STATISTICAL DISCREPANCIES IN / ADJUSTMENTS TO STATEMENT I *</t>
  </si>
  <si>
    <r>
      <t xml:space="preserve">c/  The net operating balance should </t>
    </r>
    <r>
      <rPr>
        <i/>
        <sz val="7.5"/>
        <rFont val="Arial"/>
        <family val="2"/>
      </rPr>
      <t>only</t>
    </r>
    <r>
      <rPr>
        <sz val="7.5"/>
        <rFont val="Arial"/>
        <family val="2"/>
      </rPr>
      <t xml:space="preserve"> be calculated if consumption of fixed capital (23) has a nonzero value. Otherwise, only the gross operating balance should be calculated.</t>
    </r>
  </si>
  <si>
    <t>Pre-primary and primary education .........................................................................................................</t>
  </si>
  <si>
    <t>Secondary education .......................................................................................................................................</t>
  </si>
  <si>
    <t xml:space="preserve">Interest : To residents other than general government </t>
  </si>
  <si>
    <r>
      <t xml:space="preserve">Social protection </t>
    </r>
    <r>
      <rPr>
        <sz val="7.5"/>
        <rFont val="Arial"/>
        <family val="2"/>
      </rPr>
      <t>.............................................................................................................................................................</t>
    </r>
  </si>
  <si>
    <t>Agriculture, forestry, fishing, and hunting ..........................................................................................................</t>
  </si>
  <si>
    <r>
      <t xml:space="preserve">Public debt transactions </t>
    </r>
    <r>
      <rPr>
        <sz val="7.5"/>
        <rFont val="Arial"/>
        <family val="2"/>
      </rPr>
      <t>.........................................................................................................</t>
    </r>
  </si>
  <si>
    <t>Country name:</t>
  </si>
  <si>
    <t>Country code:</t>
  </si>
  <si>
    <t>Year:</t>
  </si>
  <si>
    <t>Final</t>
  </si>
  <si>
    <t>Preliminary</t>
  </si>
  <si>
    <t>Forecast</t>
  </si>
  <si>
    <r>
      <t>31=31.1-31.2+</t>
    </r>
    <r>
      <rPr>
        <sz val="7.5"/>
        <color indexed="17"/>
        <rFont val="Arial"/>
        <family val="2"/>
      </rPr>
      <t>31z</t>
    </r>
    <r>
      <rPr>
        <sz val="7.5"/>
        <rFont val="Arial"/>
        <family val="2"/>
      </rPr>
      <t xml:space="preserve">  ....................................................................................................................................................................</t>
    </r>
  </si>
  <si>
    <t>614=6141+6142+6143+6144  ............................................................................................................................................</t>
  </si>
  <si>
    <r>
      <t>62=621+622+623</t>
    </r>
    <r>
      <rPr>
        <sz val="7.5"/>
        <rFont val="Arial"/>
        <family val="2"/>
      </rPr>
      <t xml:space="preserve">  ....................................................................................................................................</t>
    </r>
  </si>
  <si>
    <t>621=6212+6213+6214+6215+6216+6217+6218  .........................................................................................................................................</t>
  </si>
  <si>
    <t>622=6222+6223+6224+6225+6226+6227+6228  .........................................................................................................................................</t>
  </si>
  <si>
    <r>
      <t>63=631+632</t>
    </r>
    <r>
      <rPr>
        <sz val="7.5"/>
        <rFont val="Arial"/>
        <family val="2"/>
      </rPr>
      <t xml:space="preserve">  ....................................................................................................................................</t>
    </r>
  </si>
  <si>
    <t>GFSM 86 COMMENTS</t>
  </si>
  <si>
    <t>GFSM 86 DESCRIPTOR</t>
  </si>
  <si>
    <t>GFSM 86</t>
  </si>
  <si>
    <t>GFSM 2001</t>
  </si>
  <si>
    <t>REVENUE [11 + 12 + 13 + 14]</t>
  </si>
  <si>
    <t>81 - 81MA - 81MB - 81MC</t>
  </si>
  <si>
    <t>total revenue excluding fixed capital assets, stocks, lands and intangibles assets</t>
  </si>
  <si>
    <t>81YA - 81B</t>
  </si>
  <si>
    <t>9307=9317+9327 ..................................................................................................................................................</t>
  </si>
  <si>
    <t>9308=9318+9328 ..................................................................................................................................................</t>
  </si>
  <si>
    <t>a/  Stocks of assets and liabilities at the end of the year.</t>
  </si>
  <si>
    <t>Central Government</t>
  </si>
  <si>
    <t>State Governments</t>
  </si>
  <si>
    <t>Local Governments</t>
  </si>
  <si>
    <t>Consolidation Column</t>
  </si>
  <si>
    <t>(1)</t>
  </si>
  <si>
    <t>(2)</t>
  </si>
  <si>
    <t>(3)</t>
  </si>
  <si>
    <t>(4)</t>
  </si>
  <si>
    <t>(5)</t>
  </si>
  <si>
    <t>(6)</t>
  </si>
  <si>
    <t>(7)</t>
  </si>
  <si>
    <t>(8)</t>
  </si>
  <si>
    <t>(9)</t>
  </si>
  <si>
    <t>Budgetary</t>
  </si>
  <si>
    <t>Extrabudgetary</t>
  </si>
  <si>
    <t>321 = Table 3:  321  ...............................................................................................................................................................</t>
  </si>
  <si>
    <t>322 = Table 3:  322  ...............................................................................................................................................................</t>
  </si>
  <si>
    <t>Current ..............................................................................................................................................................</t>
  </si>
  <si>
    <t>Capital ...................................................................................................................................................................</t>
  </si>
  <si>
    <t>Balancing items:</t>
  </si>
  <si>
    <t>2 = Table 2:  2  ...................................................................................................................................................................................</t>
  </si>
  <si>
    <t>21 = Table 2:  21  ............................................................................................................................................................</t>
  </si>
  <si>
    <t>22 = Table 2:  22  ............................................................................................................................................................</t>
  </si>
  <si>
    <t>88Z</t>
  </si>
  <si>
    <t>I</t>
  </si>
  <si>
    <t>Total debt (II+III)</t>
  </si>
  <si>
    <t>II</t>
  </si>
  <si>
    <t>Domestic debt</t>
  </si>
  <si>
    <r>
      <t xml:space="preserve">Sales of nonfinancial assets </t>
    </r>
    <r>
      <rPr>
        <sz val="7.5"/>
        <rFont val="Arial"/>
        <family val="2"/>
      </rPr>
      <t xml:space="preserve">.................................................................................................................................................... </t>
    </r>
  </si>
  <si>
    <r>
      <t xml:space="preserve">Net acquisition of financial assets other than cash </t>
    </r>
    <r>
      <rPr>
        <sz val="7.5"/>
        <rFont val="Arial"/>
        <family val="2"/>
      </rPr>
      <t>....................................................................................................................................................</t>
    </r>
  </si>
  <si>
    <t>113=1131+1132+1133+1134+1135+1136  .............................................................................................................................................</t>
  </si>
  <si>
    <t>114=1141+1142+1143+1144+1145+1146  .............................................................................................................................................</t>
  </si>
  <si>
    <t>Steps to follow:</t>
  </si>
  <si>
    <t>Normally, national data are identified by national classification codes. If such codes are not available,</t>
  </si>
  <si>
    <t>revenue, taxes on goods and services, interest, etc.).</t>
  </si>
  <si>
    <t>i)</t>
  </si>
  <si>
    <t xml:space="preserve">Once you have selected the GFS classification category, the corresponding GFS code will automatically </t>
  </si>
  <si>
    <t>Once completed, the "Source" sheet should look similar to the following example:</t>
  </si>
  <si>
    <t>ii)</t>
  </si>
  <si>
    <t>portray the country's fiscal position.</t>
  </si>
  <si>
    <t>General information:</t>
  </si>
  <si>
    <r>
      <t>never</t>
    </r>
    <r>
      <rPr>
        <sz val="10"/>
        <rFont val="Arial"/>
        <family val="2"/>
      </rPr>
      <t xml:space="preserve"> delete existing columns or sheets </t>
    </r>
  </si>
  <si>
    <r>
      <t>never</t>
    </r>
    <r>
      <rPr>
        <sz val="10"/>
        <rFont val="Arial"/>
        <family val="2"/>
      </rPr>
      <t xml:space="preserve"> move existing columns or rows</t>
    </r>
  </si>
  <si>
    <t xml:space="preserve">budgetary central government (BA), </t>
  </si>
  <si>
    <t>extrabudgetary funds (EA)</t>
  </si>
  <si>
    <t>social security funds (SS)</t>
  </si>
  <si>
    <t>consolidated central government (CG)</t>
  </si>
  <si>
    <t>state governments (SG)</t>
  </si>
  <si>
    <t>local governments (LG)</t>
  </si>
  <si>
    <t xml:space="preserve">consolidation sheet (CC) for the consolidated central government </t>
  </si>
  <si>
    <t>consolidation sheet (CT) for the general government</t>
  </si>
  <si>
    <t>Column D:</t>
  </si>
  <si>
    <t xml:space="preserve">Column E: </t>
  </si>
  <si>
    <t>display in column E</t>
  </si>
  <si>
    <t>84R + 84S</t>
  </si>
  <si>
    <t>84T + 84U</t>
  </si>
  <si>
    <t>Rent ................................................................................................................................................................................................</t>
  </si>
  <si>
    <t>Sales of market establishments ...................................................................................................................</t>
  </si>
  <si>
    <t>Administrative fees .......................................................................................................................................................</t>
  </si>
  <si>
    <t>Incidental sales by nonmarket establishments ............................................................................................................</t>
  </si>
  <si>
    <t>Compensation of employees ....................................................................................................................................................</t>
  </si>
  <si>
    <t>Disposals: machinery and equipment ...................................................................................................................................................................</t>
  </si>
  <si>
    <t>CFC: machinery and equipment ...................................................................................................................................................................</t>
  </si>
  <si>
    <t>CHANGE IN NET WORTH: VOLUME CHANGES [51 + 52 - 53]</t>
  </si>
  <si>
    <t>262=2621+2622  ..........................................................................................................................................................</t>
  </si>
  <si>
    <r>
      <t xml:space="preserve">Other taxes minus other subsidies (on production) </t>
    </r>
    <r>
      <rPr>
        <vertAlign val="superscript"/>
        <sz val="9"/>
        <rFont val="Arial"/>
        <family val="2"/>
      </rPr>
      <t>h/</t>
    </r>
    <r>
      <rPr>
        <sz val="7.5"/>
        <rFont val="Arial"/>
        <family val="2"/>
      </rPr>
      <t xml:space="preserve"> ...........................................................................................................................</t>
    </r>
  </si>
  <si>
    <t>Transactions - Net acquisition of nonfinancial assets [311 + 312 + 313 + 314]</t>
  </si>
  <si>
    <t xml:space="preserve">Transactions - Acquisitions: buildings and structures </t>
  </si>
  <si>
    <t xml:space="preserve">Transactions - Disposals: buildings and structures </t>
  </si>
  <si>
    <t xml:space="preserve">Transactions - CFC: buildings and structures </t>
  </si>
  <si>
    <t xml:space="preserve">Transactions - Acquisitions: machinery and equipment </t>
  </si>
  <si>
    <t xml:space="preserve">Transactions - Disposals: machinery and equipment </t>
  </si>
  <si>
    <t xml:space="preserve">Transactions - CFC: machinery and equipment </t>
  </si>
  <si>
    <t xml:space="preserve">Transactions - Acquisitions: other fixed assets </t>
  </si>
  <si>
    <t xml:space="preserve">Transactions - Disposals: other fixed assets </t>
  </si>
  <si>
    <t xml:space="preserve">Transactions - CFC: other fixed assets </t>
  </si>
  <si>
    <t xml:space="preserve">Transactions - Inventories </t>
  </si>
  <si>
    <t xml:space="preserve">Transactions - Acquisitions: valuables </t>
  </si>
  <si>
    <t xml:space="preserve">Transactions - Disposals: valuables </t>
  </si>
  <si>
    <t xml:space="preserve">Transactions - Acquisitions: land </t>
  </si>
  <si>
    <t xml:space="preserve">Transactions - Disposals: land </t>
  </si>
  <si>
    <t xml:space="preserve">Transactions - Acquisitions: subsoil assets </t>
  </si>
  <si>
    <t xml:space="preserve">Transactions - Disposals: subsoil assets </t>
  </si>
  <si>
    <t xml:space="preserve">Transactions - Acquisitions: other naturally occurring assets </t>
  </si>
  <si>
    <t xml:space="preserve">Transactions - Disposals: other naturally occurring assets </t>
  </si>
  <si>
    <t xml:space="preserve">Transactions - Acquisitions: intangible nonproduced assets </t>
  </si>
  <si>
    <t xml:space="preserve">Transactions - Disposals: intangible nonproduced assets </t>
  </si>
  <si>
    <t>Transactions - Net acquisition of financial assets [3202 + 3203 + 3204 + 3205 + 3206 + 3207 + 3208]</t>
  </si>
  <si>
    <t xml:space="preserve">Transactions - Net acquisition of financial assets :  Securities other than shares [3213+3223] </t>
  </si>
  <si>
    <t xml:space="preserve">Transactions - Net acquisition of financial assets :  Loans [3214+3224] </t>
  </si>
  <si>
    <t xml:space="preserve">Transactions - Net acquisition of financial assets :  Shares and other equity [3215+3225] </t>
  </si>
  <si>
    <t xml:space="preserve">Transactions - Net acquisition of financial assets :  Insurance technical reserves [3216+3226] </t>
  </si>
  <si>
    <t xml:space="preserve">Transactions - Net acquisition of financial assets :  Financial derivatives [3217+3227] </t>
  </si>
  <si>
    <t xml:space="preserve">Transactions - Net acquisition of financial assets :  Other accounts receivable [3218+3228] </t>
  </si>
  <si>
    <t>Transactions - Net acquisition of financial assets :  Domestic [3212 + 3213 + 3214 + 3215 + 3216 + 3217 + 3218]</t>
  </si>
  <si>
    <t xml:space="preserve">Transactions - Net acquisition of financial assets :  Domestic - Currency and deposits </t>
  </si>
  <si>
    <t xml:space="preserve">Transactions - Net acquisition of financial assets :  Domestic - Securities other than shares </t>
  </si>
  <si>
    <t xml:space="preserve">Transactions - Net acquisition of financial assets :  Domestic - Loans </t>
  </si>
  <si>
    <t xml:space="preserve">Transactions - Net acquisition of financial assets :  Domestic - Shares and other equity </t>
  </si>
  <si>
    <t xml:space="preserve">Transactions - Net acquisition of financial assets :  Domestic - Insurance technical reserves </t>
  </si>
  <si>
    <t xml:space="preserve">Transactions - Net acquisition of financial assets :  Domestic - Financial derivatives </t>
  </si>
  <si>
    <t xml:space="preserve">Transactions - Net acquisition of financial assets :  Domestic - Other accounts receivable </t>
  </si>
  <si>
    <t>Transactions - Net acquisition of financial assets :  Foreign [3222 + 3223 + 3224 + 3225 + 3226 + 3227 + 3228]</t>
  </si>
  <si>
    <t xml:space="preserve">Transactions - Net acquisition of financial assets :  Foreign - Currency and deposits </t>
  </si>
  <si>
    <t xml:space="preserve">Transactions - Net acquisition of financial assets :  Foreign - Securities other than shares </t>
  </si>
  <si>
    <t xml:space="preserve">Transactions - Net acquisition of financial assets :  Foreign - Loans </t>
  </si>
  <si>
    <t xml:space="preserve">Transactions - Net acquisition of financial assets :  Foreign - Shares and other equity </t>
  </si>
  <si>
    <t xml:space="preserve">Transactions - Net acquisition of financial assets :  Foreign - Insurance technical reserves </t>
  </si>
  <si>
    <t xml:space="preserve">Transactions - Net acquisition of financial assets :  Foreign - Financial derivatives </t>
  </si>
  <si>
    <t xml:space="preserve">Transactions - Net acquisition of financial assets :  Foreign - Other accounts receivable </t>
  </si>
  <si>
    <t>Transactions - Net incurrence of liabilities [3322 + 3323 + 3324 + 3325 + 3326 + 3327 + 3328]</t>
  </si>
  <si>
    <t xml:space="preserve">Transactions - Net incurrence of liabilities: Currency and deposits [3312+3322] </t>
  </si>
  <si>
    <t xml:space="preserve">Transactions - Net incurrence of liabilities: Securities other than shares [3313+3323] </t>
  </si>
  <si>
    <t xml:space="preserve">Transactions - Net incurrence of liabilities: Loans [3314+3324] </t>
  </si>
  <si>
    <t xml:space="preserve">Transactions - Net incurrence of liabilities: Shares and other equity [3315+3325] </t>
  </si>
  <si>
    <t xml:space="preserve">Transactions - Net incurrence of liabilities: Insurance technical reserves [3316+3326] </t>
  </si>
  <si>
    <t xml:space="preserve">Transactions - Net incurrence of liabilities: Financial derivatives [3317+3327] </t>
  </si>
  <si>
    <t>Transactions - Net incurrence of liabilities: Domestic [3313 + 3313 + 3314 + 3315 + 3316 + 3317 + 3318]</t>
  </si>
  <si>
    <t xml:space="preserve">Transactions - Net incurrence of liabilities: Domestic - Currency and deposits </t>
  </si>
  <si>
    <t xml:space="preserve">Transactions - Net incurrence of liabilities: Domestic - Securities other than shares </t>
  </si>
  <si>
    <t xml:space="preserve">Transactions - Net incurrence of liabilities: Domestic - Loans </t>
  </si>
  <si>
    <t xml:space="preserve">Transactions - Net incurrence of liabilities: Domestic - Shares and other equity </t>
  </si>
  <si>
    <t xml:space="preserve">Transactions - Net incurrence of liabilities: Domestic - Insurance technical reserves </t>
  </si>
  <si>
    <t xml:space="preserve">Transactions - Net incurrence of liabilities: Domestic - Financial derivatives </t>
  </si>
  <si>
    <t xml:space="preserve">Transactions - Net incurrence of liabilities: Domestic - Other accounts payable </t>
  </si>
  <si>
    <t>Transactions - Net incurrence of liabilities: Foreign [3322 + 3323 + 3324 + 3325 + 3326 +3327 +3328]</t>
  </si>
  <si>
    <t xml:space="preserve">Transactions - Net incurrence of liabilities: Foreign  - Currency and deposits </t>
  </si>
  <si>
    <t xml:space="preserve">Transactions - Net incurrence of liabilities: Foreign  - Securities other than shares </t>
  </si>
  <si>
    <t xml:space="preserve">Transactions - Net incurrence of liabilities: Foreign  - Loans </t>
  </si>
  <si>
    <t xml:space="preserve">Transactions - Net incurrence of liabilities: Foreign  - Shares and other equity </t>
  </si>
  <si>
    <t xml:space="preserve">Transactions - Net incurrence of liabilities: Foreign  - Insurance technical reserves </t>
  </si>
  <si>
    <t xml:space="preserve">Transactions - Net incurrence of liabilities: Foreign  - Financial derivatives </t>
  </si>
  <si>
    <t xml:space="preserve">Transactions - Net incurrence of liabilities: Foreign  - Other accounts payable </t>
  </si>
  <si>
    <t>Holding Gains- Nonfinancial assets [411 + 412 + 413 + 414]</t>
  </si>
  <si>
    <t>Holding Gains- Nonfinancial assets:  Fixed assets [4111 + 4112 + 4113]</t>
  </si>
  <si>
    <t xml:space="preserve">Holding Gains- Nonfinancial assets:  Fixed assets:  Buildings and structures </t>
  </si>
  <si>
    <t xml:space="preserve">Holding Gains- Nonfinancial assets:  Fixed assets:  Machinery and equipment </t>
  </si>
  <si>
    <t xml:space="preserve">Holding Gains- Nonfinancial assets:  Fixed assets:  Other fixed assets </t>
  </si>
  <si>
    <t xml:space="preserve">Holding Gains- Nonfinancial assets:  Inventories </t>
  </si>
  <si>
    <t xml:space="preserve">Holding Gains- Nonfinancial assets:  Valuables </t>
  </si>
  <si>
    <t>Holding Gains- Nonfinancial assets:  Nonproduced assets [4141 + 4142 + 4143 + 4144]</t>
  </si>
  <si>
    <t xml:space="preserve">Holding Gains- Nonfinancial assets:  Nonproduced assets:  Land </t>
  </si>
  <si>
    <t xml:space="preserve">Holding Gains- Nonfinancial assets:  Nonproduced assets:  Subsoil assets </t>
  </si>
  <si>
    <t xml:space="preserve">Holding Gains- Nonfinancial assets:  Nonproduced assets:  Other naturally occurring assets </t>
  </si>
  <si>
    <t xml:space="preserve">Holding Gains- Nonfinancial assets:  Nonproduced assets:  Intangible nonproduced assets </t>
  </si>
  <si>
    <t xml:space="preserve">Holding Gains- Financial assets [421+422+423] </t>
  </si>
  <si>
    <t xml:space="preserve">Holding Gains- Financial assets:  Currency and deposits [4212+4222] </t>
  </si>
  <si>
    <t xml:space="preserve">Holding Gains- Financial assets:  Securities other than shares [4213+4223] </t>
  </si>
  <si>
    <t xml:space="preserve">Holding Gains- Financial assets:  Loans [4214+4224] </t>
  </si>
  <si>
    <t xml:space="preserve">Holding Gains- Financial assets:  Shares and other equity [4215+4225] </t>
  </si>
  <si>
    <t xml:space="preserve">Holding Gains- Financial assets:  Insurance technical reserves [4216+4226] </t>
  </si>
  <si>
    <t xml:space="preserve">Holding Gains- Financial assets:  Financial derivatives [4217+4227] </t>
  </si>
  <si>
    <t xml:space="preserve">Holding Gains- Financial assets:  Other accounts receivable [4218+4228] </t>
  </si>
  <si>
    <t>Holding Gains- Financial assets:  Domestic [4212 + 4213 + 4214 + 4215 + 4216 + 4217 + 4218]</t>
  </si>
  <si>
    <r>
      <t xml:space="preserve">Other social contributions </t>
    </r>
    <r>
      <rPr>
        <sz val="7.5"/>
        <rFont val="Arial"/>
        <family val="2"/>
      </rPr>
      <t>...................................................................................................................................</t>
    </r>
  </si>
  <si>
    <t>Unallocable contributions .........................................................................................................................................</t>
  </si>
  <si>
    <t>Current ....................................................................................................................................................................................</t>
  </si>
  <si>
    <t>Capital ...........................................................................................................................................................................................</t>
  </si>
  <si>
    <t>511=5111+5112+5113  ............................................................................................................................................</t>
  </si>
  <si>
    <t>Central bank ..........................................................................................................................................</t>
  </si>
  <si>
    <t>Other accounts receivable .......................................................................................................</t>
  </si>
  <si>
    <t>Securities other than shares .........................................................................................</t>
  </si>
  <si>
    <r>
      <t xml:space="preserve">Domestic </t>
    </r>
    <r>
      <rPr>
        <sz val="7.5"/>
        <rFont val="Arial"/>
        <family val="2"/>
      </rPr>
      <t>.....................................................................................................................................................................</t>
    </r>
  </si>
  <si>
    <r>
      <t xml:space="preserve">Foreign </t>
    </r>
    <r>
      <rPr>
        <sz val="7.5"/>
        <rFont val="Arial"/>
        <family val="2"/>
      </rPr>
      <t>..............................................................................................................................................................................</t>
    </r>
  </si>
  <si>
    <t>Currency and deposits ..........................................................................................</t>
  </si>
  <si>
    <t>9113=4113+5113 ................................................................................................................................................................................................................</t>
  </si>
  <si>
    <t>912=412+512 ................................................................................................................................................................................................................</t>
  </si>
  <si>
    <t>Currency and deposits [3212+3222] .........................................................................................</t>
  </si>
  <si>
    <t>Securities other than shares [3213+3223] .............................................................................................</t>
  </si>
  <si>
    <t>Loans [3214+3224] ..........................................................................................................................................</t>
  </si>
  <si>
    <t>Shares and other equity [3215+3225] ....................................................................................................</t>
  </si>
  <si>
    <t>Insurance technical reserves [3216+3226] ..............................................................................................</t>
  </si>
  <si>
    <t>Financial derivatives [3217+3227] .........................................................................................................</t>
  </si>
  <si>
    <t>Other accounts receivable [3218+3228] .......................................................................................................</t>
  </si>
  <si>
    <t>Currency and deposits [3312+3322] .........................................................................................</t>
  </si>
  <si>
    <t>Securities other than shares [3313+3323] .............................................................................................</t>
  </si>
  <si>
    <t>Acquisitions: other naturally occurring assets ...................................................................................................................................................................</t>
  </si>
  <si>
    <t>Disposals: other naturally occurring assets ...................................................................................................................................................................</t>
  </si>
  <si>
    <t>Acquisitions: intangible nonproduced assets ...................................................................................................................................................................</t>
  </si>
  <si>
    <t>c/  Consolidation of central government, state governments, and local governments (columns 5, 6, 7).</t>
  </si>
  <si>
    <t>821=8211+8212+8213+8214+8215+8216  .........................................................................................................................................</t>
  </si>
  <si>
    <t>Imputed social contributions .....................................................................................................</t>
  </si>
  <si>
    <t>5=51+52-53  ..................................................................................................................................................................................</t>
  </si>
  <si>
    <t>c/  Change in net worth due to other changes in the volume of assets and liabilities.</t>
  </si>
  <si>
    <t>d/  Change in net financial worth due to other changes in the volume of financial assets and liabilities.</t>
  </si>
  <si>
    <t>6=61+62-63  ..................................................................................................................................................................................</t>
  </si>
  <si>
    <t>Financial derivatives [9217+9227] .........................................................................................................</t>
  </si>
  <si>
    <t>Other accounts receivable [9218+9228] .......................................................................................................</t>
  </si>
  <si>
    <t>d/  Change in net financial worth due to total other economic flows (holding gains/losses plus other changes in the volume of assets and liabilities).</t>
  </si>
  <si>
    <r>
      <t xml:space="preserve">VERTICAL CHECKS FOR TABLE 9 </t>
    </r>
    <r>
      <rPr>
        <b/>
        <vertAlign val="superscript"/>
        <sz val="10"/>
        <color indexed="10"/>
        <rFont val="Arial"/>
        <family val="2"/>
      </rPr>
      <t>f/</t>
    </r>
  </si>
  <si>
    <t>9=91+92-93  ..................................................................................................................................................................................</t>
  </si>
  <si>
    <t>Consumption of fixed capital .............................................................................................................................................</t>
  </si>
  <si>
    <t>Interest .........................................................................................................................................................................................</t>
  </si>
  <si>
    <t>CHANGE IN NET WORTH: HOLDING GAINS [41 + 42 - 43]</t>
  </si>
  <si>
    <t>82 = Table 3:  32  .........................................................................................................................................</t>
  </si>
  <si>
    <r>
      <t>CSD=1-2-</t>
    </r>
    <r>
      <rPr>
        <sz val="7.5"/>
        <color indexed="17"/>
        <rFont val="Arial"/>
        <family val="2"/>
      </rPr>
      <t>ADJ</t>
    </r>
    <r>
      <rPr>
        <sz val="7.5"/>
        <rFont val="Arial"/>
        <family val="2"/>
      </rPr>
      <t xml:space="preserve">-31 </t>
    </r>
    <r>
      <rPr>
        <sz val="7.5"/>
        <color indexed="17"/>
        <rFont val="Arial"/>
        <family val="2"/>
      </rPr>
      <t xml:space="preserve"> </t>
    </r>
    <r>
      <rPr>
        <sz val="7.5"/>
        <rFont val="Arial"/>
        <family val="2"/>
      </rPr>
      <t>...................................................................................................................................................................................</t>
    </r>
  </si>
  <si>
    <r>
      <t>NCB=CSD+NFB+</t>
    </r>
    <r>
      <rPr>
        <sz val="7.5"/>
        <color indexed="17"/>
        <rFont val="Arial"/>
        <family val="2"/>
      </rPr>
      <t>CSDz</t>
    </r>
    <r>
      <rPr>
        <sz val="7.5"/>
        <rFont val="Arial"/>
        <family val="2"/>
      </rPr>
      <t xml:space="preserve">  .........................................................................................................................</t>
    </r>
  </si>
  <si>
    <t>Other depository corporations ...........................................................................................</t>
  </si>
  <si>
    <t>Financial corporations not elsewhere classified ..................................................................................</t>
  </si>
  <si>
    <t>111=1111+1112+1113  ...................................................................................................................................................................................................................</t>
  </si>
  <si>
    <r>
      <t>1=11+12+13+14+</t>
    </r>
    <r>
      <rPr>
        <sz val="7.5"/>
        <color indexed="17"/>
        <rFont val="Arial"/>
        <family val="2"/>
      </rPr>
      <t>1z</t>
    </r>
    <r>
      <rPr>
        <sz val="7.5"/>
        <rFont val="Arial"/>
        <family val="2"/>
      </rPr>
      <t xml:space="preserve">  ..................................................................................................................................................................................</t>
    </r>
  </si>
  <si>
    <r>
      <t>2=21+22+23+24+25+26+27+28+</t>
    </r>
    <r>
      <rPr>
        <sz val="7.5"/>
        <color indexed="17"/>
        <rFont val="Arial"/>
        <family val="2"/>
      </rPr>
      <t>2z</t>
    </r>
    <r>
      <rPr>
        <sz val="7.5"/>
        <rFont val="Arial"/>
        <family val="2"/>
      </rPr>
      <t xml:space="preserve">  ............................................................................................................................................</t>
    </r>
  </si>
  <si>
    <t xml:space="preserve">Holding Gains- Financial assets:  Domestic - Currency and deposits </t>
  </si>
  <si>
    <t xml:space="preserve">Holding Gains- Financial assets:  Domestic - Securities other than shares </t>
  </si>
  <si>
    <t xml:space="preserve">Holding Gains- Financial assets:  Domestic - Loans </t>
  </si>
  <si>
    <t xml:space="preserve">Holding Gains- Financial assets:  Domestic - Shares and other equity </t>
  </si>
  <si>
    <t xml:space="preserve">Holding Gains- Financial assets:  Domestic - Insurance technical reserves </t>
  </si>
  <si>
    <t xml:space="preserve">Holding Gains- Financial assets:  Domestic - Financial derivatives </t>
  </si>
  <si>
    <t xml:space="preserve">Holding Gains- Financial assets:  Domestic - Other accounts receivable </t>
  </si>
  <si>
    <t>Holding Gains- Financial assets:  Foreign -  [4222 + 4223 + 4224 + 4225 + 4226 + 4227 + 4228]</t>
  </si>
  <si>
    <t xml:space="preserve">Holding Gains- Financial assets:  Foreign - Currency and deposits </t>
  </si>
  <si>
    <t xml:space="preserve">Holding Gains- Financial assets:  Foreign - Securities other than shares </t>
  </si>
  <si>
    <t xml:space="preserve">Holding Gains- Financial assets:  Foreign - Loans </t>
  </si>
  <si>
    <t xml:space="preserve">Holding Gains- Financial assets:  Foreign - Shares and other equity </t>
  </si>
  <si>
    <t xml:space="preserve">Holding Gains- Financial assets:  Foreign - Insurance technical reserves </t>
  </si>
  <si>
    <t xml:space="preserve">Holding Gains- Financial assets:  Foreign - Financial derivatives </t>
  </si>
  <si>
    <t xml:space="preserve">Holding Gains- Financial assets:  Foreign - Other accounts receivable </t>
  </si>
  <si>
    <t xml:space="preserve">Holding Gains- Financial assets:  Monetary gold and SDRs </t>
  </si>
  <si>
    <t xml:space="preserve">Holding Gains- Liabilities [431+432] </t>
  </si>
  <si>
    <t xml:space="preserve">Holding Gains- Liabilities :  Currency and deposits [4312+4322] </t>
  </si>
  <si>
    <t xml:space="preserve">Holding Gains- Liabilities :  Securities other than shares [4313+4323] </t>
  </si>
  <si>
    <t xml:space="preserve">Holding Gains- Liabilities :  Loans [4314+4324] </t>
  </si>
  <si>
    <t xml:space="preserve">Holding Gains- Liabilities :  Shares and other equity [4315+4325] </t>
  </si>
  <si>
    <t xml:space="preserve">Holding Gains- Liabilities :  Insurance technical reserves [4316+4326] </t>
  </si>
  <si>
    <t xml:space="preserve">Holding Gains- Liabilities :  Financial derivatives [4317+4327] </t>
  </si>
  <si>
    <t>Holding Gains- Liabilities :  Domestic  [4312 + 4313 + 4314 + 4315 + 4316+ 4317 + 4318]</t>
  </si>
  <si>
    <t xml:space="preserve">Holding Gains- Liabilities :  Domestic  - Currency and deposits </t>
  </si>
  <si>
    <t xml:space="preserve">Holding Gains- Liabilities :  Domestic  - Securities other than shares </t>
  </si>
  <si>
    <t xml:space="preserve">Holding Gains- Liabilities :  Domestic  - Loans </t>
  </si>
  <si>
    <t xml:space="preserve">Holding Gains- Liabilities :  Domestic  - Shares and other equity </t>
  </si>
  <si>
    <t xml:space="preserve">Holding Gains- Liabilities :  Domestic  - Insurance technical reserves </t>
  </si>
  <si>
    <t xml:space="preserve">Holding Gains- Liabilities :  Domestic  - Financial derivatives </t>
  </si>
  <si>
    <t xml:space="preserve">Holding Gains- Liabilities :  Domestic  - Other accounts payable </t>
  </si>
  <si>
    <t>Holding Gains- Liabilities :  Foreign [4322 + 4323 + 4324 + 4325 + 4326 + 4327 + 4328]</t>
  </si>
  <si>
    <t xml:space="preserve">Holding Gains- Liabilities :  Foreign - Currency and deposits </t>
  </si>
  <si>
    <t xml:space="preserve">Holding Gains- Liabilities :  Foreign - Securities other than shares </t>
  </si>
  <si>
    <t xml:space="preserve">Holding Gains- Liabilities :  Foreign - Loans </t>
  </si>
  <si>
    <t xml:space="preserve">Holding Gains- Liabilities :  Foreign - Shares and other equity </t>
  </si>
  <si>
    <t xml:space="preserve">Holding Gains- Liabilities :  Foreign - Insurance technical reserves </t>
  </si>
  <si>
    <t xml:space="preserve">Holding Gains- Liabilities :  Foreign - Financial derivatives </t>
  </si>
  <si>
    <t xml:space="preserve">Holding Gains- Liabilities :  Foreign - Other accounts payable </t>
  </si>
  <si>
    <t>Volume Changes - Nonfinancial assets [511 + 512 + 513 + 514]</t>
  </si>
  <si>
    <t>Volume Changes - Nonfinancial assets : Fixed assets [5111 + 5112 + 5113]</t>
  </si>
  <si>
    <t xml:space="preserve">Volume Changes - Nonfinancial assets : Fixed assets:   Buildings and structures </t>
  </si>
  <si>
    <t xml:space="preserve">Volume Changes - Nonfinancial assets : Fixed assets:  Machinery and equipment </t>
  </si>
  <si>
    <t xml:space="preserve">Volume Changes - Nonfinancial assets : Fixed assets:  Other fixed assets </t>
  </si>
  <si>
    <t xml:space="preserve">Volume Changes - Inventories </t>
  </si>
  <si>
    <t xml:space="preserve">Volume Changes - Valuables </t>
  </si>
  <si>
    <t>Volume Changes - Nonfinancial assets : Nonproduced assets [5141 + 5142 + 5143 + 5144]</t>
  </si>
  <si>
    <t xml:space="preserve">Volume Changes - Nonfinancial assets : Nonproduced assets:  Land </t>
  </si>
  <si>
    <t xml:space="preserve">Volume Changes - Nonfinancial assets : Nonproduced assets:  Subsoil assets </t>
  </si>
  <si>
    <t xml:space="preserve">Volume Changes - Nonfinancial assets : Nonproduced assets:  Other naturally occurring assets </t>
  </si>
  <si>
    <t xml:space="preserve">Volume Changes - Nonfinancial assets : Nonproduced assets:  Intangible nonproduced assets </t>
  </si>
  <si>
    <t xml:space="preserve">Volume Changes - Financial assets [521+522+523] </t>
  </si>
  <si>
    <t xml:space="preserve">Volume Changes - Financial assets:  Currency and deposits [5212+5222] </t>
  </si>
  <si>
    <t xml:space="preserve">Volume Changes - Financial assets:  Securities other than shares [5213+5223] </t>
  </si>
  <si>
    <t xml:space="preserve">Volume Changes - Financial assets:  Loans [5214+5224] </t>
  </si>
  <si>
    <t xml:space="preserve">Volume Changes - Financial assets:  Shares and other equity [5215+5225] </t>
  </si>
  <si>
    <t xml:space="preserve">Volume Changes - Financial assets:  Insurance technical reserves [5216+5226] </t>
  </si>
  <si>
    <t xml:space="preserve">Volume Changes - Financial assets:  Financial derivatives [5217+5227] </t>
  </si>
  <si>
    <t xml:space="preserve">Volume Changes - Financial assets:  Other accounts receivable [5218+5228] </t>
  </si>
  <si>
    <t>Volume Changes - Financial assets:  Domestic  [5212 + 5213 + 5214 + 5215 + 5216+ 5217 + 5218]</t>
  </si>
  <si>
    <t xml:space="preserve">Volume Changes - Financial assets:  Domestic - Currency and deposits </t>
  </si>
  <si>
    <t xml:space="preserve">Volume Changes - Financial assets:  Domestic - Securities other than shares </t>
  </si>
  <si>
    <t xml:space="preserve">Volume Changes - Financial assets:  Domestic - Loans </t>
  </si>
  <si>
    <t xml:space="preserve">Volume Changes - Financial assets:  Domestic - Shares and other equity </t>
  </si>
  <si>
    <t xml:space="preserve">Volume Changes - Financial assets:  Domestic - Insurance technical reserves </t>
  </si>
  <si>
    <t xml:space="preserve">Volume Changes - Financial assets:  Domestic - Financial derivatives </t>
  </si>
  <si>
    <t xml:space="preserve">Volume Changes - Financial assets:  Domestic - Other accounts receivable </t>
  </si>
  <si>
    <t>Volume Changes - Financial assets:  Foreign  [5222 + 5223 + 5224 + 5225 + 5226+ 5227 + 5228]</t>
  </si>
  <si>
    <t xml:space="preserve">Volume Changes - Financial assets:  Foreign  - Currency and deposits </t>
  </si>
  <si>
    <t xml:space="preserve">Volume Changes - Financial assets:  Foreign  - Securities other than shares </t>
  </si>
  <si>
    <t xml:space="preserve">Volume Changes - Financial assets:  Foreign  - Loans </t>
  </si>
  <si>
    <t xml:space="preserve">Volume Changes - Financial assets:  Foreign  - Shares and other equity </t>
  </si>
  <si>
    <t xml:space="preserve">Volume Changes - Financial assets:  Foreign  - Insurance technical reserves </t>
  </si>
  <si>
    <t xml:space="preserve">Volume Changes - Financial assets:  Foreign  - Financial derivatives </t>
  </si>
  <si>
    <t xml:space="preserve">Volume Changes - Financial assets:  Foreign  - Other accounts receivable </t>
  </si>
  <si>
    <t xml:space="preserve">Volume Changes - Financial assets:  Monetary gold and SDRs </t>
  </si>
  <si>
    <t xml:space="preserve">Volume Changes - Liabilities [531+532] </t>
  </si>
  <si>
    <t xml:space="preserve">Volume Changes - Liabilities:  Currency and deposits [5312+5322] </t>
  </si>
  <si>
    <t xml:space="preserve">Volume Changes - Liabilities:  Securities other than shares [5313+5323] </t>
  </si>
  <si>
    <t xml:space="preserve">Volume Changes - Liabilities:  Loans [5314+5324] </t>
  </si>
  <si>
    <t xml:space="preserve">Volume Changes - Liabilities:  Shares and other equity [5315+5325] </t>
  </si>
  <si>
    <t xml:space="preserve">Volume Changes - Liabilities:  Insurance technical reserves [5316+5326] </t>
  </si>
  <si>
    <t xml:space="preserve">Volume Changes - Liabilities:  Financial derivatives [5317+5327] </t>
  </si>
  <si>
    <t>Volume Changes - Liabilities:  Domestic  [5312 + 5313 + 5314 + 5315 + 5316+ 5317 + 5318]</t>
  </si>
  <si>
    <t xml:space="preserve">Volume Changes - Liabilities:  Domestic - Currency and deposits </t>
  </si>
  <si>
    <t xml:space="preserve">Volume Changes - Liabilities:  Domestic - Securities other than shares </t>
  </si>
  <si>
    <t xml:space="preserve">Volume Changes - Liabilities:  Domestic - Loans </t>
  </si>
  <si>
    <t xml:space="preserve">Volume Changes - Liabilities:  Domestic - Shares and other equity </t>
  </si>
  <si>
    <t xml:space="preserve">Volume Changes - Liabilities:  Domestic - Insurance technical reserves </t>
  </si>
  <si>
    <t xml:space="preserve">Volume Changes - Liabilities:  Domestic - Financial derivatives </t>
  </si>
  <si>
    <t xml:space="preserve">Volume Changes - Liabilities:  Domestic - Other accounts payable </t>
  </si>
  <si>
    <t>Volume Changes - Liabilities:  Foreign [5322 + 5323 + 5324 + 5325 + 5326+ 5327 + 5328]</t>
  </si>
  <si>
    <t xml:space="preserve">Volume Changes - Liabilities:  Foreign  - Currency and deposits </t>
  </si>
  <si>
    <t xml:space="preserve">Volume Changes - Liabilities:  Foreign  - Securities other than shares </t>
  </si>
  <si>
    <t xml:space="preserve">Volume Changes - Liabilities:  Foreign  - Loans </t>
  </si>
  <si>
    <t xml:space="preserve">Volume Changes - Liabilities:  Foreign  - Shares and other equity </t>
  </si>
  <si>
    <t xml:space="preserve">Volume Changes - Liabilities:  Foreign  - Insurance technical reserves </t>
  </si>
  <si>
    <t xml:space="preserve">Volume Changes - Liabilities:  Foreign  - Financial derivatives </t>
  </si>
  <si>
    <t xml:space="preserve">Volume Changes - Liabilities:  Foreign  - Other accounts payable </t>
  </si>
  <si>
    <t>Other Flows - Nonfinancial assets [511 + 512 + 513 + 514]</t>
  </si>
  <si>
    <t>Other Flows - Nonfinancial assets : Fixed assets [5111 + 5112 + 5113]</t>
  </si>
  <si>
    <t xml:space="preserve">Other Flows - Nonfinancial assets : Fixed assets:   Buildings and structures </t>
  </si>
  <si>
    <t xml:space="preserve">Other Flows - Nonfinancial assets : Fixed assets:  Machinery and equipment </t>
  </si>
  <si>
    <t xml:space="preserve">Other Flows - Nonfinancial assets : Fixed assets:  Other fixed assets </t>
  </si>
  <si>
    <t xml:space="preserve">Other Flows - Inventories </t>
  </si>
  <si>
    <t xml:space="preserve">Other Flows - Valuables </t>
  </si>
  <si>
    <t>Other Flows - Nonfinancial assets : Nonproduced assets [5141 + 5142 + 5143 + 5144]</t>
  </si>
  <si>
    <t xml:space="preserve">Other Flows - Nonfinancial assets : Nonproduced assets:  Land </t>
  </si>
  <si>
    <t xml:space="preserve">Other Flows - Nonfinancial assets : Nonproduced assets:  Subsoil assets </t>
  </si>
  <si>
    <t xml:space="preserve">Other Flows - Nonfinancial assets : Nonproduced assets:  Other naturally occurring assets </t>
  </si>
  <si>
    <t xml:space="preserve">Other Flows - Nonfinancial assets : Nonproduced assets:  Intangible nonproduced assets </t>
  </si>
  <si>
    <t>931=9312+9313+9314+9315+9316+9317+9318  .........................................................................................................................................</t>
  </si>
  <si>
    <t>932=9322+9323+9324+9325+9326+9327+9328  ....................................................................................................................................</t>
  </si>
  <si>
    <t>9M2=92-93 .........................................................................................................................................................</t>
  </si>
  <si>
    <t>Table 9 vs. Tables 4 and 5:</t>
  </si>
  <si>
    <t>d/  Change in net financial worth due to holding gains and losses in financial assets and liabilities.</t>
  </si>
  <si>
    <r>
      <t xml:space="preserve">Statement I vs Detailed Tables (for </t>
    </r>
    <r>
      <rPr>
        <b/>
        <u/>
        <sz val="7.5"/>
        <rFont val="Arial"/>
        <family val="2"/>
      </rPr>
      <t>other than cash</t>
    </r>
    <r>
      <rPr>
        <b/>
        <sz val="7.5"/>
        <rFont val="Arial"/>
        <family val="2"/>
      </rPr>
      <t xml:space="preserve"> reporting)</t>
    </r>
    <r>
      <rPr>
        <b/>
        <vertAlign val="superscript"/>
        <sz val="9"/>
        <rFont val="Arial"/>
        <family val="2"/>
      </rPr>
      <t>d/</t>
    </r>
    <r>
      <rPr>
        <b/>
        <sz val="7.5"/>
        <rFont val="Arial"/>
        <family val="2"/>
      </rPr>
      <t>:</t>
    </r>
  </si>
  <si>
    <t>Disposals: intangible nonproduced assets ...................................................................................................................................................................</t>
  </si>
  <si>
    <t>d/  Net transactions in fixed assets, valuables, and nonproduced assets equal acquisitions minus disposals and consumption of fixed capital.</t>
  </si>
  <si>
    <t>144=1441+1442  .....................................................................................................................................................................................................</t>
  </si>
  <si>
    <t>1141=11411+11412+11413  ..................................................................................................................................................................</t>
  </si>
  <si>
    <t>1145=11451+11452  ..............................................................................................................................................................</t>
  </si>
  <si>
    <t>Recurrent taxes on net wealth ........................................................................................................</t>
  </si>
  <si>
    <t>Sales taxes ..............................................................................................................................................</t>
  </si>
  <si>
    <t>9207=4207+5207 ................................................................................................................................................................................................................</t>
  </si>
  <si>
    <t>9208=4208+5208 ................................................................................................................................................................................................................</t>
  </si>
  <si>
    <t>921=421+521 ................................................................................................................................................................................................................</t>
  </si>
  <si>
    <t>9212=4212+5212 ................................................................................................................................................................................................................</t>
  </si>
  <si>
    <t>Insurance technical reserves [3316+3326] ..............................................................................................</t>
  </si>
  <si>
    <t>Financial derivatives [3317+3327] .........................................................................................................</t>
  </si>
  <si>
    <t>Other accounts receivable [3318+3328] .......................................................................................................</t>
  </si>
  <si>
    <r>
      <t>32=3202+3203+3204+3205+3206+3207+3208+323+</t>
    </r>
    <r>
      <rPr>
        <sz val="7.5"/>
        <color indexed="17"/>
        <rFont val="Arial"/>
        <family val="2"/>
      </rPr>
      <t>32z</t>
    </r>
    <r>
      <rPr>
        <sz val="7.5"/>
        <rFont val="Arial"/>
        <family val="2"/>
      </rPr>
      <t xml:space="preserve">  .........................................................................................................................................</t>
    </r>
  </si>
  <si>
    <t>Securities other than shares [4213+4223] .............................................................................................</t>
  </si>
  <si>
    <t>Loans [4214+4224] ..........................................................................................................................................</t>
  </si>
  <si>
    <t>Shares and other equity [4215+4225] ....................................................................................................</t>
  </si>
  <si>
    <t>Excises ...........................................................................................................................................................</t>
  </si>
  <si>
    <t>26 = Table 2:  26  ..............................................................................................................................................................</t>
  </si>
  <si>
    <t>27 = Table 2:  27  .............................................................................................................................................................</t>
  </si>
  <si>
    <t>28 = Table 2:  28  .............................................................................................................................................................</t>
  </si>
  <si>
    <t>2z = Table 2:  2z  ..................................................................................................................................</t>
  </si>
  <si>
    <t>31 = Table 3:  31  ..................................................................................................................................................................</t>
  </si>
  <si>
    <t>Grants ................................................................................................................................................................................</t>
  </si>
  <si>
    <t>Profits of fiscal monopolies ..............................................................................................................</t>
  </si>
  <si>
    <t>Taxes on specific services .................................................................................................................................</t>
  </si>
  <si>
    <t>Motor vehicles taxes .............................................................................................................................................</t>
  </si>
  <si>
    <t>Other taxes on goods and services ...........................................................................................................</t>
  </si>
  <si>
    <t>Valuables ....................................................................................................................................................................................</t>
  </si>
  <si>
    <r>
      <t xml:space="preserve">Environmental protection </t>
    </r>
    <r>
      <rPr>
        <sz val="7.5"/>
        <rFont val="Arial"/>
        <family val="2"/>
      </rPr>
      <t>...............................................................................................................................................................</t>
    </r>
  </si>
  <si>
    <r>
      <t>Housing and community amenities</t>
    </r>
    <r>
      <rPr>
        <sz val="7.5"/>
        <rFont val="Arial"/>
        <family val="2"/>
      </rPr>
      <t xml:space="preserve"> ...................................................................................................................................</t>
    </r>
  </si>
  <si>
    <r>
      <t xml:space="preserve">Health </t>
    </r>
    <r>
      <rPr>
        <sz val="7.5"/>
        <rFont val="Arial"/>
        <family val="2"/>
      </rPr>
      <t>..............................................................................................................................................................</t>
    </r>
  </si>
  <si>
    <r>
      <t xml:space="preserve">For each subsector's data, indicate the nature of the data (final, preliminary, or forecast) by putting an </t>
    </r>
    <r>
      <rPr>
        <b/>
        <i/>
        <sz val="8"/>
        <color indexed="10"/>
        <rFont val="Times New Roman"/>
        <family val="1"/>
      </rPr>
      <t>X</t>
    </r>
    <r>
      <rPr>
        <i/>
        <sz val="8"/>
        <color indexed="10"/>
        <rFont val="Times New Roman"/>
        <family val="1"/>
      </rPr>
      <t xml:space="preserve"> in the relevant boxes.</t>
    </r>
  </si>
  <si>
    <r>
      <t xml:space="preserve">For each subsector's data, indicate the accounting method used by putting a </t>
    </r>
    <r>
      <rPr>
        <b/>
        <i/>
        <sz val="8"/>
        <color indexed="10"/>
        <rFont val="Times New Roman"/>
        <family val="1"/>
      </rPr>
      <t>C</t>
    </r>
    <r>
      <rPr>
        <i/>
        <sz val="8"/>
        <color indexed="10"/>
        <rFont val="Times New Roman"/>
        <family val="1"/>
      </rPr>
      <t xml:space="preserve"> to indicate cash data  and an </t>
    </r>
    <r>
      <rPr>
        <b/>
        <i/>
        <sz val="8"/>
        <color indexed="10"/>
        <rFont val="Times New Roman"/>
        <family val="1"/>
      </rPr>
      <t>A</t>
    </r>
    <r>
      <rPr>
        <i/>
        <sz val="8"/>
        <color indexed="10"/>
        <rFont val="Times New Roman"/>
        <family val="1"/>
      </rPr>
      <t xml:space="preserve"> to indicate data other than cash.</t>
    </r>
  </si>
  <si>
    <t>321 = Table 8:  821  ....................................................................................................................................................</t>
  </si>
  <si>
    <t>322 = Table 8:  822  ....................................................................................................................................................</t>
  </si>
  <si>
    <t>25=251+252  ..........................................................................................................................................................</t>
  </si>
  <si>
    <r>
      <t xml:space="preserve">Public order and safety </t>
    </r>
    <r>
      <rPr>
        <sz val="7.5"/>
        <rFont val="Arial"/>
        <family val="2"/>
      </rPr>
      <t>.....................................................................................................................................................................</t>
    </r>
  </si>
  <si>
    <t>Shares and other equity [9315+9325] ....................................................................................................</t>
  </si>
  <si>
    <t>Insurance technical reserves [9316+9326] ..............................................................................................</t>
  </si>
  <si>
    <t>CASH</t>
  </si>
  <si>
    <t>ACCRUAL</t>
  </si>
  <si>
    <t>CODES AND DESCRIPTION</t>
  </si>
  <si>
    <r>
      <t xml:space="preserve">Net acquisition of financial assets </t>
    </r>
    <r>
      <rPr>
        <sz val="7.5"/>
        <rFont val="Arial"/>
        <family val="2"/>
      </rPr>
      <t>[=32]</t>
    </r>
    <r>
      <rPr>
        <b/>
        <sz val="7.5"/>
        <rFont val="Arial"/>
        <family val="2"/>
      </rPr>
      <t xml:space="preserve"> </t>
    </r>
  </si>
  <si>
    <r>
      <t xml:space="preserve">Net incurrence of liabilities </t>
    </r>
    <r>
      <rPr>
        <sz val="7.5"/>
        <rFont val="Arial"/>
        <family val="2"/>
      </rPr>
      <t>[=33]</t>
    </r>
    <r>
      <rPr>
        <b/>
        <sz val="7.5"/>
        <rFont val="Arial"/>
        <family val="2"/>
      </rPr>
      <t xml:space="preserve"> </t>
    </r>
  </si>
  <si>
    <r>
      <t xml:space="preserve">Net acquisition of financial assets : Domestic </t>
    </r>
    <r>
      <rPr>
        <sz val="7.5"/>
        <rFont val="Arial"/>
        <family val="2"/>
      </rPr>
      <t>[=321]</t>
    </r>
    <r>
      <rPr>
        <b/>
        <sz val="7.5"/>
        <rFont val="Arial"/>
        <family val="2"/>
      </rPr>
      <t/>
    </r>
  </si>
  <si>
    <t>Net acquisition of financial assets : Domestic : General government</t>
  </si>
  <si>
    <t>Net acquisition of financial assets : Domestic :Central bank</t>
  </si>
  <si>
    <t>Net acquisition of financial assets : Domestic :Other depository corporations</t>
  </si>
  <si>
    <t xml:space="preserve">Net acquisition of financial assets : Domestic :Financial corporations not elsewhere classified </t>
  </si>
  <si>
    <t xml:space="preserve">Net acquisition of financial assets : Domestic :Nonfinancial corporations </t>
  </si>
  <si>
    <t xml:space="preserve">Net acquisition of financial assets : Domestic :Households &amp; nonprofit institutions serving h/holds </t>
  </si>
  <si>
    <r>
      <t xml:space="preserve">Net acquisition of financial assets : Foreign </t>
    </r>
    <r>
      <rPr>
        <sz val="7.5"/>
        <rFont val="Arial"/>
        <family val="2"/>
      </rPr>
      <t>[=322]</t>
    </r>
    <r>
      <rPr>
        <b/>
        <sz val="7.5"/>
        <rFont val="Arial"/>
        <family val="2"/>
      </rPr>
      <t xml:space="preserve"> </t>
    </r>
  </si>
  <si>
    <t xml:space="preserve">Net acquisition of financial assets : Foreign : General government </t>
  </si>
  <si>
    <t xml:space="preserve">Net acquisition of financial assets : Foreign : International organizations </t>
  </si>
  <si>
    <t>Net acquisition of financial assets : Foreign : Financial corporations other than internat'l org's</t>
  </si>
  <si>
    <t xml:space="preserve">Net acquisition of financial assets : Foreign : Other nonresidents </t>
  </si>
  <si>
    <r>
      <t xml:space="preserve">Net acquisition of Monetary gold and SDRs </t>
    </r>
    <r>
      <rPr>
        <sz val="7.5"/>
        <rFont val="Arial"/>
        <family val="2"/>
      </rPr>
      <t>[=323]</t>
    </r>
    <r>
      <rPr>
        <b/>
        <sz val="7.5"/>
        <rFont val="Arial"/>
        <family val="2"/>
      </rPr>
      <t/>
    </r>
  </si>
  <si>
    <r>
      <t xml:space="preserve">Net incurrence of liabilities : Domestic </t>
    </r>
    <r>
      <rPr>
        <sz val="7.5"/>
        <rFont val="Arial"/>
        <family val="2"/>
      </rPr>
      <t xml:space="preserve">[=331] </t>
    </r>
  </si>
  <si>
    <t xml:space="preserve">Net incurrence of liabilities : Domestic : General government </t>
  </si>
  <si>
    <t xml:space="preserve">Net incurrence of liabilities : Domestic : Central bank </t>
  </si>
  <si>
    <t xml:space="preserve">Net incurrence of liabilities : Domestic : Other depository corporations </t>
  </si>
  <si>
    <t>Net incurrence of liabilities : Domestic : Financial corporations not elsewhere classified</t>
  </si>
  <si>
    <t xml:space="preserve">Net incurrence of liabilities : Domestic : Nonfinancial corporations </t>
  </si>
  <si>
    <t>Net incurrence of liabilities : Domestic : Households &amp; nonprofit institutions serving h/holds</t>
  </si>
  <si>
    <r>
      <t xml:space="preserve">Net incurrence of liabities : Foreign </t>
    </r>
    <r>
      <rPr>
        <sz val="7.5"/>
        <rFont val="Arial"/>
        <family val="2"/>
      </rPr>
      <t>[=332]</t>
    </r>
    <r>
      <rPr>
        <b/>
        <sz val="7.5"/>
        <rFont val="Arial"/>
        <family val="2"/>
      </rPr>
      <t xml:space="preserve"> </t>
    </r>
  </si>
  <si>
    <t xml:space="preserve">Net incurrence of liabities : Foreign : General government </t>
  </si>
  <si>
    <t>Net incurrence of liabities : Foreign : International organizations</t>
  </si>
  <si>
    <t>Net incurrence of liabities : Foreign : Financial corporations other than internat'l org's</t>
  </si>
  <si>
    <t xml:space="preserve">Net incurrence of liabities : Foreign : Other nonresidents </t>
  </si>
  <si>
    <t>Stocks -Nonfinancial assets [611 + 612 + 613 +614]</t>
  </si>
  <si>
    <t>Stocks -Nonfinancial assets:  Fixed assets [6111 + 6112 + 6113]</t>
  </si>
  <si>
    <t xml:space="preserve">Stocks -Nonfinancial assets:  Fixed assets : Buildings and structures </t>
  </si>
  <si>
    <t xml:space="preserve">Stocks -Nonfinancial assets:  Fixed assets : Machinery and equipment </t>
  </si>
  <si>
    <t xml:space="preserve">Stocks -Nonfinancial assets:  Fixed assets : Other fixed assets </t>
  </si>
  <si>
    <t xml:space="preserve">Stocks -Inventories </t>
  </si>
  <si>
    <t xml:space="preserve">Stocks -Valuables </t>
  </si>
  <si>
    <t>Stocks -Nonfinancial assets:  Nonproduced assets [6141 + 6142 + 6143 + 6144]</t>
  </si>
  <si>
    <t xml:space="preserve">Stocks -Nonfinancial assets:  Nonproduced assets:  Land </t>
  </si>
  <si>
    <t xml:space="preserve">Stocks -Nonfinancial assets:  Nonproduced assets: Subsoil assets </t>
  </si>
  <si>
    <t xml:space="preserve">Stocks -Nonfinancial assets:  Nonproduced assets: Other naturally occurring assets </t>
  </si>
  <si>
    <t xml:space="preserve">Stocks -Nonfinancial assets:  Nonproduced assets: Intangible nonproduced assets </t>
  </si>
  <si>
    <t xml:space="preserve">Stocks -Financial assets [621+622+623] </t>
  </si>
  <si>
    <t xml:space="preserve">Stocks -Financial assets : Currency and deposits [6212+6222] </t>
  </si>
  <si>
    <t xml:space="preserve">Stocks -Financial assets : Securities other than shares [6213+6223] </t>
  </si>
  <si>
    <t xml:space="preserve">Stocks -Financial assets : Loans [6214+6224] </t>
  </si>
  <si>
    <t xml:space="preserve">Stocks -Financial assets : Shares and other equity [6215+6225] </t>
  </si>
  <si>
    <t xml:space="preserve">Stocks -Financial assets : Insurance technical reserves [6216+6226] </t>
  </si>
  <si>
    <t xml:space="preserve">Stocks -Financial assets : Financial derivatives [6217+6227] </t>
  </si>
  <si>
    <t xml:space="preserve">Stocks -Financial assets : Other accounts receivable [6218+6228] </t>
  </si>
  <si>
    <t>Stocks -Financial assets : Domestic [6212 + 6213 + 6214 + 6215 + 6216 + 6217 + 6218]</t>
  </si>
  <si>
    <t xml:space="preserve">Stocks -Financial assets : Domestic - Currency and deposits </t>
  </si>
  <si>
    <t xml:space="preserve">Stocks -Financial assets : Domestic - Securities other than shares </t>
  </si>
  <si>
    <t xml:space="preserve">Stocks -Financial assets : Domestic - Loans </t>
  </si>
  <si>
    <t xml:space="preserve">Stocks -Financial assets : Domestic - Shares and other equity </t>
  </si>
  <si>
    <t xml:space="preserve">Stocks -Financial assets : Domestic - Insurance technical reserves </t>
  </si>
  <si>
    <t xml:space="preserve">Stocks -Financial assets : Domestic - Financial derivatives </t>
  </si>
  <si>
    <t xml:space="preserve">Stocks -Financial assets : Domestic - Other accounts receivable </t>
  </si>
  <si>
    <t>Stocks -Financial assets : Foreign  [6222 + 6223 + 6224 + 6225 + 6226 + 6227 + 6228]</t>
  </si>
  <si>
    <t xml:space="preserve">Stocks -Financial assets : Foreign  - Currency and deposits </t>
  </si>
  <si>
    <t xml:space="preserve">Stocks -Financial assets : Foreign  - Securities other than shares </t>
  </si>
  <si>
    <t xml:space="preserve">Stocks -Financial assets : Foreign  - Loans </t>
  </si>
  <si>
    <t xml:space="preserve">Stocks -Financial assets : Foreign  - Shares and other equity </t>
  </si>
  <si>
    <t xml:space="preserve">Stocks -Financial assets : Foreign  - Insurance technical reserves </t>
  </si>
  <si>
    <t xml:space="preserve">Stocks -Financial assets : Foreign  - Financial derivatives </t>
  </si>
  <si>
    <t xml:space="preserve">Stocks -Financial assets : Foreign  - Other accounts receivable </t>
  </si>
  <si>
    <t xml:space="preserve">Stocks -Financial assets : Monetary gold and SDRs </t>
  </si>
  <si>
    <t xml:space="preserve">Stocks -Liabilities [631+632] </t>
  </si>
  <si>
    <t xml:space="preserve">Stocks -Liabilities : Currency and deposits [6312+6322] </t>
  </si>
  <si>
    <t xml:space="preserve">Stocks -Liabilities : Securities other than shares [6313+6323] </t>
  </si>
  <si>
    <t xml:space="preserve">Stocks -Liabilities : Loans [6314+6324] </t>
  </si>
  <si>
    <t xml:space="preserve">Stocks -Liabilities : Shares and other equity [6315+6325] </t>
  </si>
  <si>
    <t xml:space="preserve">Stocks -Liabilities : Insurance technical reserves [6316+6326] </t>
  </si>
  <si>
    <t xml:space="preserve">Stocks -Liabilities : Financial derivatives [6317+6327] </t>
  </si>
  <si>
    <t>Stocks -Liabilities : Domestic [6312 + 6313 + 6314 + 6315 + 6316 + 6317 + 6318]</t>
  </si>
  <si>
    <t xml:space="preserve">Stocks -Liabilities : Domestic - Currency and deposits </t>
  </si>
  <si>
    <t xml:space="preserve">Stocks -Liabilities : Domestic - Securities other than shares </t>
  </si>
  <si>
    <t xml:space="preserve">Stocks -Liabilities : Domestic - Loans </t>
  </si>
  <si>
    <t xml:space="preserve">Stocks -Liabilities : Domestic - Shares and other equity </t>
  </si>
  <si>
    <t xml:space="preserve">Stocks -Liabilities : Domestic - Insurance technical reserves </t>
  </si>
  <si>
    <t xml:space="preserve">Stocks -Liabilities : Domestic - Financial derivatives </t>
  </si>
  <si>
    <t xml:space="preserve">Stocks -Liabilities : Domestic - Other accounts payable </t>
  </si>
  <si>
    <t>Stocks -Liabilities : Foreign  [6322 + 6323 + 6324 + 6325 + 6326 + 6327 + 6328]</t>
  </si>
  <si>
    <t xml:space="preserve">Stocks -Liabilities : Foreign - Currency and deposits </t>
  </si>
  <si>
    <t xml:space="preserve">Stocks -Liabilities : Foreign - Securities other than shares </t>
  </si>
  <si>
    <t xml:space="preserve">Stocks -Liabilities : Foreign - Loans </t>
  </si>
  <si>
    <t xml:space="preserve">Stocks -Liabilities : Foreign - Shares and other equity </t>
  </si>
  <si>
    <t xml:space="preserve">Stocks -Liabilities : Foreign - Insurance technical reserves </t>
  </si>
  <si>
    <t xml:space="preserve">Stocks -Liabilities : Foreign - Financial derivatives </t>
  </si>
  <si>
    <t xml:space="preserve">Stocks -Liabilities : Foreign - Other accounts payable </t>
  </si>
  <si>
    <t>NET WORTH  [Stocks = 61 + 62 - 63]</t>
  </si>
  <si>
    <t>CHANGE IN NET WORTH: Other Flows [51 + 52 - 53]</t>
  </si>
  <si>
    <t xml:space="preserve">Grants from international organizations: Capital </t>
  </si>
  <si>
    <t>19.2</t>
  </si>
  <si>
    <t>81ZG</t>
  </si>
  <si>
    <t>Grants from other general government units [1331 + 1332]</t>
  </si>
  <si>
    <t>18</t>
  </si>
  <si>
    <t>From other levels of national government</t>
  </si>
  <si>
    <t>81ZH</t>
  </si>
  <si>
    <t xml:space="preserve">Grants from other general government units: Current </t>
  </si>
  <si>
    <t>18.1</t>
  </si>
  <si>
    <t>81ZJ</t>
  </si>
  <si>
    <t xml:space="preserve">Grants from other general government units: Capital </t>
  </si>
  <si>
    <t>18.2</t>
  </si>
  <si>
    <t>81YB</t>
  </si>
  <si>
    <t>V</t>
  </si>
  <si>
    <t>Other revenue [141 + 142 + 143 + 144 + 145]</t>
  </si>
  <si>
    <t>Nontax revenue</t>
  </si>
  <si>
    <t>81L</t>
  </si>
  <si>
    <t>Other revenue: Property income [1411 + 1412 + 1413 + 1414 + 1415]</t>
  </si>
  <si>
    <t>8</t>
  </si>
  <si>
    <t>Entrepreneurial &amp; property income</t>
  </si>
  <si>
    <t xml:space="preserve">Other revenue: Property income: Interest </t>
  </si>
  <si>
    <t xml:space="preserve">Other revenue: Property income: Dividends </t>
  </si>
  <si>
    <t xml:space="preserve">Other revenue: Property income: Withdrawals from income of quasi-corporations </t>
  </si>
  <si>
    <t xml:space="preserve">Other revenue: Property income: Property income attrib to insurance policyholders </t>
  </si>
  <si>
    <t xml:space="preserve">Other revenue: Property income: Rent </t>
  </si>
  <si>
    <t>81JA</t>
  </si>
  <si>
    <t>Other revenue: Sales of goods and services [1421 + 1422 + 1423 + 1424]</t>
  </si>
  <si>
    <t>9</t>
  </si>
  <si>
    <t>Administrative fees &amp; charges, nonindustrial and incidental sales</t>
  </si>
  <si>
    <t xml:space="preserve">Other revenue: Sales of goods and services: Sales of market establishments </t>
  </si>
  <si>
    <t xml:space="preserve">Other revenue: Sales of goods and services: Administrative fees </t>
  </si>
  <si>
    <t xml:space="preserve">Other revenue: Sales of goods and services: Incidental sales by nonmarket establishments </t>
  </si>
  <si>
    <t>9=4+5 ................................................................................................................................................................................................................</t>
  </si>
  <si>
    <t>91=41+51 ................................................................................................................................................................................................................</t>
  </si>
  <si>
    <t>911=411+511 ................................................................................................................................................................................................................</t>
  </si>
  <si>
    <t xml:space="preserve">Taxes on goods and services:  Taxes on specific services </t>
  </si>
  <si>
    <t>5.4</t>
  </si>
  <si>
    <t>Taxes on special services</t>
  </si>
  <si>
    <t>81ES</t>
  </si>
  <si>
    <t>Taxes on goods and services:  Taxes on use of goods, permission to use goods  [11451 + 11452]</t>
  </si>
  <si>
    <t>5.5</t>
  </si>
  <si>
    <t>Taxes on use of goods &amp; services</t>
  </si>
  <si>
    <t xml:space="preserve">Taxes on use and permission of goods and services:  Motor vehicles taxes </t>
  </si>
  <si>
    <t xml:space="preserve">Taxes on use and permission of goods and services:  Other </t>
  </si>
  <si>
    <t>81EZ</t>
  </si>
  <si>
    <t xml:space="preserve">Taxes on goods and services:  Other taxes on goods and services </t>
  </si>
  <si>
    <t>5.6</t>
  </si>
  <si>
    <t>Other taxes on goods &amp; services</t>
  </si>
  <si>
    <t>81F</t>
  </si>
  <si>
    <t>Taxes on international trade and transactions [1151 + 1152 + 1153 + 1154 + 1155 + 1156]</t>
  </si>
  <si>
    <t>6</t>
  </si>
  <si>
    <t>Taxes on international trade &amp; transactions</t>
  </si>
  <si>
    <t>81FG</t>
  </si>
  <si>
    <t xml:space="preserve">Taxes on international trade and transactions: Customs and other import duties </t>
  </si>
  <si>
    <t>6.1</t>
  </si>
  <si>
    <t>Import duties</t>
  </si>
  <si>
    <t>81FC</t>
  </si>
  <si>
    <t xml:space="preserve">Taxes on international trade and transactions: Taxes on exports </t>
  </si>
  <si>
    <t>6.2</t>
  </si>
  <si>
    <t>Export duties</t>
  </si>
  <si>
    <t>81FD</t>
  </si>
  <si>
    <r>
      <t xml:space="preserve">Disposals: fixed assets </t>
    </r>
    <r>
      <rPr>
        <i/>
        <sz val="7.5"/>
        <color indexed="60"/>
        <rFont val="Arial"/>
        <family val="2"/>
      </rPr>
      <t>...................................................................................................................................................................</t>
    </r>
  </si>
  <si>
    <r>
      <t xml:space="preserve">Acquisitions: valuables </t>
    </r>
    <r>
      <rPr>
        <i/>
        <sz val="7.5"/>
        <color indexed="60"/>
        <rFont val="Arial"/>
        <family val="2"/>
      </rPr>
      <t>........................................................................................................</t>
    </r>
    <r>
      <rPr>
        <b/>
        <i/>
        <sz val="7.5"/>
        <color indexed="60"/>
        <rFont val="Arial"/>
        <family val="2"/>
      </rPr>
      <t>.......................................................</t>
    </r>
  </si>
  <si>
    <t>131=1311+1312  ...............................................................................................................................................................................</t>
  </si>
  <si>
    <t>HOLDING GAINS AND LOSSES IN ASSETS AND LIABILITIES</t>
  </si>
  <si>
    <t>OTHER CHANGES IN VOLUME OF ASSETS AND LIABILITIES</t>
  </si>
  <si>
    <t>Nonproduced assets ....................................................................................................................................................</t>
  </si>
  <si>
    <t>33 = Table 8:  83  .........................................................................................................................................................</t>
  </si>
  <si>
    <t>115=1151+1152+1153+1154+1155+1156  .............................................................................................................................................</t>
  </si>
  <si>
    <t>121=1211+1212+1213+1214  .............................................................................................................................................</t>
  </si>
  <si>
    <t>9M3</t>
  </si>
  <si>
    <t>c/  Change in net worth due to total other economic flows (holding gains/losses plus other changes in the volume of assets and liabilities).</t>
  </si>
  <si>
    <t>Change in inventories .............................................................................................................................................................</t>
  </si>
  <si>
    <t>Fixed assets .............................................................................................................................................................................</t>
  </si>
  <si>
    <t>TRANSACTIONS IN FINANCIAL ASSETS AND LIABILITIES (FINANCING):</t>
  </si>
  <si>
    <t>Foreign ........................................................................................................................................................................................</t>
  </si>
  <si>
    <t>331 = Table 8:  831  .........................................................................................................................................................</t>
  </si>
  <si>
    <t>332 = Table 8:  832  .........................................................................................................................................................</t>
  </si>
  <si>
    <t>Statement of Government Operations</t>
  </si>
  <si>
    <t>Statement of Sources and Uses of Cash</t>
  </si>
  <si>
    <t>Revenue</t>
  </si>
  <si>
    <t>Expense</t>
  </si>
  <si>
    <t>Transactions in Assets and Liabilities</t>
  </si>
  <si>
    <t>Transactions in Financial Assets and Liabilities by Sector</t>
  </si>
  <si>
    <t>Outlays by Functions of Government</t>
  </si>
  <si>
    <t>Consolidation Table</t>
  </si>
  <si>
    <t>3M1</t>
  </si>
  <si>
    <t>3M11</t>
  </si>
  <si>
    <t>3M12</t>
  </si>
  <si>
    <t>3M13</t>
  </si>
  <si>
    <t>3M14</t>
  </si>
  <si>
    <t>6M4</t>
  </si>
  <si>
    <t>6M5</t>
  </si>
  <si>
    <t>6M6</t>
  </si>
  <si>
    <t>6M7</t>
  </si>
  <si>
    <t>6M8</t>
  </si>
  <si>
    <t>Adjustment to revenue  .................................................................................................................................</t>
  </si>
  <si>
    <r>
      <t>831=8311+8312+8313+8314+8316+</t>
    </r>
    <r>
      <rPr>
        <sz val="7.5"/>
        <color indexed="17"/>
        <rFont val="Arial"/>
        <family val="2"/>
      </rPr>
      <t>831z</t>
    </r>
    <r>
      <rPr>
        <sz val="7.5"/>
        <rFont val="Arial"/>
        <family val="2"/>
      </rPr>
      <t xml:space="preserve">  .........................................................................................................................................</t>
    </r>
  </si>
  <si>
    <r>
      <t>832=8321+3327+3328+8329+</t>
    </r>
    <r>
      <rPr>
        <sz val="7.5"/>
        <color indexed="17"/>
        <rFont val="Arial"/>
        <family val="2"/>
      </rPr>
      <t xml:space="preserve">832z </t>
    </r>
    <r>
      <rPr>
        <sz val="7.5"/>
        <rFont val="Arial"/>
        <family val="2"/>
      </rPr>
      <t xml:space="preserve"> ....................................................................................................................................</t>
    </r>
  </si>
  <si>
    <r>
      <t>83=831+832+</t>
    </r>
    <r>
      <rPr>
        <sz val="7.5"/>
        <color indexed="17"/>
        <rFont val="Arial"/>
        <family val="2"/>
      </rPr>
      <t>83z</t>
    </r>
    <r>
      <rPr>
        <sz val="7.5"/>
        <rFont val="Arial"/>
        <family val="2"/>
      </rPr>
      <t xml:space="preserve">  ....................................................................................................................................</t>
    </r>
  </si>
  <si>
    <t>Other receipts ..................................................................................................................................................................</t>
  </si>
  <si>
    <t>1 = Table 1:  1  ....................................................................................................................................................................................................</t>
  </si>
  <si>
    <t>14 = Table 1:  14  ............................................................................................................................................................................</t>
  </si>
  <si>
    <t>e/  This item shows the market value of all holding gains in liabilities except for shares and other equity and financial derivatives.</t>
  </si>
  <si>
    <t>e/  This item shows the market value of all other changes in volume of liabilities except for shares and other equity and financial derivatives.</t>
  </si>
  <si>
    <t>263=2631+2632  ..........................................................................................................................................................</t>
  </si>
  <si>
    <t>282=2821+2822  ..........................................................................................................................................................</t>
  </si>
  <si>
    <t>Adjustment to cash surplus/deficit  ..................................................................................................................</t>
  </si>
  <si>
    <t>Adjustment to sales of nonfinancial assets  .................................................................................................................................</t>
  </si>
  <si>
    <t>Adjustment to net incurrence of liabilities  ...............................................................................................................................................</t>
  </si>
  <si>
    <t>ADJ</t>
  </si>
  <si>
    <t>9313=4313+5313 ................................................................................................................................................................................................................</t>
  </si>
  <si>
    <t>9314=4314+5314 ................................................................................................................................................................................................................</t>
  </si>
  <si>
    <t>9315=4315+5315 ................................................................................................................................................................................................................</t>
  </si>
  <si>
    <t>III</t>
  </si>
  <si>
    <t>Foreign debt</t>
  </si>
  <si>
    <t xml:space="preserve">TOTAL OUTLAYS </t>
  </si>
  <si>
    <t>Total expenditure (III+IV)</t>
  </si>
  <si>
    <r>
      <t xml:space="preserve">Domestic  </t>
    </r>
    <r>
      <rPr>
        <sz val="7.5"/>
        <rFont val="Arial"/>
        <family val="2"/>
      </rPr>
      <t>(=331) ...........................................................................................................................................................</t>
    </r>
  </si>
  <si>
    <t>h/  Present value of future obligations for payment of social security benefits.</t>
  </si>
  <si>
    <t>i/   Contractual arrangements that create an explicit contingent financial claim on a general government unit; for example, government loan guarantees.</t>
  </si>
  <si>
    <t xml:space="preserve">j/   Comprises the stock of military weapons and weapon-delivery systems that were included in expense item 22 at the time of acquisition. </t>
  </si>
  <si>
    <t>62=6202+6203+6204+6205+6206+6207+6208+623  .........................................................................................................................................</t>
  </si>
  <si>
    <t>6202=6212+6222 ..................................................................................................................................................</t>
  </si>
  <si>
    <t>6203=6213+6223 ..................................................................................................................................................</t>
  </si>
  <si>
    <t>6204=6214+6224 ..................................................................................................................................................</t>
  </si>
  <si>
    <t>C11</t>
  </si>
  <si>
    <t xml:space="preserve">Taxes on international trade and transactions: Profits of export or import monopolies </t>
  </si>
  <si>
    <t>6.3</t>
  </si>
  <si>
    <t>Profit of export or import monopolies</t>
  </si>
  <si>
    <t>81FE</t>
  </si>
  <si>
    <t xml:space="preserve">Taxes on international trade and transactions: Exchange profits </t>
  </si>
  <si>
    <t>6.4</t>
  </si>
  <si>
    <t>Exchange profits</t>
  </si>
  <si>
    <t>81FF</t>
  </si>
  <si>
    <t>Grants from international organizations [1321 + 1322]</t>
  </si>
  <si>
    <t>19</t>
  </si>
  <si>
    <t>From supranational authorities</t>
  </si>
  <si>
    <t>81ZE</t>
  </si>
  <si>
    <t xml:space="preserve">Grants from international organizations: Current </t>
  </si>
  <si>
    <t>19.1</t>
  </si>
  <si>
    <t>81ZF</t>
  </si>
  <si>
    <t xml:space="preserve">Other revenue: Sales of goods and services: Imputed sales of goods and services </t>
  </si>
  <si>
    <t>81JH</t>
  </si>
  <si>
    <t xml:space="preserve">Other revenue: Fines, penalties, and forfeits </t>
  </si>
  <si>
    <t>10</t>
  </si>
  <si>
    <t>Fines &amp; forfeits</t>
  </si>
  <si>
    <t>81MI</t>
  </si>
  <si>
    <t>Other revenue: Voluntary transfers other than grants [1441 + 1442]</t>
  </si>
  <si>
    <t>16</t>
  </si>
  <si>
    <t>Capital transfers from nongovernmental sources</t>
  </si>
  <si>
    <t xml:space="preserve">Other revenue: Voluntary transfers other than grants:  Current </t>
  </si>
  <si>
    <t xml:space="preserve">Other revenue: Voluntary transfers other than grants : Capital </t>
  </si>
  <si>
    <t>81X</t>
  </si>
  <si>
    <t xml:space="preserve">Other revenue: Miscellaneous and unidentified revenue </t>
  </si>
  <si>
    <t>12</t>
  </si>
  <si>
    <t>Other nontax revenue</t>
  </si>
  <si>
    <t>EXPENSE [21 + 22 + 23 + 24 + 25 + 26 + 27 + 28]</t>
  </si>
  <si>
    <t>82R + 82U</t>
  </si>
  <si>
    <t>total current expenditure including capital transfers</t>
  </si>
  <si>
    <t>9214=4214+5214 ................................................................................................................................................................................................................</t>
  </si>
  <si>
    <t>9215=4215+5215 ................................................................................................................................................................................................................</t>
  </si>
  <si>
    <t>9216=4216+5216 ................................................................................................................................................................................................................</t>
  </si>
  <si>
    <t>9217=4217+5217 ................................................................................................................................................................................................................</t>
  </si>
  <si>
    <t>9218=4218+5218 ................................................................................................................................................................................................................</t>
  </si>
  <si>
    <t>Transport ........................................................................................................................................................</t>
  </si>
  <si>
    <t>Communication .............................................................................................................................................</t>
  </si>
  <si>
    <t>General government</t>
  </si>
  <si>
    <t>Budgetary central government</t>
  </si>
  <si>
    <t>Extra- budgetary units</t>
  </si>
  <si>
    <r>
      <t xml:space="preserve">Central Government </t>
    </r>
    <r>
      <rPr>
        <vertAlign val="superscript"/>
        <sz val="9"/>
        <rFont val="Arial"/>
        <family val="2"/>
      </rPr>
      <t>a/</t>
    </r>
  </si>
  <si>
    <r>
      <t xml:space="preserve">General Government </t>
    </r>
    <r>
      <rPr>
        <vertAlign val="superscript"/>
        <sz val="9"/>
        <rFont val="Arial"/>
        <family val="2"/>
      </rPr>
      <t>b/</t>
    </r>
  </si>
  <si>
    <t>STATEMENT OF GOVERNMENT OPERATIONS</t>
  </si>
  <si>
    <t>Social Security Funds</t>
  </si>
  <si>
    <t xml:space="preserve">General Government </t>
  </si>
  <si>
    <t>GOB</t>
  </si>
  <si>
    <t>TRANSACTIONS AFFECTING NET WORTH:</t>
  </si>
  <si>
    <t>Tertiary education ......................................................................................................................................</t>
  </si>
  <si>
    <t>Property expense other than interest ....................................................................................................</t>
  </si>
  <si>
    <t>Adjustment to net acquisition of financial assets  .........................................................................................</t>
  </si>
  <si>
    <r>
      <t xml:space="preserve">VERTICAL CHECKS FOR STATEMENT I </t>
    </r>
    <r>
      <rPr>
        <b/>
        <vertAlign val="superscript"/>
        <sz val="10"/>
        <color indexed="10"/>
        <rFont val="Arial"/>
        <family val="2"/>
      </rPr>
      <t>c/</t>
    </r>
  </si>
  <si>
    <t>Adjustment to net operating balance  ................................................................................................................</t>
  </si>
  <si>
    <r>
      <t>31=311+312+313+314+</t>
    </r>
    <r>
      <rPr>
        <sz val="7.5"/>
        <color indexed="17"/>
        <rFont val="Arial"/>
        <family val="2"/>
      </rPr>
      <t>31z</t>
    </r>
    <r>
      <rPr>
        <sz val="7.5"/>
        <rFont val="Arial"/>
        <family val="2"/>
      </rPr>
      <t xml:space="preserve">  ....................................................................................................................................................................</t>
    </r>
  </si>
  <si>
    <r>
      <t>32=321+322+323+</t>
    </r>
    <r>
      <rPr>
        <sz val="7.5"/>
        <color indexed="17"/>
        <rFont val="Arial"/>
        <family val="2"/>
      </rPr>
      <t>32z</t>
    </r>
    <r>
      <rPr>
        <sz val="7.5"/>
        <rFont val="Arial"/>
        <family val="2"/>
      </rPr>
      <t xml:space="preserve">  ...........................................................................................................................................................................</t>
    </r>
  </si>
  <si>
    <t>23 = Table 2:  23  ............................................................................................................................................................</t>
  </si>
  <si>
    <t>To other general government units ..........................................................................................................................</t>
  </si>
  <si>
    <t>Social security benefits ..............................................................................................................................................</t>
  </si>
  <si>
    <t>Financial derivatives [4317+4327] .........................................................................................................</t>
  </si>
  <si>
    <t>Other accounts receivable [4318+4328] .......................................................................................................</t>
  </si>
  <si>
    <t>Shares and other equity ...........................................................................................................................</t>
  </si>
  <si>
    <t>9213=4213+5213 ................................................................................................................................................................................................................</t>
  </si>
  <si>
    <t>Fixed assets ....................................................................................................................................................</t>
  </si>
  <si>
    <r>
      <t>NLB=1-2+</t>
    </r>
    <r>
      <rPr>
        <sz val="7.5"/>
        <color indexed="17"/>
        <rFont val="Arial"/>
        <family val="2"/>
      </rPr>
      <t>NOBz</t>
    </r>
    <r>
      <rPr>
        <sz val="7.5"/>
        <rFont val="Arial"/>
        <family val="2"/>
      </rPr>
      <t xml:space="preserve">-31 </t>
    </r>
    <r>
      <rPr>
        <sz val="7.5"/>
        <rFont val="Arial"/>
        <family val="2"/>
      </rPr>
      <t xml:space="preserve"> ...................................................................................................................................................................................</t>
    </r>
  </si>
  <si>
    <t>Consolidation adjustment (GFSM86 converted data only)  .........................................................................</t>
  </si>
  <si>
    <r>
      <t>Statement II vs Detailed Tables (</t>
    </r>
    <r>
      <rPr>
        <b/>
        <u/>
        <sz val="7.5"/>
        <rFont val="Arial"/>
        <family val="2"/>
      </rPr>
      <t>only all-cash reporting</t>
    </r>
    <r>
      <rPr>
        <b/>
        <sz val="7.5"/>
        <rFont val="Arial"/>
        <family val="2"/>
      </rPr>
      <t>)</t>
    </r>
    <r>
      <rPr>
        <b/>
        <vertAlign val="superscript"/>
        <sz val="9"/>
        <rFont val="Arial"/>
        <family val="2"/>
      </rPr>
      <t>d/</t>
    </r>
    <r>
      <rPr>
        <b/>
        <sz val="7.5"/>
        <rFont val="Arial"/>
        <family val="2"/>
      </rPr>
      <t>:</t>
    </r>
  </si>
  <si>
    <r>
      <t>Overall=0=1-2-</t>
    </r>
    <r>
      <rPr>
        <sz val="7.5"/>
        <color indexed="17"/>
        <rFont val="Arial"/>
        <family val="2"/>
      </rPr>
      <t>ADJ</t>
    </r>
    <r>
      <rPr>
        <sz val="7.5"/>
        <rFont val="Arial"/>
        <family val="2"/>
      </rPr>
      <t>-31+</t>
    </r>
    <r>
      <rPr>
        <sz val="7.5"/>
        <color indexed="17"/>
        <rFont val="Arial"/>
        <family val="2"/>
      </rPr>
      <t>CSDz</t>
    </r>
    <r>
      <rPr>
        <sz val="7.5"/>
        <rFont val="Arial"/>
        <family val="2"/>
      </rPr>
      <t>+NFB-NCB  ........................................................................................................................................................</t>
    </r>
  </si>
  <si>
    <t>Change in net financial worth (transactns) vs Statements:</t>
  </si>
  <si>
    <r>
      <t xml:space="preserve">Statement I: NLB = 3M2 (for </t>
    </r>
    <r>
      <rPr>
        <b/>
        <sz val="7.5"/>
        <color indexed="12"/>
        <rFont val="Arial"/>
        <family val="2"/>
      </rPr>
      <t>accrual</t>
    </r>
    <r>
      <rPr>
        <sz val="7.5"/>
        <rFont val="Arial"/>
        <family val="2"/>
      </rPr>
      <t xml:space="preserve"> reporting countries)</t>
    </r>
  </si>
  <si>
    <r>
      <t xml:space="preserve">Statement II: CSD = 3M2 (for </t>
    </r>
    <r>
      <rPr>
        <b/>
        <sz val="7.5"/>
        <color indexed="53"/>
        <rFont val="Arial"/>
        <family val="2"/>
      </rPr>
      <t>cash</t>
    </r>
    <r>
      <rPr>
        <sz val="7.5"/>
        <color indexed="17"/>
        <rFont val="Arial"/>
        <family val="2"/>
      </rPr>
      <t xml:space="preserve"> </t>
    </r>
    <r>
      <rPr>
        <sz val="7.5"/>
        <rFont val="Arial"/>
        <family val="2"/>
      </rPr>
      <t>reporting countries)</t>
    </r>
  </si>
  <si>
    <t>Adjustment to net acquisition of NFAs  .........................................................................................</t>
  </si>
  <si>
    <r>
      <t xml:space="preserve">Education </t>
    </r>
    <r>
      <rPr>
        <sz val="7.5"/>
        <rFont val="Arial"/>
        <family val="2"/>
      </rPr>
      <t>...........................................................................................................................................................................</t>
    </r>
  </si>
  <si>
    <t>5M2=52-53 .........................................................................................................................................................</t>
  </si>
  <si>
    <t>4M2=42-43 .....................................................................................................................................................................................</t>
  </si>
  <si>
    <t>Turnover &amp; other general taxes on G &amp; S ...................................................................</t>
  </si>
  <si>
    <t>Taxes on use of goods, permission to use goods .........................................................................</t>
  </si>
  <si>
    <t>CASH FLOWS FROM INVESTMENTS IN NONFINANCIAL ASSETS (NFAs):</t>
  </si>
  <si>
    <t>Other taxes on international trade and transactions .......................................................................................</t>
  </si>
  <si>
    <t>Currency and deposits [4212+4222] .........................................................................................</t>
  </si>
  <si>
    <t>Domestic ...................................................................................................................................................................................</t>
  </si>
  <si>
    <t>CASH FLOWS FROM OPERATING ACTIVITIES:</t>
  </si>
  <si>
    <t>Currency and deposits [9212+9222] .........................................................................................</t>
  </si>
  <si>
    <t>Securities other than shares [9213+9223] .............................................................................................</t>
  </si>
  <si>
    <t>Loans [9214+9224] ..........................................................................................................................................</t>
  </si>
  <si>
    <t>Shares and other equity [9215+9225] ....................................................................................................</t>
  </si>
  <si>
    <t>Insurance technical reserves [9216+9226] ..............................................................................................</t>
  </si>
  <si>
    <t>Insurance technical reserves [4216+4226] ..............................................................................................</t>
  </si>
  <si>
    <t>Financial derivatives [4217+4227] .........................................................................................................</t>
  </si>
  <si>
    <t>Other accounts receivable [4218+4228] .......................................................................................................</t>
  </si>
  <si>
    <r>
      <t>4.a.</t>
    </r>
    <r>
      <rPr>
        <sz val="12"/>
        <color indexed="10"/>
        <rFont val="Arial"/>
        <family val="2"/>
      </rPr>
      <t xml:space="preserve"> </t>
    </r>
    <r>
      <rPr>
        <sz val="12"/>
        <rFont val="Arial"/>
        <family val="2"/>
      </rPr>
      <t xml:space="preserve"> </t>
    </r>
    <r>
      <rPr>
        <b/>
        <u/>
        <sz val="12"/>
        <color indexed="10"/>
        <rFont val="Arial"/>
        <family val="2"/>
      </rPr>
      <t xml:space="preserve">If your data is on a non-cash basis </t>
    </r>
    <r>
      <rPr>
        <sz val="12"/>
        <rFont val="Arial"/>
        <family val="2"/>
      </rPr>
      <t xml:space="preserve">(accrual, modified cash, etc.): </t>
    </r>
  </si>
  <si>
    <t xml:space="preserve">If you do not know or remember the GFS codes, you can use the drop-down menu in column D. </t>
  </si>
  <si>
    <t>Once completed (code, nomenclature, data, and classification), the "Source" sheet should look similar to the following example:</t>
  </si>
  <si>
    <t xml:space="preserve"> NATIONAL CODE AND NOMENCLATURE     </t>
  </si>
  <si>
    <r>
      <t>51=511+512+513+514</t>
    </r>
    <r>
      <rPr>
        <sz val="7.5"/>
        <rFont val="Arial"/>
        <family val="2"/>
      </rPr>
      <t xml:space="preserve">  ..................................................................................................................................................................................</t>
    </r>
  </si>
  <si>
    <r>
      <t xml:space="preserve">VERTICAL CHECKS FOR STATEMENT II </t>
    </r>
    <r>
      <rPr>
        <b/>
        <vertAlign val="superscript"/>
        <sz val="10"/>
        <color indexed="10"/>
        <rFont val="Arial"/>
        <family val="2"/>
      </rPr>
      <t>c/</t>
    </r>
  </si>
  <si>
    <t>c/  If data are available for all categories, the results for all the vertical check formulas are zero.</t>
  </si>
  <si>
    <t>Table 8 vs Table 3:</t>
  </si>
  <si>
    <r>
      <t xml:space="preserve">VERTICAL CHECKS FOR TABLE 8 </t>
    </r>
    <r>
      <rPr>
        <b/>
        <vertAlign val="superscript"/>
        <sz val="10"/>
        <color indexed="10"/>
        <rFont val="Arial"/>
        <family val="2"/>
      </rPr>
      <t>c/</t>
    </r>
  </si>
  <si>
    <t>STATISTICAL DISCREPANCIES IN / ADJUSTMENTS TO TABLE 8</t>
  </si>
  <si>
    <t>STATISTICAL DISCREPANCIES IN / ADJUSTMENTS TO TABLE 7</t>
  </si>
  <si>
    <r>
      <t xml:space="preserve">VERTICAL CHECKS FOR TABLE 7 </t>
    </r>
    <r>
      <rPr>
        <b/>
        <vertAlign val="superscript"/>
        <sz val="10"/>
        <color indexed="10"/>
        <rFont val="Arial"/>
        <family val="2"/>
      </rPr>
      <t>c/</t>
    </r>
  </si>
  <si>
    <t>12 = Table 1:  12  ..................................................................................................................................................................</t>
  </si>
  <si>
    <t>GFSM 2001 Code</t>
  </si>
  <si>
    <t>DATA</t>
  </si>
  <si>
    <t>Revenue ....................................................................................................................................................................................</t>
  </si>
  <si>
    <t>Expense ......................................................................................................................................................................................</t>
  </si>
  <si>
    <t>Adjustment to expense  .................................................................................................................................</t>
  </si>
  <si>
    <t>Adjustment to purchases of nonfinancial assets  .................................................................................................................................</t>
  </si>
  <si>
    <r>
      <t xml:space="preserve">VERTICAL CHECKS FOR TABLE 3 </t>
    </r>
    <r>
      <rPr>
        <b/>
        <vertAlign val="superscript"/>
        <sz val="10"/>
        <color indexed="10"/>
        <rFont val="Arial"/>
        <family val="2"/>
      </rPr>
      <t>k/</t>
    </r>
  </si>
  <si>
    <t>k/  If data are available for all categories, the results for all the vertical check formulas are zero.</t>
  </si>
  <si>
    <r>
      <t xml:space="preserve">VERTICAL CHECKS FOR TABLE 4 </t>
    </r>
    <r>
      <rPr>
        <b/>
        <vertAlign val="superscript"/>
        <sz val="10"/>
        <color indexed="10"/>
        <rFont val="Arial"/>
        <family val="2"/>
      </rPr>
      <t>f/</t>
    </r>
  </si>
  <si>
    <t>Currency and deposits .........................................................................................</t>
  </si>
  <si>
    <t>Securities other than shares .............................................................................................</t>
  </si>
  <si>
    <t>Loans ..........................................................................................................................................</t>
  </si>
  <si>
    <t>Vertical check: Difference between cash surplus/deficit and total net cash inflow from financial activities (CSD+NFB-NCB=0) .......</t>
  </si>
  <si>
    <t>13 = Table 1:  13  ...............................................................................................................................................................</t>
  </si>
  <si>
    <t>Taxes ....................................................................................................................................................</t>
  </si>
  <si>
    <t>Social contributions ....................................................................................................................................................</t>
  </si>
  <si>
    <t>Grants .........................................................................................................................................................................................</t>
  </si>
  <si>
    <r>
      <t>Transfers of general character betw. levels of govt.</t>
    </r>
    <r>
      <rPr>
        <vertAlign val="superscript"/>
        <sz val="9"/>
        <rFont val="Arial"/>
        <family val="2"/>
      </rPr>
      <t>c/</t>
    </r>
    <r>
      <rPr>
        <sz val="8.5"/>
        <rFont val="Arial"/>
        <family val="2"/>
      </rPr>
      <t/>
    </r>
  </si>
  <si>
    <t>Holding Gains and Losses in Assets and Liabilities</t>
  </si>
  <si>
    <t>Other Changes in the Volume of Assets and Liabilities</t>
  </si>
  <si>
    <t>Balance Sheet</t>
  </si>
  <si>
    <t>9316=4316+5316 ................................................................................................................................................................................................................</t>
  </si>
  <si>
    <t>9317=4317+5317 ................................................................................................................................................................................................................</t>
  </si>
  <si>
    <t>9318=4318+5318 ................................................................................................................................................................................................................</t>
  </si>
  <si>
    <t xml:space="preserve">Interest : To other general government units </t>
  </si>
  <si>
    <t>82PK</t>
  </si>
  <si>
    <t>Subsidies [251 + 252]</t>
  </si>
  <si>
    <t>3.1</t>
  </si>
  <si>
    <t>Subsidies</t>
  </si>
  <si>
    <t>Grants [262 + 262 + 263]</t>
  </si>
  <si>
    <t>82PP + 82UM + 82PM + 82UB</t>
  </si>
  <si>
    <t>To foreign governments [2611 + 2612]</t>
  </si>
  <si>
    <t>82PP + 82UM</t>
  </si>
  <si>
    <t>82PP</t>
  </si>
  <si>
    <t xml:space="preserve">To foreign governments :  Current </t>
  </si>
  <si>
    <t>3.5</t>
  </si>
  <si>
    <t>Current Expenditure:Abroad</t>
  </si>
  <si>
    <t>82UM</t>
  </si>
  <si>
    <t xml:space="preserve">To foreign governments :  Capital </t>
  </si>
  <si>
    <t>7.2</t>
  </si>
  <si>
    <t>Capital Expenditure: Abroad</t>
  </si>
  <si>
    <t>To international organizations  [2621 + 2622]</t>
  </si>
  <si>
    <t xml:space="preserve">To international organizations : Current </t>
  </si>
  <si>
    <t xml:space="preserve">To international organizations : Capital </t>
  </si>
  <si>
    <t>To other general government units [2631 + 2632]</t>
  </si>
  <si>
    <t>82PM + 82UB</t>
  </si>
  <si>
    <t>82PM</t>
  </si>
  <si>
    <t xml:space="preserve">To other general government units: Current </t>
  </si>
  <si>
    <t>3.2</t>
  </si>
  <si>
    <t>Current Expenditure:  Transfers to other levels of national government</t>
  </si>
  <si>
    <t>82UB</t>
  </si>
  <si>
    <t xml:space="preserve">To other general government units: Capital </t>
  </si>
  <si>
    <t>7.1.1</t>
  </si>
  <si>
    <t>Capital Expenditure:  To other levels of national government</t>
  </si>
  <si>
    <t>82PT</t>
  </si>
  <si>
    <t>Social benefits [271 + 272 + 273]</t>
  </si>
  <si>
    <t>3.3-4</t>
  </si>
  <si>
    <t>To households &amp; nonprofit institutions</t>
  </si>
  <si>
    <t>Other expense [281 + 282]</t>
  </si>
  <si>
    <t>82UN + 82UQ + 82UP</t>
  </si>
  <si>
    <t>Other expense:  Miscellaneous other expense [2821 + 2822]</t>
  </si>
  <si>
    <t xml:space="preserve">Other expense:  Miscellaneous other expense:  Current </t>
  </si>
  <si>
    <t xml:space="preserve">Other expense:  Miscellaneous other expense:  Capital </t>
  </si>
  <si>
    <t>CHANGE IN NET WORTH: TRANSACTIONS [31 + 32 - 33]</t>
  </si>
  <si>
    <t>(82VA + 82VB + 82VC) - (81MA + 81MB + 81MC)</t>
  </si>
  <si>
    <t>82VA - 81MA</t>
  </si>
  <si>
    <t>82VB - 81MB</t>
  </si>
  <si>
    <t>93=931+932  ....................................................................................................................................</t>
  </si>
  <si>
    <r>
      <t>31.1=311.1+312.1+313.1+314.1+</t>
    </r>
    <r>
      <rPr>
        <sz val="7.5"/>
        <color indexed="17"/>
        <rFont val="Arial"/>
        <family val="2"/>
      </rPr>
      <t>31.1z</t>
    </r>
    <r>
      <rPr>
        <sz val="7.5"/>
        <rFont val="Arial"/>
        <family val="2"/>
      </rPr>
      <t xml:space="preserve">  ....................................................................................................................................................................</t>
    </r>
  </si>
  <si>
    <r>
      <t>31.2=311.2+312.2+313.2+314.2+</t>
    </r>
    <r>
      <rPr>
        <sz val="7.5"/>
        <color indexed="17"/>
        <rFont val="Arial"/>
        <family val="2"/>
      </rPr>
      <t>31.2z</t>
    </r>
    <r>
      <rPr>
        <sz val="7.5"/>
        <rFont val="Arial"/>
        <family val="2"/>
      </rPr>
      <t xml:space="preserve">  ....................................................................................................................................................................</t>
    </r>
  </si>
  <si>
    <t>Taxes on exports .........................................................................................................................................</t>
  </si>
  <si>
    <t>Profits of export or import monopolies ...............................................................................................</t>
  </si>
  <si>
    <t>Exchange profits .....................................................................................................................................</t>
  </si>
  <si>
    <t>Exchange taxes .......................................................................................................................................</t>
  </si>
  <si>
    <t>331 = Table 3:  331  ..............................................................................................................................................................</t>
  </si>
  <si>
    <t>332 = Table 3:  332  ...........................................................................................................................................................</t>
  </si>
  <si>
    <t>33z = Table 3:  33z  ...........................................................................................................................................................</t>
  </si>
  <si>
    <t>STATISTICAL DISCREPANCIES IN / ADJUSTMENTS TO TABLE 3</t>
  </si>
  <si>
    <r>
      <t xml:space="preserve">VERTICAL CHECKS FOR TABLE 2 </t>
    </r>
    <r>
      <rPr>
        <b/>
        <vertAlign val="superscript"/>
        <sz val="10"/>
        <color indexed="10"/>
        <rFont val="Arial"/>
        <family val="2"/>
      </rPr>
      <t>c/</t>
    </r>
  </si>
  <si>
    <r>
      <t>82=821+822+823+8</t>
    </r>
    <r>
      <rPr>
        <sz val="7.5"/>
        <color indexed="17"/>
        <rFont val="Arial"/>
        <family val="2"/>
      </rPr>
      <t>2z</t>
    </r>
    <r>
      <rPr>
        <sz val="7.5"/>
        <rFont val="Arial"/>
        <family val="2"/>
      </rPr>
      <t xml:space="preserve">  ....................................................................................................................................</t>
    </r>
  </si>
  <si>
    <t>Units of currency / Year ending:</t>
  </si>
  <si>
    <t>Total Other Economic Flows in Assets and Liabilities</t>
  </si>
  <si>
    <t xml:space="preserve">NFPCs </t>
  </si>
  <si>
    <t>NFPS</t>
  </si>
  <si>
    <t>Nonfinancial public corporations</t>
  </si>
  <si>
    <t>Consolidated Nonfinancial Public Sector</t>
  </si>
  <si>
    <t>(10)</t>
  </si>
  <si>
    <t>(11)</t>
  </si>
  <si>
    <t>(12)</t>
  </si>
  <si>
    <t>=(9)+(10)+(11)</t>
  </si>
  <si>
    <r>
      <t>Taxes on international trade and transactions</t>
    </r>
    <r>
      <rPr>
        <sz val="7.5"/>
        <rFont val="Arial"/>
        <family val="2"/>
      </rPr>
      <t xml:space="preserve"> ................................................................................................</t>
    </r>
  </si>
  <si>
    <r>
      <t>Other taxes</t>
    </r>
    <r>
      <rPr>
        <sz val="7.5"/>
        <rFont val="Arial"/>
        <family val="2"/>
      </rPr>
      <t xml:space="preserve"> ....................................................................................................................................................................</t>
    </r>
  </si>
  <si>
    <t>REVENUE</t>
  </si>
  <si>
    <t>9305=9315+9325 ..................................................................................................................................................</t>
  </si>
  <si>
    <t>9306=9316+9326 ..................................................................................................................................................</t>
  </si>
  <si>
    <t>313=313.1-313.2  ..............................................................................................................................................................................</t>
  </si>
  <si>
    <t>314=314.1-314.2-314.3  ............................................................................................................................................</t>
  </si>
  <si>
    <t>85R + 85S</t>
  </si>
  <si>
    <t>85T + 85U</t>
  </si>
  <si>
    <t>Disposals: subsoil assets ...................................................................................................................................................................</t>
  </si>
  <si>
    <r>
      <t>*</t>
    </r>
    <r>
      <rPr>
        <sz val="7.5"/>
        <rFont val="Arial"/>
        <family val="2"/>
      </rPr>
      <t xml:space="preserve"> Statistical discrepancies / adjustments series are "z series", e.g., CSDz is the adjustment to cash surplus/deficit. All adjustment series should either have zero or nonzero values.</t>
    </r>
  </si>
  <si>
    <t>Adjustment to tax revenue  .................................................................................................................................</t>
  </si>
  <si>
    <t>Adjustment to social contributions  .........................................................................</t>
  </si>
  <si>
    <t>Adjustment to grants  .................................................................................................................................</t>
  </si>
  <si>
    <t>Value-added taxes .............................................................................................................................</t>
  </si>
  <si>
    <t>24=241+242+243  ..........................................................................................................................................................</t>
  </si>
  <si>
    <t>821 = Table 3:  321  .........................................................................................................................................</t>
  </si>
  <si>
    <t>822 = Table 3:  322  .........................................................................................................................................</t>
  </si>
  <si>
    <t>83 = Table 3:  33  .........................................................................................................................................</t>
  </si>
  <si>
    <t>Social benefits ...........................................................................................................................................................................</t>
  </si>
  <si>
    <t>Other payments .......................................................................................................................................................................</t>
  </si>
  <si>
    <t>CSD</t>
  </si>
  <si>
    <t>CASH FLOWS FROM FINANCING ACTIVITIES:</t>
  </si>
  <si>
    <t>Payable by individuals .............................................................................................................................................................</t>
  </si>
  <si>
    <t>Unallocable .................................................................................................................................................................................</t>
  </si>
  <si>
    <r>
      <t xml:space="preserve">Taxes on payroll and workforce </t>
    </r>
    <r>
      <rPr>
        <sz val="7.5"/>
        <rFont val="Arial"/>
        <family val="2"/>
      </rPr>
      <t>........................................................................................................................</t>
    </r>
  </si>
  <si>
    <t>Recurrent taxes on immovable property .....................................................................................................................</t>
  </si>
  <si>
    <t>Memorandum items:</t>
  </si>
  <si>
    <t>4M2</t>
  </si>
  <si>
    <t>4M3</t>
  </si>
  <si>
    <t>5M2</t>
  </si>
  <si>
    <t>5M3</t>
  </si>
  <si>
    <t>6M2</t>
  </si>
  <si>
    <t>6M3</t>
  </si>
  <si>
    <t>Other nonrecurrent taxes on property ...........................................................................................</t>
  </si>
  <si>
    <t>Taxes on financial and capital transactions ......................................................................................</t>
  </si>
  <si>
    <r>
      <t>Economic affairs</t>
    </r>
    <r>
      <rPr>
        <sz val="7.5"/>
        <rFont val="Arial"/>
        <family val="2"/>
      </rPr>
      <t xml:space="preserve"> </t>
    </r>
    <r>
      <rPr>
        <i/>
        <sz val="7.5"/>
        <rFont val="Arial"/>
        <family val="2"/>
      </rPr>
      <t>...............................................................................................................................................................</t>
    </r>
  </si>
  <si>
    <t>Fuel and energy .....................................................................................................................................</t>
  </si>
  <si>
    <t>Taxes .....................................................................................................................................................................................</t>
  </si>
  <si>
    <t xml:space="preserve"> </t>
  </si>
  <si>
    <t>Current ..................................................................................................................................................................</t>
  </si>
  <si>
    <t>Buildings and structures .........................................................................................</t>
  </si>
  <si>
    <t>Machinery and equipment .........................................................................................</t>
  </si>
  <si>
    <t>b/  Consolidation of budgetary, extrabudgetary, and social security funds (columns 1, 2, 3).</t>
  </si>
  <si>
    <t>311=311.1-311.2-311.3  ............................................................................................................................................</t>
  </si>
  <si>
    <t>3112=3112.1-3112.2-3112.3  ............................................................................................................................................</t>
  </si>
  <si>
    <t>3113=3113.1-3113.2-3113.3  ............................................................................................................................................</t>
  </si>
  <si>
    <t>122=1221+1222+1223  ..................................................................................................................................................</t>
  </si>
  <si>
    <t xml:space="preserve">Taxes on international trade and transactions: Exchange taxes </t>
  </si>
  <si>
    <t>6.5</t>
  </si>
  <si>
    <t>Exchange taxes</t>
  </si>
  <si>
    <t>81FZ</t>
  </si>
  <si>
    <t xml:space="preserve">Taxes on international trade and transactions: Other taxes on international trade and transactions </t>
  </si>
  <si>
    <t>6.6</t>
  </si>
  <si>
    <t>Other taxes on international trade &amp; transactions</t>
  </si>
  <si>
    <t>81G</t>
  </si>
  <si>
    <t xml:space="preserve">Other taxes </t>
  </si>
  <si>
    <t>7</t>
  </si>
  <si>
    <t>Other taxes</t>
  </si>
  <si>
    <t>Social contributions [121 + 122]</t>
  </si>
  <si>
    <t>81B + 81MM</t>
  </si>
  <si>
    <t>including contribution to gov employee pension and welfare funds</t>
  </si>
  <si>
    <t>81B</t>
  </si>
  <si>
    <t>Social security contributions [1211 + 1212 + 1213 + 1214]</t>
  </si>
  <si>
    <t>2</t>
  </si>
  <si>
    <t>Social security contributions</t>
  </si>
  <si>
    <t>81BB</t>
  </si>
  <si>
    <t xml:space="preserve">Social security contributions:  Employee contributions </t>
  </si>
  <si>
    <t>2.1</t>
  </si>
  <si>
    <t>Employees</t>
  </si>
  <si>
    <t>9303=9313+9323 ..................................................................................................................................................</t>
  </si>
  <si>
    <t>9304=9314+9324 ..................................................................................................................................................</t>
  </si>
  <si>
    <t>Shares and other equity [6315+6325] ....................................................................................................</t>
  </si>
  <si>
    <t>Cash receipts from operating activities ...................................................................................................</t>
  </si>
  <si>
    <t>Cash payments for operating activities ....................................................................................................................................................</t>
  </si>
  <si>
    <t>Net cash inflow from operating activities  (1-2-ADJz) ..................................................................................................</t>
  </si>
  <si>
    <t>Cash surplus / deficit  (1-2-ADJz-31+CSDz) ...................................................................................................................................................</t>
  </si>
  <si>
    <t>Net cash inflow from financing activities  (-32x+33) ....................................................................................................................................................</t>
  </si>
  <si>
    <t>Net change in the stock of cash  (3212+3222) ...............................................................................................</t>
  </si>
  <si>
    <r>
      <t xml:space="preserve">BALANCE SHEET </t>
    </r>
    <r>
      <rPr>
        <vertAlign val="superscript"/>
        <sz val="10"/>
        <color indexed="10"/>
        <rFont val="Arial"/>
        <family val="2"/>
      </rPr>
      <t>a/</t>
    </r>
  </si>
  <si>
    <t>REVENUE ..............................................................................................................................................................................</t>
  </si>
  <si>
    <t>Taxes ............................................................................................................................................................................................</t>
  </si>
  <si>
    <t>Grants ......................................................................................................................................................................................</t>
  </si>
  <si>
    <t>Other revenue ...................................................................................................................................................</t>
  </si>
  <si>
    <t>Shares and other equity ....................................................................................................</t>
  </si>
  <si>
    <t>Accounting method:</t>
  </si>
  <si>
    <t>Nature of the data and accounting method:</t>
  </si>
  <si>
    <t>C or A?</t>
  </si>
  <si>
    <t>STATISTICAL TABLES</t>
  </si>
  <si>
    <t>General taxes on goods and services ..........................................................................................</t>
  </si>
  <si>
    <t>411=4111+4112+4113  ............................................................................................................................................</t>
  </si>
  <si>
    <t>414=4141+4142+4143+4144  ............................................................................................................................................</t>
  </si>
  <si>
    <t>314=3141+3142+3143+3144  ............................................................................................................................................</t>
  </si>
  <si>
    <r>
      <t>32=321+322+323+</t>
    </r>
    <r>
      <rPr>
        <sz val="7.5"/>
        <color indexed="17"/>
        <rFont val="Arial"/>
        <family val="2"/>
      </rPr>
      <t>32z</t>
    </r>
    <r>
      <rPr>
        <sz val="7.5"/>
        <rFont val="Arial"/>
        <family val="2"/>
      </rPr>
      <t xml:space="preserve">  ....................................................................................................................................</t>
    </r>
  </si>
  <si>
    <t>321=3212+3213+3214+3215+3216+3217+3218  .........................................................................................................................................</t>
  </si>
  <si>
    <t>322=3222+3223+3224+3225+3226+3227+3228  .........................................................................................................................................</t>
  </si>
  <si>
    <t>Estate, inheritance, and gift taxes ....................................................................................................</t>
  </si>
  <si>
    <t>Acquisitions: subsoil assets ...................................................................................................................................................................</t>
  </si>
  <si>
    <r>
      <t>632=6322+6323+6324+6325+6326+6327+6328</t>
    </r>
    <r>
      <rPr>
        <sz val="7.5"/>
        <color indexed="17"/>
        <rFont val="Arial"/>
        <family val="2"/>
      </rPr>
      <t xml:space="preserve"> </t>
    </r>
    <r>
      <rPr>
        <sz val="7.5"/>
        <rFont val="Arial"/>
        <family val="2"/>
      </rPr>
      <t xml:space="preserve"> ....................................................................................................................................</t>
    </r>
  </si>
  <si>
    <t xml:space="preserve">c/  If data are available for all categories, the results for all the vertical check formulas are zero. </t>
  </si>
  <si>
    <t>3M1=3M11+3M12+3M13+3M14  ...........................................................................................................................................................</t>
  </si>
  <si>
    <t>CFC: buildings and structures ...................................................................................................................................................................</t>
  </si>
  <si>
    <t>Acquisitions: machinery and equipment ...................................................................................................................................................................</t>
  </si>
  <si>
    <t>Disposals: buildings and structures ...................................................................................................................................................................</t>
  </si>
  <si>
    <t>Acquisitions: buildings and structures ...................................................................................................................................................................</t>
  </si>
  <si>
    <t>Acquisitions: other fixed assets ...................................................................................................................................................................</t>
  </si>
  <si>
    <t>Disposals: other fixed assets ...................................................................................................................................................................</t>
  </si>
  <si>
    <r>
      <t>31=311+312+313+314+</t>
    </r>
    <r>
      <rPr>
        <sz val="7.5"/>
        <color indexed="17"/>
        <rFont val="Arial"/>
        <family val="2"/>
      </rPr>
      <t>31z</t>
    </r>
    <r>
      <rPr>
        <sz val="7.5"/>
        <rFont val="Arial"/>
        <family val="2"/>
      </rPr>
      <t xml:space="preserve">  ..................................................................................................................................................................................</t>
    </r>
  </si>
  <si>
    <t>311=3111+3112+3113  ............................................................................................................................................</t>
  </si>
  <si>
    <t>522=5222+5223+5224+5225+5226+5227+5228  .........................................................................................................................................</t>
  </si>
  <si>
    <r>
      <t>53=531+532</t>
    </r>
    <r>
      <rPr>
        <sz val="7.5"/>
        <rFont val="Arial"/>
        <family val="2"/>
      </rPr>
      <t xml:space="preserve">  ....................................................................................................................................</t>
    </r>
  </si>
  <si>
    <r>
      <t>532=5322+5323+5324+5325+5326+5327+5328</t>
    </r>
    <r>
      <rPr>
        <sz val="7.5"/>
        <color indexed="17"/>
        <rFont val="Arial"/>
        <family val="2"/>
      </rPr>
      <t xml:space="preserve"> </t>
    </r>
    <r>
      <rPr>
        <sz val="7.5"/>
        <rFont val="Arial"/>
        <family val="2"/>
      </rPr>
      <t xml:space="preserve"> ....................................................................................................................................</t>
    </r>
  </si>
  <si>
    <r>
      <t>61=611+612+613+614</t>
    </r>
    <r>
      <rPr>
        <sz val="7.5"/>
        <rFont val="Arial"/>
        <family val="2"/>
      </rPr>
      <t xml:space="preserve">  ..................................................................................................................................................................................</t>
    </r>
  </si>
  <si>
    <t>Subsidies ........................................................................................................................................................................................</t>
  </si>
  <si>
    <t>Social benefits .....................................................................................................................................................</t>
  </si>
  <si>
    <t>Other expense .............................................................................................................................................................................</t>
  </si>
  <si>
    <t>NOB</t>
  </si>
  <si>
    <t>TRANSACTIONS IN NONFINANCIAL ASSETS:</t>
  </si>
  <si>
    <t>NLB</t>
  </si>
  <si>
    <r>
      <t>Net Acquisition of Nonfinancial Assets</t>
    </r>
    <r>
      <rPr>
        <sz val="7.5"/>
        <rFont val="Arial"/>
        <family val="2"/>
      </rPr>
      <t xml:space="preserve"> .......................................................................................................................</t>
    </r>
  </si>
  <si>
    <t>Integrated Statement of Flows and Stocks in Assets and Liabilities</t>
  </si>
  <si>
    <r>
      <t xml:space="preserve">      Reference:   </t>
    </r>
    <r>
      <rPr>
        <b/>
        <i/>
        <sz val="10"/>
        <rFont val="Times New Roman"/>
        <family val="1"/>
      </rPr>
      <t>Government Finance Statistics Manual 2001 (GFSM 2001)</t>
    </r>
  </si>
  <si>
    <t>81BA</t>
  </si>
  <si>
    <t xml:space="preserve">Social security contributions:  Employer contributions </t>
  </si>
  <si>
    <t>2.2</t>
  </si>
  <si>
    <t>Employers</t>
  </si>
  <si>
    <t>81BC</t>
  </si>
  <si>
    <t>Purchases of goods and services ....................................................................................................................................................</t>
  </si>
  <si>
    <t>Subsidies .....................................................................................................................................................................................</t>
  </si>
  <si>
    <t>27=271+272+273  ..........................................................................................................................................................</t>
  </si>
  <si>
    <t>28=281+282  ..........................................................................................................................................................</t>
  </si>
  <si>
    <t>Insurance technical reserves [6316+6326] ..............................................................................................</t>
  </si>
  <si>
    <t>Financial derivatives [6317+6327] .........................................................................................................</t>
  </si>
  <si>
    <t>Net financial worth [=62-63] ..............................................................................................................................................</t>
  </si>
  <si>
    <t>6M35</t>
  </si>
  <si>
    <t>311.2=3111.2-3112.2-3113.2  ............................................................................................................................................</t>
  </si>
  <si>
    <t>311.3=3111.3-3112.3-3113.3  ............................................................................................................................................</t>
  </si>
  <si>
    <t>c/  Change in net worth due to holding gains and losses in assets and liabilities.</t>
  </si>
  <si>
    <t>4=41+42-43  ..................................................................................................................................................................................</t>
  </si>
  <si>
    <r>
      <t xml:space="preserve">From foreign governments </t>
    </r>
    <r>
      <rPr>
        <sz val="7.5"/>
        <rFont val="Arial"/>
        <family val="2"/>
      </rPr>
      <t>...................................................................................................................................</t>
    </r>
  </si>
  <si>
    <t>9326=4326+5326 ................................................................................................................................................................................................................</t>
  </si>
  <si>
    <t>531=5312+5313+5314+5315+5316+5317+5318  .........................................................................................................................................</t>
  </si>
  <si>
    <t>Currency and deposits [6212+6222] .........................................................................................</t>
  </si>
  <si>
    <t>Securities other than shares [6213+6223] .............................................................................................</t>
  </si>
  <si>
    <t>Loans [6214+6224] ..........................................................................................................................................</t>
  </si>
  <si>
    <t>Shares and other equity [6215+6225] ....................................................................................................</t>
  </si>
  <si>
    <t>Insurance technical reserves [6216+6226] ..............................................................................................</t>
  </si>
  <si>
    <t>Financial derivatives [6217+6227] .........................................................................................................</t>
  </si>
  <si>
    <t>Other accounts receivable [6218+6228] .......................................................................................................</t>
  </si>
  <si>
    <t>Currency and deposits [6312+6322] .........................................................................................</t>
  </si>
  <si>
    <r>
      <t>4.b.</t>
    </r>
    <r>
      <rPr>
        <sz val="12"/>
        <color indexed="10"/>
        <rFont val="Arial"/>
        <family val="2"/>
      </rPr>
      <t xml:space="preserve"> </t>
    </r>
    <r>
      <rPr>
        <sz val="12"/>
        <rFont val="Arial"/>
        <family val="2"/>
      </rPr>
      <t xml:space="preserve"> </t>
    </r>
    <r>
      <rPr>
        <b/>
        <u/>
        <sz val="12"/>
        <color indexed="10"/>
        <rFont val="Arial"/>
        <family val="2"/>
      </rPr>
      <t>If your data is on a cash basis</t>
    </r>
    <r>
      <rPr>
        <sz val="12"/>
        <rFont val="Arial"/>
        <family val="2"/>
      </rPr>
      <t xml:space="preserve">: </t>
    </r>
  </si>
  <si>
    <r>
      <t xml:space="preserve">        </t>
    </r>
    <r>
      <rPr>
        <b/>
        <sz val="10"/>
        <color indexed="10"/>
        <rFont val="Arial"/>
        <family val="2"/>
      </rPr>
      <t>Use the Classification Assistant located in columns G, H, and I to classify the national data copied in column B.</t>
    </r>
  </si>
  <si>
    <t xml:space="preserve">If you do not know or remember the GFS codes, you can use the drop-down menu in column G. The GFS </t>
  </si>
  <si>
    <t>codes will be entered automatically, preceded by a "C" to describe cash-based data.</t>
  </si>
  <si>
    <r>
      <t>Complete</t>
    </r>
    <r>
      <rPr>
        <sz val="11"/>
        <color indexed="12"/>
        <rFont val="Arial"/>
        <family val="2"/>
      </rPr>
      <t xml:space="preserve"> </t>
    </r>
    <r>
      <rPr>
        <b/>
        <sz val="11"/>
        <color indexed="12"/>
        <rFont val="Arial"/>
        <family val="2"/>
      </rPr>
      <t>the "Cover page"</t>
    </r>
    <r>
      <rPr>
        <b/>
        <sz val="11"/>
        <rFont val="Arial"/>
        <family val="2"/>
      </rPr>
      <t xml:space="preserve"> </t>
    </r>
    <r>
      <rPr>
        <sz val="11"/>
        <rFont val="Arial"/>
        <family val="2"/>
      </rPr>
      <t>sheet with the information requested (yellow sheet tab).</t>
    </r>
  </si>
  <si>
    <r>
      <t xml:space="preserve">Once the "Source" sheet is completed, the </t>
    </r>
    <r>
      <rPr>
        <b/>
        <sz val="10"/>
        <color indexed="12"/>
        <rFont val="Arial"/>
        <family val="2"/>
      </rPr>
      <t>data included in column C (the blue shaded column) will automatically appear in the</t>
    </r>
  </si>
  <si>
    <r>
      <t xml:space="preserve">corresponding </t>
    </r>
    <r>
      <rPr>
        <b/>
        <i/>
        <sz val="10"/>
        <color indexed="12"/>
        <rFont val="Arial"/>
        <family val="2"/>
      </rPr>
      <t>GFSM 2001</t>
    </r>
    <r>
      <rPr>
        <b/>
        <sz val="10"/>
        <color indexed="12"/>
        <rFont val="Arial"/>
        <family val="2"/>
      </rPr>
      <t xml:space="preserve"> tables: </t>
    </r>
  </si>
  <si>
    <t xml:space="preserve">be included in the corresponding columns for each subsector (budgetary central government, social security, etc). </t>
  </si>
  <si>
    <r>
      <t xml:space="preserve">Based on knowledge of the country's data, please </t>
    </r>
    <r>
      <rPr>
        <b/>
        <sz val="10"/>
        <color indexed="12"/>
        <rFont val="Arial"/>
        <family val="2"/>
      </rPr>
      <t xml:space="preserve">verify that the data included in the corresponding GFSM 2001 tables correctly </t>
    </r>
  </si>
  <si>
    <r>
      <t>Please note that the use of the GFS Classification Assistant does not ensure, by itself, the correct application of the</t>
    </r>
    <r>
      <rPr>
        <b/>
        <i/>
        <sz val="10"/>
        <color indexed="10"/>
        <rFont val="Arial"/>
        <family val="2"/>
      </rPr>
      <t xml:space="preserve"> GFSM 2001 </t>
    </r>
    <r>
      <rPr>
        <b/>
        <sz val="10"/>
        <color indexed="10"/>
        <rFont val="Arial"/>
        <family val="2"/>
      </rPr>
      <t>methodology.</t>
    </r>
  </si>
  <si>
    <t>of source data. Appropriate adjustments to the source data -through derivation table(s)- should still be made, either separately or in the</t>
  </si>
  <si>
    <t>"Source" worksheet.</t>
  </si>
  <si>
    <t>In order to use the GFS Classification Assistant included in this file:</t>
  </si>
  <si>
    <t>when inserting new worksheets, please place them after the green shaded worksheet tabs.</t>
  </si>
  <si>
    <t>when inserting rows in the "Source" sheets, please make sure to copy the relevant formulas from all existing columns</t>
  </si>
  <si>
    <r>
      <t xml:space="preserve">In columns A, B and C, </t>
    </r>
    <r>
      <rPr>
        <b/>
        <sz val="10"/>
        <rFont val="Arial"/>
        <family val="2"/>
      </rPr>
      <t>copy</t>
    </r>
    <r>
      <rPr>
        <sz val="10"/>
        <rFont val="Arial"/>
        <family val="2"/>
      </rPr>
      <t xml:space="preserve"> national data with their codes and nomenclature. </t>
    </r>
  </si>
  <si>
    <r>
      <t xml:space="preserve">Copy national data </t>
    </r>
    <r>
      <rPr>
        <sz val="11"/>
        <rFont val="Arial"/>
        <family val="2"/>
      </rPr>
      <t>with their codes an nomenclature in the corresponding "Source" shee</t>
    </r>
    <r>
      <rPr>
        <sz val="10"/>
        <rFont val="Arial"/>
        <family val="2"/>
      </rPr>
      <t xml:space="preserve">t (orange sheet tabs) for the institutional </t>
    </r>
  </si>
  <si>
    <r>
      <t xml:space="preserve">coverage you are working with. </t>
    </r>
    <r>
      <rPr>
        <b/>
        <sz val="10"/>
        <color indexed="10"/>
        <rFont val="Arial"/>
        <family val="2"/>
      </rPr>
      <t>(PLEASE NOTE THAT NATIONAL TIME SERIES SHOULD BE ORGANIZED IN COLUMNS!)</t>
    </r>
  </si>
  <si>
    <t>i) for non-cash data,  in Statements I and Tables A1 to A9 (blue sheet tabs)</t>
  </si>
  <si>
    <t>Use vertical and horizontal checks included in each statement/table to check internal consistency of the data.</t>
  </si>
  <si>
    <t>PLEASE READ THIS INFORMATION BEFORE USING THE GOVERNMENT FINANCE STATISTICS CLASSIFICATION ASSISTANT</t>
  </si>
  <si>
    <t>Column A:</t>
  </si>
  <si>
    <t xml:space="preserve">simply use a sequential code (ex.: 1, 2, 3,….etc) and make sure not to repeat any code number. </t>
  </si>
  <si>
    <t>Column B:</t>
  </si>
  <si>
    <r>
      <t>Classify the national data categories</t>
    </r>
    <r>
      <rPr>
        <sz val="11"/>
        <rFont val="Arial"/>
        <family val="2"/>
      </rPr>
      <t xml:space="preserve"> included in column B, using the </t>
    </r>
    <r>
      <rPr>
        <b/>
        <sz val="11"/>
        <rFont val="Arial"/>
        <family val="2"/>
      </rPr>
      <t>"GFS Classification Assistant"</t>
    </r>
    <r>
      <rPr>
        <sz val="11"/>
        <rFont val="Arial"/>
        <family val="2"/>
      </rPr>
      <t>.</t>
    </r>
  </si>
  <si>
    <r>
      <t xml:space="preserve">        There are </t>
    </r>
    <r>
      <rPr>
        <b/>
        <sz val="10"/>
        <color indexed="12"/>
        <rFont val="Arial"/>
        <family val="2"/>
      </rPr>
      <t>two ways to use the "Classification Assistant"</t>
    </r>
    <r>
      <rPr>
        <sz val="10"/>
        <rFont val="Arial"/>
        <family val="2"/>
      </rPr>
      <t>:</t>
    </r>
  </si>
  <si>
    <t>The correspondent GFS descriptor will automatically display in column F. When you type the GFS codes directly</t>
  </si>
  <si>
    <t xml:space="preserve">in column E, the formulas already included in this column will be over-written. This will not cause any problem </t>
  </si>
  <si>
    <r>
      <t xml:space="preserve">       Similarly to the previous case, when your data in a cash basis there are </t>
    </r>
    <r>
      <rPr>
        <b/>
        <sz val="10"/>
        <color indexed="12"/>
        <rFont val="Arial"/>
        <family val="2"/>
      </rPr>
      <t>two ways to use the "Classification Assistant"</t>
    </r>
    <r>
      <rPr>
        <sz val="10"/>
        <rFont val="Arial"/>
        <family val="2"/>
      </rPr>
      <t>:</t>
    </r>
  </si>
  <si>
    <t>ii) for cash data, in Statement II and Tables C1 to C9 (green sheet tabs)</t>
  </si>
  <si>
    <t xml:space="preserve">In addition, for all the tables, depending on which of the "Source" sheet you have worked on (SOURCE BA, SOURCE SS, etc) data will automatically </t>
  </si>
  <si>
    <t xml:space="preserve">The Classification Assistant will mirror any problems that may exist in the underlying national source data, or mistakes made in the classification </t>
  </si>
  <si>
    <t>insert columns and rows, as needed, anywhere</t>
  </si>
  <si>
    <r>
      <t>Select a "Source" sheet</t>
    </r>
    <r>
      <rPr>
        <sz val="11"/>
        <rFont val="Arial"/>
        <family val="2"/>
      </rPr>
      <t xml:space="preserve"> (orange sheet tabs). </t>
    </r>
    <r>
      <rPr>
        <sz val="10"/>
        <rFont val="Arial"/>
        <family val="2"/>
      </rPr>
      <t xml:space="preserve">There is one </t>
    </r>
    <r>
      <rPr>
        <b/>
        <sz val="10"/>
        <rFont val="Arial"/>
        <family val="2"/>
      </rPr>
      <t xml:space="preserve">"Source" </t>
    </r>
    <r>
      <rPr>
        <sz val="10"/>
        <rFont val="Arial"/>
        <family val="2"/>
      </rPr>
      <t xml:space="preserve">sheet for each of the subsectors of the non-financial public sector, </t>
    </r>
  </si>
  <si>
    <t xml:space="preserve">and one for each of the consolidation phases: </t>
  </si>
  <si>
    <t xml:space="preserve">to the functioning of the GFS Classification Assistant. In this case, it is suggested that you hide column D, since it </t>
  </si>
  <si>
    <t>will not be used.</t>
  </si>
  <si>
    <t>If you know the GFS codes, you can type them directly in column E preceded by an "A" to describe non-cash data.</t>
  </si>
  <si>
    <t xml:space="preserve">If you know the GFS codes, you can type them directly in column H preceded by a "C", and the correspondent </t>
  </si>
  <si>
    <t>GFS descriptor will automatically display in column I.</t>
  </si>
  <si>
    <r>
      <t xml:space="preserve">Property income </t>
    </r>
    <r>
      <rPr>
        <sz val="7.5"/>
        <rFont val="Arial"/>
        <family val="2"/>
      </rPr>
      <t>...............................................................................................................................................</t>
    </r>
  </si>
  <si>
    <r>
      <t xml:space="preserve">Sales of goods and services </t>
    </r>
    <r>
      <rPr>
        <sz val="7.5"/>
        <rFont val="Arial"/>
        <family val="2"/>
      </rPr>
      <t>............................................................................................................................</t>
    </r>
  </si>
  <si>
    <t>Adjustment to net acquisition of financial assets  .................................................................................................................................</t>
  </si>
  <si>
    <t>Acquisitions: land ...................................................................................................................................................................</t>
  </si>
  <si>
    <t>Disposals: land ...................................................................................................................................................................</t>
  </si>
  <si>
    <t>GFSY CODES</t>
  </si>
  <si>
    <t>DESCRIPTOR</t>
  </si>
  <si>
    <r>
      <t xml:space="preserve">Disposals: valuables </t>
    </r>
    <r>
      <rPr>
        <i/>
        <sz val="7.5"/>
        <color indexed="60"/>
        <rFont val="Arial"/>
        <family val="2"/>
      </rPr>
      <t>........................................................................................................</t>
    </r>
    <r>
      <rPr>
        <b/>
        <i/>
        <sz val="7.5"/>
        <color indexed="60"/>
        <rFont val="Arial"/>
        <family val="2"/>
      </rPr>
      <t>.......................................................</t>
    </r>
  </si>
  <si>
    <r>
      <t xml:space="preserve">Acquisitions: nonproduced assets </t>
    </r>
    <r>
      <rPr>
        <i/>
        <sz val="7.5"/>
        <color indexed="60"/>
        <rFont val="Arial"/>
        <family val="2"/>
      </rPr>
      <t>...................................................................................................................................................................</t>
    </r>
  </si>
  <si>
    <r>
      <t xml:space="preserve">Disposals: nonproduced assets </t>
    </r>
    <r>
      <rPr>
        <i/>
        <sz val="7.5"/>
        <color indexed="60"/>
        <rFont val="Arial"/>
        <family val="2"/>
      </rPr>
      <t>...................................................................................................................................................................</t>
    </r>
  </si>
  <si>
    <r>
      <t xml:space="preserve">Consumption of fixed capital (CFC): fixed assets </t>
    </r>
    <r>
      <rPr>
        <i/>
        <sz val="7.5"/>
        <color indexed="60"/>
        <rFont val="Arial"/>
        <family val="2"/>
      </rPr>
      <t>...................................................................................................................................................................</t>
    </r>
  </si>
  <si>
    <t>CFC: other fixed assets ...................................................................................................................................................................</t>
  </si>
  <si>
    <r>
      <t xml:space="preserve">d/  This check does not apply to historical GFS data converted from GFSM1986 format, where 7=2+31.1 (i.e., </t>
    </r>
    <r>
      <rPr>
        <i/>
        <sz val="7.5"/>
        <rFont val="Arial"/>
        <family val="2"/>
      </rPr>
      <t>GFSM 1986</t>
    </r>
    <r>
      <rPr>
        <sz val="7.5"/>
        <rFont val="Arial"/>
        <family val="2"/>
      </rPr>
      <t xml:space="preserve"> "expenditure" = expense + gross acquisition of nonfinancial assets).</t>
    </r>
  </si>
  <si>
    <t>26=261+262+263  ..........................................................................................................................................................</t>
  </si>
  <si>
    <t>Employer contributions ............................................................................................................................................</t>
  </si>
  <si>
    <t>i/   Change in net financial worth due to transactions in financial assets and liabilities.</t>
  </si>
  <si>
    <t>Securities other than shares [6313+6323] .............................................................................................</t>
  </si>
  <si>
    <t>Loans [6314+6324] ..........................................................................................................................................</t>
  </si>
  <si>
    <t>132=1321+1322  ...............................................................................................................................................................................</t>
  </si>
  <si>
    <r>
      <t>41=411+412+413+414</t>
    </r>
    <r>
      <rPr>
        <sz val="7.5"/>
        <rFont val="Arial"/>
        <family val="2"/>
      </rPr>
      <t xml:space="preserve">  ..................................................................................................................................................................................</t>
    </r>
  </si>
  <si>
    <t>f/   This item shows the value of "use of goods and services" which is included in government's own-account construction of fixed assets (GFS item 311).</t>
  </si>
  <si>
    <t xml:space="preserve">h/  This item shows the value of "taxes minus subsidies", which is included in government's own-account construction of fixed assets (GFS item 311). </t>
  </si>
  <si>
    <t>TOTAL OTHER ECONOMIC FLOWS IN ASSETS AND LIABILITIES</t>
  </si>
  <si>
    <t>CASH DATA</t>
  </si>
  <si>
    <t>ACCRUAL DATA</t>
  </si>
  <si>
    <t xml:space="preserve">GFS CLASSIFICATION ASSISTANT  </t>
  </si>
  <si>
    <t>General government ..............................................................................................................................</t>
  </si>
  <si>
    <t>9304=4304+5304 ................................................................................................................................................................................................................</t>
  </si>
  <si>
    <t>9305=4305+5305 ................................................................................................................................................................................................................</t>
  </si>
  <si>
    <t>9306=4306+5306 ................................................................................................................................................................................................................</t>
  </si>
  <si>
    <r>
      <t xml:space="preserve">Taxes on goods and services </t>
    </r>
    <r>
      <rPr>
        <sz val="7.5"/>
        <rFont val="Arial"/>
        <family val="2"/>
      </rPr>
      <t>..............................................................................................................................</t>
    </r>
  </si>
  <si>
    <r>
      <t>43=431+432</t>
    </r>
    <r>
      <rPr>
        <sz val="7.5"/>
        <rFont val="Arial"/>
        <family val="2"/>
      </rPr>
      <t xml:space="preserve">  ....................................................................................................................................</t>
    </r>
  </si>
  <si>
    <t>32 = Table 3:  32  ...............................................................................................................................................................</t>
  </si>
  <si>
    <t>Other fixed assets .................................................................................................</t>
  </si>
  <si>
    <t>GFS YEARBOOK QUESTIONNAIRE</t>
  </si>
  <si>
    <t>STATEMENT I</t>
  </si>
  <si>
    <t>3141=3141.1-3141.2-3141.3  ............................................................................................................................................</t>
  </si>
  <si>
    <t>3142=3142.1-3142.2-3142.3  ............................................................................................................................................</t>
  </si>
  <si>
    <r>
      <t xml:space="preserve">From international organizations </t>
    </r>
    <r>
      <rPr>
        <sz val="7.5"/>
        <rFont val="Arial"/>
        <family val="2"/>
      </rPr>
      <t>.............................................................................................................................</t>
    </r>
  </si>
  <si>
    <t>Interest ..................................................................................................................................................................................................</t>
  </si>
  <si>
    <t>Dividends ...................................................................................................................................................................................</t>
  </si>
  <si>
    <t>Withdrawals from income of quasi-corporations ......................................................................................................................</t>
  </si>
  <si>
    <t>421=4212+4213+4214+4215+4216+4217+4218  .........................................................................................................................................</t>
  </si>
  <si>
    <t>6205=6215+6225 ..................................................................................................................................................</t>
  </si>
  <si>
    <t>6206=6216+6226 ..................................................................................................................................................</t>
  </si>
  <si>
    <t>6207=6217+6227 ..................................................................................................................................................</t>
  </si>
  <si>
    <t>6208=6218+6228 ..................................................................................................................................................</t>
  </si>
  <si>
    <t>63=6302+6303+6304+6305+6306+6307+6308  .........................................................................................................................................</t>
  </si>
  <si>
    <t>f/  If data are available for all categories, the results for all the vertical check formulas are zero.</t>
  </si>
  <si>
    <r>
      <t xml:space="preserve">VERTICAL CHECKS FOR TABLE 5 </t>
    </r>
    <r>
      <rPr>
        <b/>
        <vertAlign val="superscript"/>
        <sz val="10"/>
        <color indexed="10"/>
        <rFont val="Arial"/>
        <family val="2"/>
      </rPr>
      <t>f/</t>
    </r>
  </si>
  <si>
    <r>
      <t xml:space="preserve">VERTICAL CHECKS FOR TABLE 6 </t>
    </r>
    <r>
      <rPr>
        <b/>
        <vertAlign val="superscript"/>
        <sz val="10"/>
        <color indexed="10"/>
        <rFont val="Arial"/>
        <family val="2"/>
      </rPr>
      <t>k/</t>
    </r>
  </si>
  <si>
    <r>
      <t xml:space="preserve">Taxes on income, profits, and capital gains </t>
    </r>
    <r>
      <rPr>
        <sz val="7.5"/>
        <rFont val="Arial"/>
        <family val="2"/>
      </rPr>
      <t>............................................................................................................................</t>
    </r>
  </si>
  <si>
    <t>Imputed sales of goods and services ................................................................................................................</t>
  </si>
  <si>
    <t>EXPENSE</t>
  </si>
  <si>
    <t>Wages and salaries .........................................................................................................</t>
  </si>
  <si>
    <t>Social contributions .....................................................................................................................</t>
  </si>
  <si>
    <t>Actual social contributions ...........................................................................................................</t>
  </si>
  <si>
    <t>Machinery and equipment  .........................................................................................</t>
  </si>
  <si>
    <t>Recurrent taxes on net wealth</t>
  </si>
  <si>
    <t>81DK</t>
  </si>
  <si>
    <t xml:space="preserve">Taxes on property:  Estate, inheritance, and gift taxes </t>
  </si>
  <si>
    <t>4.3</t>
  </si>
  <si>
    <t>Estate, inheritance &amp; gift taxes</t>
  </si>
  <si>
    <t>81DG</t>
  </si>
  <si>
    <t xml:space="preserve">Taxes on property:  Taxes on financial and capital transactions </t>
  </si>
  <si>
    <t>4.4</t>
  </si>
  <si>
    <t>Taxes on financial &amp; capital transfers</t>
  </si>
  <si>
    <t>81DX</t>
  </si>
  <si>
    <t xml:space="preserve">Taxes on property:  Other nonrecurrent taxes on property </t>
  </si>
  <si>
    <t>4.5</t>
  </si>
  <si>
    <t>Nonrecurrent taxes</t>
  </si>
  <si>
    <t>81DZ</t>
  </si>
  <si>
    <t xml:space="preserve">Taxes on property:  Other recurrent taxes on property </t>
  </si>
  <si>
    <t>4.6</t>
  </si>
  <si>
    <t>Other recurrent taxes on property</t>
  </si>
  <si>
    <t>81E</t>
  </si>
  <si>
    <t xml:space="preserve">Taxes on goods and services </t>
  </si>
  <si>
    <t>5</t>
  </si>
  <si>
    <t>Domestic taxes on goods &amp; services</t>
  </si>
  <si>
    <t>81EA</t>
  </si>
  <si>
    <t>Taxes on goods and services:  General taxes on goods and services  [11411 + 11412 + 11413]</t>
  </si>
  <si>
    <t>5.1</t>
  </si>
  <si>
    <t>General sales, turnover &amp; VAT</t>
  </si>
  <si>
    <t xml:space="preserve">General taxes on goods and services:  Value-added taxes </t>
  </si>
  <si>
    <t xml:space="preserve">General taxes on goods and services:  Sales taxes </t>
  </si>
  <si>
    <t xml:space="preserve">General taxes on goods and services:  Turnover &amp; other general taxes on G &amp; S </t>
  </si>
  <si>
    <t>81EG</t>
  </si>
  <si>
    <t xml:space="preserve">Taxes on goods and services:  Excises </t>
  </si>
  <si>
    <t>5.2</t>
  </si>
  <si>
    <t>Excises</t>
  </si>
  <si>
    <t>81EH</t>
  </si>
  <si>
    <t xml:space="preserve">Taxes on goods and services:  Profits of fiscal monopolies </t>
  </si>
  <si>
    <t>5.3</t>
  </si>
  <si>
    <t>Profits of fiscal monopolies</t>
  </si>
  <si>
    <t>81ER</t>
  </si>
  <si>
    <r>
      <t>Overall=0=1-2+</t>
    </r>
    <r>
      <rPr>
        <sz val="7.5"/>
        <color indexed="17"/>
        <rFont val="Arial"/>
        <family val="2"/>
      </rPr>
      <t>NOBz</t>
    </r>
    <r>
      <rPr>
        <sz val="7.5"/>
        <rFont val="Arial"/>
        <family val="2"/>
      </rPr>
      <t>-31-32+33+</t>
    </r>
    <r>
      <rPr>
        <sz val="7.5"/>
        <color indexed="17"/>
        <rFont val="Arial"/>
        <family val="2"/>
      </rPr>
      <t>NLBz</t>
    </r>
    <r>
      <rPr>
        <sz val="7.5"/>
        <rFont val="Arial"/>
        <family val="2"/>
      </rPr>
      <t xml:space="preserve">  ........................................................................................................................................................</t>
    </r>
  </si>
  <si>
    <r>
      <t xml:space="preserve">Foreign  </t>
    </r>
    <r>
      <rPr>
        <sz val="7.5"/>
        <rFont val="Arial"/>
        <family val="2"/>
      </rPr>
      <t>(=322)</t>
    </r>
    <r>
      <rPr>
        <b/>
        <sz val="7.5"/>
        <rFont val="Arial"/>
        <family val="2"/>
      </rPr>
      <t xml:space="preserve"> </t>
    </r>
    <r>
      <rPr>
        <sz val="7.5"/>
        <rFont val="Arial"/>
        <family val="2"/>
      </rPr>
      <t>..........................................................................................................................................................</t>
    </r>
  </si>
  <si>
    <t>To other general government units ....................................................................................................</t>
  </si>
  <si>
    <r>
      <t>Purchases of nonfinancial assets</t>
    </r>
    <r>
      <rPr>
        <sz val="7.5"/>
        <rFont val="Arial"/>
        <family val="2"/>
      </rPr>
      <t xml:space="preserve"> ....................................................................................................................................................</t>
    </r>
  </si>
  <si>
    <r>
      <t xml:space="preserve">Acquisitions: fixed assets </t>
    </r>
    <r>
      <rPr>
        <i/>
        <sz val="7.5"/>
        <color indexed="60"/>
        <rFont val="Arial"/>
        <family val="2"/>
      </rPr>
      <t>...................................................................................................................................................................</t>
    </r>
  </si>
  <si>
    <t>CIO</t>
  </si>
  <si>
    <t>NFB</t>
  </si>
  <si>
    <t>NCB</t>
  </si>
  <si>
    <t>Domestic ....................................................................................................................................................</t>
  </si>
  <si>
    <t>Foreign ....................................................................................................................................................</t>
  </si>
  <si>
    <t>Cash</t>
  </si>
  <si>
    <r>
      <t xml:space="preserve">GFS </t>
    </r>
    <r>
      <rPr>
        <b/>
        <sz val="23"/>
        <rFont val="Times New Roman"/>
        <family val="1"/>
      </rPr>
      <t>QUESTIONNAIRE</t>
    </r>
  </si>
  <si>
    <t>Statement I_Accrual:</t>
  </si>
  <si>
    <t>Statement II_Cash:</t>
  </si>
  <si>
    <t>Table 1_A:</t>
  </si>
  <si>
    <t>Table 2_A:</t>
  </si>
  <si>
    <t>Table 3_A:</t>
  </si>
  <si>
    <t>Table 4_A:</t>
  </si>
  <si>
    <t>Table 5_A:</t>
  </si>
  <si>
    <t>Table 6_A:</t>
  </si>
  <si>
    <t>Table 7_A:</t>
  </si>
  <si>
    <t>Table 8_A:</t>
  </si>
  <si>
    <t>Table 9_A:</t>
  </si>
  <si>
    <t>Table 1_C:</t>
  </si>
  <si>
    <t>Table 2_C:</t>
  </si>
  <si>
    <t>Table 3_C:</t>
  </si>
  <si>
    <t>Table 4_C:</t>
  </si>
  <si>
    <t>Table 5_C:</t>
  </si>
  <si>
    <t>Table 6_C:</t>
  </si>
  <si>
    <t>Table 7_C:</t>
  </si>
  <si>
    <t>Table 8_C:</t>
  </si>
  <si>
    <t>Table 9_C:</t>
  </si>
  <si>
    <t>133=1331+1332  ...............................................................................................................................................................................</t>
  </si>
  <si>
    <t>CSD = Table 3: 3M2 .....................................................................................................................................................................................................................................................</t>
  </si>
  <si>
    <t>e/  This item shows the value of "compensation of employees" which is included in government's own-account construction of fixed assets (GFS item 311).</t>
  </si>
  <si>
    <t>Insurance technical reserves ..............................................................................................</t>
  </si>
  <si>
    <t>Financial derivatives .........................................................................................................</t>
  </si>
  <si>
    <t>To nonresidents ..............................................................................................................................................</t>
  </si>
  <si>
    <t>To residents other than general government ....................................................................................................</t>
  </si>
  <si>
    <r>
      <t xml:space="preserve">Taxes on property </t>
    </r>
    <r>
      <rPr>
        <sz val="7.5"/>
        <rFont val="Arial"/>
        <family val="2"/>
      </rPr>
      <t>.........................................................................................................................................................</t>
    </r>
  </si>
  <si>
    <t>Components:</t>
  </si>
  <si>
    <t>141=1411+1412+1413+1414+1415  ........................................................................................................................................................</t>
  </si>
  <si>
    <t>142=1421+1422+1423+1424  ........................................................................................................................................................</t>
  </si>
  <si>
    <t>1z = Table 1:  1z  .............................................................................................................................................</t>
  </si>
  <si>
    <t>Central bank ..............................................................................................................................................</t>
  </si>
  <si>
    <t>Other depository corporations ........................................................................................................................</t>
  </si>
  <si>
    <t>Nonfinancial corporations .....................................................................................................................</t>
  </si>
  <si>
    <t>TRANSACTIONS IN ASSETS AND LIABILITIES</t>
  </si>
  <si>
    <t>TRANSACTIONS IN FINANCIAL ASSETS AND LIABILITIES BY SECTOR</t>
  </si>
  <si>
    <t>31z = Table 3:  31z  .........................................................................................................................................</t>
  </si>
  <si>
    <t>32x+NCB = Table 3:  32  ...............................................................................................................................................................</t>
  </si>
  <si>
    <t>33 = Table 3:  33  ...............................................................................................................................................................</t>
  </si>
  <si>
    <t>3143=3143.1-3143.2  ...............................................................................................................................................................................</t>
  </si>
  <si>
    <t>3144=3144.1-3144.2  ...............................................................................................................................................................................</t>
  </si>
  <si>
    <t>9206=9216+9226 ..................................................................................................................................................</t>
  </si>
  <si>
    <t>9207=9217+9227 ..................................................................................................................................................</t>
  </si>
  <si>
    <t>9208=9218+9228 ..................................................................................................................................................</t>
  </si>
  <si>
    <t>921=9212+9213+9214+9215+9216+9217+9218  .........................................................................................................................................</t>
  </si>
  <si>
    <t>311.1=3111.1-3112.1-3113.1  ............................................................................................................................................</t>
  </si>
  <si>
    <t>9302=9312+9322 ..................................................................................................................................................</t>
  </si>
  <si>
    <t>32z = Table 3:  32z  ...........................................................................................................................................................</t>
  </si>
  <si>
    <r>
      <t>32x=321x+322x+323+</t>
    </r>
    <r>
      <rPr>
        <sz val="7.5"/>
        <color indexed="17"/>
        <rFont val="Arial"/>
        <family val="2"/>
      </rPr>
      <t>32z</t>
    </r>
    <r>
      <rPr>
        <sz val="7.5"/>
        <rFont val="Arial"/>
        <family val="2"/>
      </rPr>
      <t xml:space="preserve">  ...........................................................................................................................................................................</t>
    </r>
  </si>
  <si>
    <t>3111=3111.1-3111.2-3111.3  ............................................................................................................................................</t>
  </si>
  <si>
    <r>
      <t>33=331+332+</t>
    </r>
    <r>
      <rPr>
        <sz val="7.5"/>
        <color indexed="17"/>
        <rFont val="Arial"/>
        <family val="2"/>
      </rPr>
      <t>33z</t>
    </r>
    <r>
      <rPr>
        <sz val="7.5"/>
        <rFont val="Arial"/>
        <family val="2"/>
      </rPr>
      <t xml:space="preserve">  ...............................................................................................................................................................................................</t>
    </r>
  </si>
  <si>
    <r>
      <t xml:space="preserve">Nonproduced assets </t>
    </r>
    <r>
      <rPr>
        <sz val="7.5"/>
        <rFont val="Arial"/>
        <family val="2"/>
      </rPr>
      <t>...........................................................................................................................................</t>
    </r>
  </si>
  <si>
    <r>
      <t xml:space="preserve">Fixed assets </t>
    </r>
    <r>
      <rPr>
        <sz val="7.5"/>
        <rFont val="Arial"/>
        <family val="2"/>
      </rPr>
      <t>.....................................................................................................................................................................</t>
    </r>
  </si>
  <si>
    <t>Subsoil assets .........................................................................................................................................................................</t>
  </si>
  <si>
    <r>
      <t xml:space="preserve">Foreign  </t>
    </r>
    <r>
      <rPr>
        <sz val="7.5"/>
        <rFont val="Arial"/>
        <family val="2"/>
      </rPr>
      <t>(=332)</t>
    </r>
    <r>
      <rPr>
        <b/>
        <sz val="7.5"/>
        <rFont val="Arial"/>
        <family val="2"/>
      </rPr>
      <t xml:space="preserve"> </t>
    </r>
    <r>
      <rPr>
        <sz val="7.5"/>
        <rFont val="Arial"/>
        <family val="2"/>
      </rPr>
      <t>.................................................................................................................................................</t>
    </r>
  </si>
  <si>
    <r>
      <t xml:space="preserve">General public services </t>
    </r>
    <r>
      <rPr>
        <i/>
        <sz val="7.5"/>
        <rFont val="Arial"/>
        <family val="2"/>
      </rPr>
      <t>................................................................................................................................</t>
    </r>
  </si>
  <si>
    <r>
      <t>Defense</t>
    </r>
    <r>
      <rPr>
        <sz val="7.5"/>
        <rFont val="Arial"/>
        <family val="2"/>
      </rPr>
      <t xml:space="preserve"> ..................................................................................................................................................................................................</t>
    </r>
  </si>
  <si>
    <t>To public corporations ..............................................................................................................................................</t>
  </si>
  <si>
    <t>To private enterprises ....................................................................................................................................................</t>
  </si>
  <si>
    <t>Social assistance benefits ..........................................................................................................................................</t>
  </si>
  <si>
    <t>Employer social benefits .........................................................................................................................................</t>
  </si>
  <si>
    <t>Miscellaneous other expense ................................................................................................................................</t>
  </si>
  <si>
    <t>931=431+531 ................................................................................................................................................................................................................</t>
  </si>
  <si>
    <t>9312=4312+5312 ................................................................................................................................................................................................................</t>
  </si>
  <si>
    <t>83N - 84W</t>
  </si>
  <si>
    <t>GFSM 2001 Descriptors</t>
  </si>
  <si>
    <t>84 - 84W</t>
  </si>
  <si>
    <t>84V</t>
  </si>
  <si>
    <t>Social contributions .....................................................................................................................................................</t>
  </si>
  <si>
    <t>Land ...................................................................................................................................................................................</t>
  </si>
  <si>
    <r>
      <t>11=111+112+113+114+115+116+</t>
    </r>
    <r>
      <rPr>
        <sz val="7.5"/>
        <color indexed="17"/>
        <rFont val="Arial"/>
        <family val="2"/>
      </rPr>
      <t xml:space="preserve">11z </t>
    </r>
    <r>
      <rPr>
        <sz val="7.5"/>
        <rFont val="Arial"/>
        <family val="2"/>
      </rPr>
      <t xml:space="preserve"> ...................................................................................................................................................</t>
    </r>
  </si>
  <si>
    <r>
      <t>12=121+122+</t>
    </r>
    <r>
      <rPr>
        <sz val="7.5"/>
        <color indexed="17"/>
        <rFont val="Arial"/>
        <family val="2"/>
      </rPr>
      <t>12z</t>
    </r>
    <r>
      <rPr>
        <sz val="7.5"/>
        <rFont val="Arial"/>
        <family val="2"/>
      </rPr>
      <t xml:space="preserve">  ..........................................................................................................................................................</t>
    </r>
  </si>
  <si>
    <r>
      <t>14=141+142+143+144+145+</t>
    </r>
    <r>
      <rPr>
        <sz val="7.5"/>
        <color indexed="17"/>
        <rFont val="Arial"/>
        <family val="2"/>
      </rPr>
      <t>14z</t>
    </r>
    <r>
      <rPr>
        <sz val="7.5"/>
        <rFont val="Arial"/>
        <family val="2"/>
      </rPr>
      <t xml:space="preserve">  ........................................................................................................................................................................</t>
    </r>
  </si>
  <si>
    <r>
      <t>13=131+132+133+</t>
    </r>
    <r>
      <rPr>
        <sz val="7.5"/>
        <color indexed="17"/>
        <rFont val="Arial"/>
        <family val="2"/>
      </rPr>
      <t>13z</t>
    </r>
    <r>
      <rPr>
        <sz val="7.5"/>
        <rFont val="Arial"/>
        <family val="2"/>
      </rPr>
      <t xml:space="preserve">  ..........................................................................................................................................................................................................</t>
    </r>
  </si>
  <si>
    <t>1:  REVENUE [11 + 12 + 13 + 14]</t>
  </si>
  <si>
    <t>6M2=62-63 .........................................................................................................................................................</t>
  </si>
  <si>
    <r>
      <t xml:space="preserve">Compensation of employees </t>
    </r>
    <r>
      <rPr>
        <vertAlign val="superscript"/>
        <sz val="9"/>
        <rFont val="Arial"/>
        <family val="2"/>
      </rPr>
      <t>e/</t>
    </r>
    <r>
      <rPr>
        <sz val="7.5"/>
        <rFont val="Arial"/>
        <family val="2"/>
      </rPr>
      <t xml:space="preserve"> .......................................................................................................................</t>
    </r>
  </si>
  <si>
    <r>
      <t xml:space="preserve">Use of goods and services </t>
    </r>
    <r>
      <rPr>
        <vertAlign val="superscript"/>
        <sz val="9"/>
        <rFont val="Arial"/>
        <family val="2"/>
      </rPr>
      <t>f/</t>
    </r>
    <r>
      <rPr>
        <sz val="7.5"/>
        <rFont val="Arial"/>
        <family val="2"/>
      </rPr>
      <t xml:space="preserve"> ...............................................................................................................................</t>
    </r>
  </si>
  <si>
    <r>
      <t xml:space="preserve">Consumption of fixed capital </t>
    </r>
    <r>
      <rPr>
        <vertAlign val="superscript"/>
        <sz val="9"/>
        <rFont val="Arial"/>
        <family val="2"/>
      </rPr>
      <t>g/</t>
    </r>
    <r>
      <rPr>
        <sz val="7.5"/>
        <rFont val="Arial"/>
        <family val="2"/>
      </rPr>
      <t xml:space="preserve"> ..........................................................................................................................................</t>
    </r>
  </si>
  <si>
    <t>j/   This item shows the market value of all transactions in liabilities except for shares and other equity and financial derivatives.</t>
  </si>
  <si>
    <t>261=2611+2612  ..........................................................................................................................................................</t>
  </si>
  <si>
    <t>Liabilities [931+932] .........................................................................................................................................................................................................................................................................................</t>
  </si>
  <si>
    <t>To foreign governments ............................................................................................................................................</t>
  </si>
  <si>
    <t>To international organizations ...............................................................................................................................</t>
  </si>
  <si>
    <t>23 = Table 3:  311.3+314.3  ............................................................................................................................................................</t>
  </si>
  <si>
    <t>Other accounts payable ...........................................................................................</t>
  </si>
  <si>
    <t>Other accounts payable .............................................................................................</t>
  </si>
  <si>
    <t>Interest vs Public Debt Transactions</t>
  </si>
  <si>
    <t>Table 2: 24 = Table 7: 7017 ............................................................................................................................................</t>
  </si>
  <si>
    <t>Nonfinancial corporations ...............................................................................................................</t>
  </si>
  <si>
    <t>Other nonresidents ...................................................................................................................................................</t>
  </si>
  <si>
    <t>General government ........................................................................................................................................</t>
  </si>
  <si>
    <t>International organizations ........................................................................................................................................</t>
  </si>
  <si>
    <t>Strategic stocks ....................................................................................................................................................</t>
  </si>
  <si>
    <t>Valuables ....................................................................................................................................................</t>
  </si>
  <si>
    <r>
      <t xml:space="preserve">Recreation, culture and religion </t>
    </r>
    <r>
      <rPr>
        <sz val="7.5"/>
        <rFont val="Arial"/>
        <family val="2"/>
      </rPr>
      <t>......................................................................................................................................</t>
    </r>
  </si>
  <si>
    <t>NFB=-32x+33  ...................................................................................................................................................................................................</t>
  </si>
  <si>
    <t>Social security funds</t>
  </si>
  <si>
    <t>Central government</t>
  </si>
  <si>
    <t>State governments</t>
  </si>
  <si>
    <t>Local governments</t>
  </si>
  <si>
    <t>c/  Transfers between different levels of government that are of a general character and not allocated to a particular function.</t>
  </si>
  <si>
    <t>a/  Consolidation of budgetary, extrabudgetary, and social security funds (columns 1, 2, 3).</t>
  </si>
  <si>
    <t>b/  Consolidation of central government, state governments, and local governments (columns 5, 6, 7).</t>
  </si>
  <si>
    <t>OUTLAYS BY FUNCTIONS OF GOVERNMENT</t>
  </si>
  <si>
    <t>Overall statistical discrepancy: NLB vs Financing  ..................................................................................................................</t>
  </si>
  <si>
    <t>Other ...............................................................................................................................................................</t>
  </si>
  <si>
    <t xml:space="preserve">Financial corporations other than internat'l org's .................................................... </t>
  </si>
  <si>
    <t>Households &amp; nonprofit institutions serving h/holds ............................................................</t>
  </si>
  <si>
    <t>Property income attrib. to insurance policyholders ..........................................................</t>
  </si>
  <si>
    <t>Currency and deposits [4312+4322] .........................................................................................</t>
  </si>
  <si>
    <t>Securities other than shares [4313+4323] .............................................................................................</t>
  </si>
  <si>
    <t>Loans [4314+4324] ..........................................................................................................................................</t>
  </si>
  <si>
    <t>Shares and other equity [4315+4325] ....................................................................................................</t>
  </si>
  <si>
    <t>Insurance technical reserves [4316+4326] ..............................................................................................</t>
  </si>
  <si>
    <t>932=432+532 ................................................................................................................................................................................................................</t>
  </si>
  <si>
    <t>9322=4322+5322 ................................................................................................................................................................................................................</t>
  </si>
  <si>
    <t>9323=4323+5323 ................................................................................................................................................................................................................</t>
  </si>
  <si>
    <t>9324=4324+5324 ................................................................................................................................................................................................................</t>
  </si>
  <si>
    <t>9325=4325+5325 ................................................................................................................................................................................................................</t>
  </si>
  <si>
    <t>431=4312+4313+4314+4315+4316+4317+4318  .........................................................................................................................................</t>
  </si>
  <si>
    <t>Currency and deposits [5212+5222] .........................................................................................</t>
  </si>
  <si>
    <t>Securities other than shares [5213+5223] .............................................................................................</t>
  </si>
  <si>
    <t>9327=4327+5327 ................................................................................................................................................................................................................</t>
  </si>
  <si>
    <t>9328=4328+5326 ................................................................................................................................................................................................................</t>
  </si>
  <si>
    <t>9M2=4M2+5M2 .........................................................................................................................................................</t>
  </si>
  <si>
    <t>9M3=4M3+5M3 ..................................................................................................................................</t>
  </si>
  <si>
    <t>Shares and other equity [5215+5225] ....................................................................................................</t>
  </si>
  <si>
    <t>Insurance technical reserves [5216+5226] ..............................................................................................</t>
  </si>
  <si>
    <t>Financial derivatives [5217+5227] .........................................................................................................</t>
  </si>
  <si>
    <t>Annex 1:</t>
  </si>
  <si>
    <t>Annex 2:</t>
  </si>
  <si>
    <t>Adjustment to net incurrence of foreign liabilities  .......................................................................................................................................</t>
  </si>
  <si>
    <t>311 = Table 3:  311  ..................................................................................................................................................................</t>
  </si>
  <si>
    <t>312 = Table 3:  312  ..................................................................................................................................................................</t>
  </si>
  <si>
    <r>
      <t xml:space="preserve">Net incurrence of liabilities </t>
    </r>
    <r>
      <rPr>
        <sz val="7.5"/>
        <rFont val="Arial"/>
        <family val="2"/>
      </rPr>
      <t>....................................................................................................................................................</t>
    </r>
  </si>
  <si>
    <r>
      <t>Net acquisition of financial assets</t>
    </r>
    <r>
      <rPr>
        <sz val="7.5"/>
        <rFont val="Arial"/>
        <family val="2"/>
      </rPr>
      <t xml:space="preserve"> ...............................................................................................................................</t>
    </r>
  </si>
  <si>
    <t>STATEMENT II</t>
  </si>
  <si>
    <t>STATEMENT OF SOURCES AND USES OF CASH</t>
  </si>
  <si>
    <t>*</t>
  </si>
  <si>
    <t>Nonproduced assets ............................................................................................................................................................</t>
  </si>
  <si>
    <t xml:space="preserve">General public services </t>
  </si>
  <si>
    <t>82A + 82K</t>
  </si>
  <si>
    <t>General public services inlucding expenditure not classified by major groups</t>
  </si>
  <si>
    <t xml:space="preserve">Public debt transactions </t>
  </si>
  <si>
    <t>Transfers of general character betw levels of govtc/</t>
  </si>
  <si>
    <t>82B</t>
  </si>
  <si>
    <t xml:space="preserve">Defense </t>
  </si>
  <si>
    <t>Defense</t>
  </si>
  <si>
    <t>82AC</t>
  </si>
  <si>
    <t xml:space="preserve">Public order and safety </t>
  </si>
  <si>
    <t>Public order &amp; safety</t>
  </si>
  <si>
    <t>82H</t>
  </si>
  <si>
    <t xml:space="preserve">Economic affairs </t>
  </si>
  <si>
    <t>9-13</t>
  </si>
  <si>
    <t>Economic affairs &amp; services</t>
  </si>
  <si>
    <t>82HB</t>
  </si>
  <si>
    <t xml:space="preserve">Agriculture, forestry, fishing, and hunting </t>
  </si>
  <si>
    <t>Agriculture, forestry, fishing &amp; hunting</t>
  </si>
  <si>
    <t>82HD</t>
  </si>
  <si>
    <t xml:space="preserve">Fuel and energy </t>
  </si>
  <si>
    <t>Fuel and energy</t>
  </si>
  <si>
    <t>82HC</t>
  </si>
  <si>
    <t xml:space="preserve">Mining, manufacturing, and construction </t>
  </si>
  <si>
    <t>Mining &amp; mineral resources, manufacturing, construction</t>
  </si>
  <si>
    <t>85HI</t>
  </si>
  <si>
    <t xml:space="preserve">Transport </t>
  </si>
  <si>
    <r>
      <t>From other general government units</t>
    </r>
    <r>
      <rPr>
        <sz val="7.5"/>
        <rFont val="Arial"/>
        <family val="2"/>
      </rPr>
      <t xml:space="preserve"> ............................................................................................................</t>
    </r>
  </si>
  <si>
    <t>Compensation of employees [211 + 212]</t>
  </si>
  <si>
    <t>82NA + 82NX</t>
  </si>
  <si>
    <t>82NA</t>
  </si>
  <si>
    <t>Wages &amp; salaries</t>
  </si>
  <si>
    <t>82NX</t>
  </si>
  <si>
    <t>Compensation of employees: Social contributions [2121 + 2122]</t>
  </si>
  <si>
    <t>Employer contributions</t>
  </si>
  <si>
    <t xml:space="preserve">Compensation of employees: Actual social contributions </t>
  </si>
  <si>
    <t xml:space="preserve">Compensation of employees: Imputed social contributions </t>
  </si>
  <si>
    <t>82NP</t>
  </si>
  <si>
    <t xml:space="preserve">Use of goods and services </t>
  </si>
  <si>
    <t>Other purchases of goods &amp; services</t>
  </si>
  <si>
    <t xml:space="preserve">Consumption of fixed capital </t>
  </si>
  <si>
    <t>82PA</t>
  </si>
  <si>
    <t>Interest [241 + 242 + 243]</t>
  </si>
  <si>
    <t>Interest payments</t>
  </si>
  <si>
    <t xml:space="preserve">Interest : To nonresidents </t>
  </si>
  <si>
    <t>d/  This item shows the market value of all liabilities except for shares and other equity and financial derivatives.</t>
  </si>
  <si>
    <t>e/  Defined as the undiscounted amount of principal to be repaid. For loans, the face value is the original amount of the loan stated in the loan contract.</t>
  </si>
  <si>
    <t>f/   Defined as the present value of future payment of principal and interest on debt liabilities discounted by the existing contractual rate of interest.</t>
  </si>
  <si>
    <t xml:space="preserve">g/  Arrears is defined as obligatory payments that are not made by the due-for-payment date. </t>
  </si>
  <si>
    <t>521=5212+5213+5214+5215+5216+5217+5218  .........................................................................................................................................</t>
  </si>
  <si>
    <t>Outpatient services ......................................................................................................................................</t>
  </si>
  <si>
    <t>Hospital services ..........................................................................................................................................</t>
  </si>
  <si>
    <t>Public health services ............................................................................................................................................</t>
  </si>
  <si>
    <t>6302=6312+6322 ..................................................................................................................................................</t>
  </si>
  <si>
    <t>6303=6313+6323 ..................................................................................................................................................</t>
  </si>
  <si>
    <t>6304=6314+6324 ..................................................................................................................................................</t>
  </si>
  <si>
    <t>6305=6315+6325 ..................................................................................................................................................</t>
  </si>
  <si>
    <t>6306=6316+6326 ..................................................................................................................................................</t>
  </si>
  <si>
    <t>6307=6317+6327 ..................................................................................................................................................</t>
  </si>
  <si>
    <t>6308=6318+6328 ..................................................................................................................................................</t>
  </si>
  <si>
    <t>83 - 84W - 85W</t>
  </si>
  <si>
    <t>631=6312+6313+6314+6315+6316+6317+6318  .........................................................................................................................................</t>
  </si>
  <si>
    <r>
      <t>3=31+32-33</t>
    </r>
    <r>
      <rPr>
        <sz val="7.5"/>
        <rFont val="Arial"/>
        <family val="2"/>
      </rPr>
      <t xml:space="preserve">  ..................................................................................................................................................................................</t>
    </r>
  </si>
  <si>
    <r>
      <t xml:space="preserve">NOB = Table 3:  3 + </t>
    </r>
    <r>
      <rPr>
        <sz val="7.5"/>
        <color indexed="17"/>
        <rFont val="Arial"/>
        <family val="2"/>
      </rPr>
      <t>NLBz</t>
    </r>
    <r>
      <rPr>
        <sz val="7.5"/>
        <rFont val="Arial"/>
        <family val="2"/>
      </rPr>
      <t xml:space="preserve">  .........................................................................................................................................................................</t>
    </r>
  </si>
  <si>
    <r>
      <t>33=331+332+</t>
    </r>
    <r>
      <rPr>
        <sz val="7.5"/>
        <color indexed="17"/>
        <rFont val="Arial"/>
        <family val="2"/>
      </rPr>
      <t>33z</t>
    </r>
    <r>
      <rPr>
        <sz val="7.5"/>
        <rFont val="Arial"/>
        <family val="2"/>
      </rPr>
      <t xml:space="preserve">  ....................................................................................................................................</t>
    </r>
  </si>
  <si>
    <r>
      <t>332=3322+3323+3324+3325+3326+3327+3328+</t>
    </r>
    <r>
      <rPr>
        <sz val="7.5"/>
        <color indexed="17"/>
        <rFont val="Arial"/>
        <family val="2"/>
      </rPr>
      <t xml:space="preserve">332z </t>
    </r>
    <r>
      <rPr>
        <sz val="7.5"/>
        <rFont val="Arial"/>
        <family val="2"/>
      </rPr>
      <t xml:space="preserve"> ....................................................................................................................................</t>
    </r>
  </si>
  <si>
    <t>11 = Table 1:  11  ........................................................................................................................................................................</t>
  </si>
  <si>
    <t>Vertical check: Difference between net lending/borrowing and financing (1-2-31=32-33-NLBz=0) ...............................................</t>
  </si>
  <si>
    <t>STATISTICAL DISCREPANCIES IN / ADJUSTMENTS TO STATEMENT II *</t>
  </si>
  <si>
    <t>313 = Table 3:  313  ..................................................................................................................................................................</t>
  </si>
  <si>
    <t>314 = Table 3:  314  ..................................................................................................................................................................</t>
  </si>
  <si>
    <t>3M2</t>
  </si>
  <si>
    <t>3M3</t>
  </si>
  <si>
    <t>Own-account capital formation ............................................................................................</t>
  </si>
  <si>
    <t>c/  Change in net worth due to transactions in assets and liabilities.</t>
  </si>
  <si>
    <r>
      <t xml:space="preserve">Social security contributions </t>
    </r>
    <r>
      <rPr>
        <sz val="7.5"/>
        <rFont val="Arial"/>
        <family val="2"/>
      </rPr>
      <t>...............................................................................................................................</t>
    </r>
  </si>
  <si>
    <t>Employee contributions .......................................................................................................................................</t>
  </si>
  <si>
    <t>Imputed contributions .............................................................................................................................................................</t>
  </si>
  <si>
    <t>92=42+52 ................................................................................................................................................................................................................</t>
  </si>
  <si>
    <t>9202=4202+5202 ................................................................................................................................................................................................................</t>
  </si>
  <si>
    <t>9203=4203+5203 ................................................................................................................................................................................................................</t>
  </si>
  <si>
    <t>9204=4204+5204 ................................................................................................................................................................................................................</t>
  </si>
  <si>
    <t>9205=4205+5205 ................................................................................................................................................................................................................</t>
  </si>
  <si>
    <t>9206=4206+5206 ................................................................................................................................................................................................................</t>
  </si>
  <si>
    <t>Loans [3314+3324] ..........................................................................................................................................</t>
  </si>
  <si>
    <t>Shares and other equity [3315+3325] ....................................................................................................</t>
  </si>
  <si>
    <r>
      <t>33=3302+3303+3304+3305+3306+3307+3308+</t>
    </r>
    <r>
      <rPr>
        <sz val="7.5"/>
        <color indexed="17"/>
        <rFont val="Arial"/>
        <family val="2"/>
      </rPr>
      <t>33z</t>
    </r>
    <r>
      <rPr>
        <sz val="7.5"/>
        <rFont val="Arial"/>
        <family val="2"/>
      </rPr>
      <t xml:space="preserve">  .........................................................................................................................................</t>
    </r>
  </si>
  <si>
    <r>
      <t>331=3312+3313+3314+3315+3316+3317+3318+</t>
    </r>
    <r>
      <rPr>
        <sz val="7.5"/>
        <color indexed="17"/>
        <rFont val="Arial"/>
        <family val="2"/>
      </rPr>
      <t>331z</t>
    </r>
    <r>
      <rPr>
        <sz val="7.5"/>
        <rFont val="Arial"/>
        <family val="2"/>
      </rPr>
      <t xml:space="preserve">  .........................................................................................................................................</t>
    </r>
  </si>
  <si>
    <r>
      <t>Gross operating balance  (1-2+23+NOBz)</t>
    </r>
    <r>
      <rPr>
        <b/>
        <sz val="7.5"/>
        <rFont val="Arial"/>
        <family val="2"/>
      </rPr>
      <t xml:space="preserve"> ..................................................................................................................................</t>
    </r>
  </si>
  <si>
    <r>
      <t>Net operating balance  (1-2+NOBz)</t>
    </r>
    <r>
      <rPr>
        <b/>
        <sz val="7.5"/>
        <rFont val="Arial"/>
        <family val="2"/>
      </rPr>
      <t xml:space="preserve"> </t>
    </r>
    <r>
      <rPr>
        <b/>
        <vertAlign val="superscript"/>
        <sz val="9"/>
        <rFont val="Arial"/>
        <family val="2"/>
      </rPr>
      <t>c/</t>
    </r>
    <r>
      <rPr>
        <b/>
        <sz val="7.5"/>
        <rFont val="Arial"/>
        <family val="2"/>
      </rPr>
      <t>...............................................................................................................................................</t>
    </r>
  </si>
  <si>
    <t>Net lending / borrowing  (1-2+NOBz-31) .........................................................................................................................................</t>
  </si>
  <si>
    <t>9141=4141+5141 ................................................................................................................................................................................................................</t>
  </si>
  <si>
    <t>9142=4142+5142 ................................................................................................................................................................................................................</t>
  </si>
  <si>
    <t>9143=4143+5143 ................................................................................................................................................................................................................</t>
  </si>
  <si>
    <t>9144=4144+5144 ................................................................................................................................................................................................................</t>
  </si>
  <si>
    <t>913=413+513 ................................................................................................................................................................................................................</t>
  </si>
  <si>
    <t>914=414+514 ................................................................................................................................................................................................................</t>
  </si>
  <si>
    <t>Financial derivatives [9317+9327] .........................................................................................................</t>
  </si>
  <si>
    <t>Other accounts receivable [9318+9328] .......................................................................................................</t>
  </si>
  <si>
    <t>9M2</t>
  </si>
  <si>
    <t>82VC - 81MC</t>
  </si>
  <si>
    <t>Intangible nonproduced assets ............................................................................................................................</t>
  </si>
  <si>
    <r>
      <t>Inventories</t>
    </r>
    <r>
      <rPr>
        <sz val="7.5"/>
        <rFont val="Arial"/>
        <family val="2"/>
      </rPr>
      <t xml:space="preserve"> ......................................................................................................................................................................</t>
    </r>
  </si>
  <si>
    <r>
      <t xml:space="preserve">Valuables </t>
    </r>
    <r>
      <rPr>
        <sz val="7.5"/>
        <rFont val="Arial"/>
        <family val="2"/>
      </rPr>
      <t>......................................................................................................................................................................</t>
    </r>
  </si>
  <si>
    <r>
      <t>CIO=1-2-</t>
    </r>
    <r>
      <rPr>
        <sz val="7.5"/>
        <color indexed="17"/>
        <rFont val="Arial"/>
        <family val="2"/>
      </rPr>
      <t>ADJ</t>
    </r>
    <r>
      <rPr>
        <sz val="7.5"/>
        <rFont val="Arial"/>
        <family val="2"/>
      </rPr>
      <t xml:space="preserve">  ....................................................................................................................................................................................</t>
    </r>
  </si>
  <si>
    <r>
      <t xml:space="preserve">Debt at market value: transactions  </t>
    </r>
    <r>
      <rPr>
        <vertAlign val="superscript"/>
        <sz val="9"/>
        <rFont val="Arial"/>
        <family val="2"/>
      </rPr>
      <t>j/</t>
    </r>
    <r>
      <rPr>
        <sz val="7.5"/>
        <rFont val="Arial"/>
        <family val="2"/>
      </rPr>
      <t xml:space="preserve"> ...................................................................................................................................................................</t>
    </r>
  </si>
  <si>
    <t>Compensation of employees ...........................................................................................................................................</t>
  </si>
  <si>
    <t>Use of goods and services .................................................................................................................................................</t>
  </si>
  <si>
    <t>611=6111+6112+6113  ............................................................................................................................................</t>
  </si>
  <si>
    <t>Other recurrent taxes on property .................................................................................................</t>
  </si>
  <si>
    <t>24 = Table 2:  24  ..........................................................................................................................................................................</t>
  </si>
  <si>
    <t>25 = Table 2:  25  ..........................................................................................................................................................</t>
  </si>
  <si>
    <t>9204=9214+9224 ..................................................................................................................................................</t>
  </si>
  <si>
    <t>9205=9215+9225 ..................................................................................................................................................</t>
  </si>
  <si>
    <t>822=8221+8227+8228+8229  .........................................................................................................................................</t>
  </si>
  <si>
    <t>total taxes excluding SS, contricution to gov employee pnesion and welfare funds within gov.</t>
  </si>
  <si>
    <t>81A</t>
  </si>
  <si>
    <t>Taxes on income, profits, and capital gains [1111 + 1112 + 1113]</t>
  </si>
  <si>
    <t>1</t>
  </si>
  <si>
    <t>Income profits &amp; capital gains tax</t>
  </si>
  <si>
    <t>81AB</t>
  </si>
  <si>
    <t xml:space="preserve">Taxes on income: Payable by individuals </t>
  </si>
  <si>
    <t>1.1</t>
  </si>
  <si>
    <t>Individual</t>
  </si>
  <si>
    <t>81AA</t>
  </si>
  <si>
    <t xml:space="preserve">Taxes on income: Payable by corporations and other enterprises </t>
  </si>
  <si>
    <t>1.2</t>
  </si>
  <si>
    <t>Corporate</t>
  </si>
  <si>
    <t>81AZ</t>
  </si>
  <si>
    <t xml:space="preserve">Taxes on income: Unallocable </t>
  </si>
  <si>
    <t>1.3</t>
  </si>
  <si>
    <t>Other unallocable</t>
  </si>
  <si>
    <t>81C</t>
  </si>
  <si>
    <t xml:space="preserve">Taxes on payroll and workforce </t>
  </si>
  <si>
    <t>3</t>
  </si>
  <si>
    <t>Taxes on payroll, manpower</t>
  </si>
  <si>
    <t>81D</t>
  </si>
  <si>
    <t>Taxes on property [1131 + 1132 + 1133 + 1134 + 1135 + 1136]</t>
  </si>
  <si>
    <t>4</t>
  </si>
  <si>
    <t>Taxes on property</t>
  </si>
  <si>
    <t>81DW</t>
  </si>
  <si>
    <t xml:space="preserve">Taxes on property:  Recurrent taxes on immovable property </t>
  </si>
  <si>
    <t>4.1</t>
  </si>
  <si>
    <t>Recurrent taxes on immovable property</t>
  </si>
  <si>
    <t>81DH</t>
  </si>
  <si>
    <t xml:space="preserve">Taxes on property:  Recurrent taxes on net wealth </t>
  </si>
  <si>
    <t>4.2</t>
  </si>
  <si>
    <t>7=2+31  ....................................................................................................................................................................................................................</t>
  </si>
  <si>
    <r>
      <t xml:space="preserve">Total outlays = Expense + Net acquisition of NFAs </t>
    </r>
    <r>
      <rPr>
        <b/>
        <vertAlign val="superscript"/>
        <sz val="9"/>
        <rFont val="Arial"/>
        <family val="2"/>
      </rPr>
      <t>d/</t>
    </r>
    <r>
      <rPr>
        <b/>
        <sz val="7.5"/>
        <rFont val="Arial"/>
        <family val="2"/>
      </rPr>
      <t>:</t>
    </r>
  </si>
  <si>
    <r>
      <t>GOB=1-2+23+</t>
    </r>
    <r>
      <rPr>
        <sz val="7.5"/>
        <color indexed="17"/>
        <rFont val="Arial"/>
        <family val="2"/>
      </rPr>
      <t>NOBz</t>
    </r>
    <r>
      <rPr>
        <sz val="7.5"/>
        <rFont val="Arial"/>
        <family val="2"/>
      </rPr>
      <t xml:space="preserve">  .................................................................................................................................</t>
    </r>
  </si>
  <si>
    <r>
      <t>NOB=1-2+</t>
    </r>
    <r>
      <rPr>
        <sz val="7.5"/>
        <color indexed="17"/>
        <rFont val="Arial"/>
        <family val="2"/>
      </rPr>
      <t>NOBz</t>
    </r>
    <r>
      <rPr>
        <sz val="7.5"/>
        <rFont val="Arial"/>
        <family val="2"/>
      </rPr>
      <t xml:space="preserve">  ....................................................................................................................................................................................</t>
    </r>
  </si>
  <si>
    <r>
      <t xml:space="preserve">d/ These checks are only valid if </t>
    </r>
    <r>
      <rPr>
        <b/>
        <sz val="7.5"/>
        <rFont val="Arial"/>
        <family val="2"/>
      </rPr>
      <t xml:space="preserve">other than cash data </t>
    </r>
    <r>
      <rPr>
        <sz val="7.5"/>
        <rFont val="Arial"/>
        <family val="2"/>
      </rPr>
      <t>are entered in the detailed tables. If only cash data are available, such data are entered in the detailed tables and summarized in Statement II (Statement I is left empty).</t>
    </r>
  </si>
  <si>
    <t>d/ These checks are only valid if cash data are entered in the detailed tables, i.e., only cash data are available. If other than cash data are available, such data are entered in the detailed tables and summarized in Statement I,</t>
  </si>
  <si>
    <t xml:space="preserve">     while Statement II will show their corresponding cash flows.</t>
  </si>
  <si>
    <t>832 = Table 3:  332  .........................................................................................................................................</t>
  </si>
  <si>
    <t>Adjustment to total outlays  .......................................................................................................................................</t>
  </si>
  <si>
    <r>
      <t>7=701+702+703+704+705+706+707+708+709+710+</t>
    </r>
    <r>
      <rPr>
        <sz val="7.5"/>
        <color indexed="17"/>
        <rFont val="Arial"/>
        <family val="2"/>
      </rPr>
      <t>7z</t>
    </r>
    <r>
      <rPr>
        <sz val="7.5"/>
        <rFont val="Arial"/>
        <family val="2"/>
      </rPr>
      <t xml:space="preserve">  ....................................................................................................</t>
    </r>
  </si>
  <si>
    <t>Adjustment to net incurrence of domestic liabilities  .......................................................................................................................................</t>
  </si>
  <si>
    <t>32 = Table 8:  82  ....................................................................................................................................................</t>
  </si>
  <si>
    <t>Other naturally occurring assets ........................................................................................................................</t>
  </si>
  <si>
    <r>
      <t>*</t>
    </r>
    <r>
      <rPr>
        <sz val="7.5"/>
        <rFont val="Arial"/>
        <family val="2"/>
      </rPr>
      <t xml:space="preserve"> Statistical discrepancies / adjustments series are "z series", e.g., NOBz is the adjustment to net operating balance. All adjustment series should either have zero or nonzero values.</t>
    </r>
  </si>
  <si>
    <t>EXPENSE ............................................................................................................................................................................</t>
  </si>
  <si>
    <t>Compensation of employees ........................................................................................................................................</t>
  </si>
  <si>
    <t>Use of goods and services ......................................................................................................................................</t>
  </si>
  <si>
    <t>Consumption of fixed capital ..........................................................................................................................</t>
  </si>
  <si>
    <t>Interest ..................................................................................................................................................................................</t>
  </si>
  <si>
    <t>Subsidies ................................................................................................................................................................................</t>
  </si>
  <si>
    <t>Grants ..........................................................................................................................................................................................</t>
  </si>
  <si>
    <t>Social benefits ................................................................................................................................................................</t>
  </si>
  <si>
    <t>Other expense ....................................................................................................................................................................</t>
  </si>
  <si>
    <r>
      <t xml:space="preserve">CHANGE IN NET WORTH: TRANSACTIONS </t>
    </r>
    <r>
      <rPr>
        <b/>
        <vertAlign val="superscript"/>
        <sz val="9"/>
        <rFont val="Arial"/>
        <family val="2"/>
      </rPr>
      <t>c/</t>
    </r>
    <r>
      <rPr>
        <b/>
        <sz val="7.5"/>
        <rFont val="Arial"/>
        <family val="2"/>
      </rPr>
      <t xml:space="preserve"> ......................................................................................................</t>
    </r>
  </si>
  <si>
    <r>
      <t xml:space="preserve">Net acquisition of nonfinancial assets </t>
    </r>
    <r>
      <rPr>
        <b/>
        <vertAlign val="superscript"/>
        <sz val="9"/>
        <rFont val="Arial"/>
        <family val="2"/>
      </rPr>
      <t>d/</t>
    </r>
    <r>
      <rPr>
        <b/>
        <sz val="7.5"/>
        <rFont val="Arial"/>
        <family val="2"/>
      </rPr>
      <t xml:space="preserve"> .................................................................................................................................................</t>
    </r>
  </si>
  <si>
    <t>Net acquisition of financial assets [321+322+323] ...................................................................................................................</t>
  </si>
  <si>
    <t>Net incurrence of liabilities [331+332] ...................................................................................................................................</t>
  </si>
  <si>
    <t>Liabilities [431+432] .........................................................................................................................................................................................................................................................................................</t>
  </si>
  <si>
    <t>Liabilities [531+532] .........................................................................................................................................................................................................................................................................................</t>
  </si>
  <si>
    <t>NET WORTH  ......................................................................................................................................................................</t>
  </si>
  <si>
    <t>Liabilities [631+632] .........................................................................................................................................................................................................................................................................................</t>
  </si>
  <si>
    <t>TOTAL OUTLAYS .........................................................................................................</t>
  </si>
  <si>
    <t>Net acquisition of financial assets  (=32) ...........................................................................................................................</t>
  </si>
  <si>
    <t>Net incurrence of liabilities  (=33) ...................................................................................................................................................</t>
  </si>
  <si>
    <r>
      <t xml:space="preserve">Change in net financial worth: transactions (=32-33) </t>
    </r>
    <r>
      <rPr>
        <vertAlign val="superscript"/>
        <sz val="9"/>
        <rFont val="Arial"/>
        <family val="2"/>
      </rPr>
      <t>i/</t>
    </r>
    <r>
      <rPr>
        <sz val="7.5"/>
        <rFont val="Arial"/>
        <family val="2"/>
      </rPr>
      <t xml:space="preserve"> ..............................................................................................................................................................</t>
    </r>
  </si>
  <si>
    <t>g/  This item shows the value of "consumption of fixed capital" which is included in government's own-account construction of fixed assets (GFS item 311).</t>
  </si>
  <si>
    <t>Financial assets &amp; Liabilities in Table 3 vs Table 8:</t>
  </si>
  <si>
    <t>Loans [5214+5224] ..........................................................................................................................................</t>
  </si>
  <si>
    <r>
      <t xml:space="preserve">Fines, penalties, and forfeits </t>
    </r>
    <r>
      <rPr>
        <sz val="7.5"/>
        <rFont val="Arial"/>
        <family val="2"/>
      </rPr>
      <t>............................................................................................................</t>
    </r>
  </si>
  <si>
    <r>
      <t xml:space="preserve">Voluntary transfers other than grants </t>
    </r>
    <r>
      <rPr>
        <sz val="7.5"/>
        <rFont val="Arial"/>
        <family val="2"/>
      </rPr>
      <t>............................................................................................................</t>
    </r>
  </si>
  <si>
    <r>
      <t xml:space="preserve">Miscellaneous and unidentified revenue </t>
    </r>
    <r>
      <rPr>
        <sz val="7.5"/>
        <rFont val="Arial"/>
        <family val="2"/>
      </rPr>
      <t>............................................................................................................</t>
    </r>
  </si>
  <si>
    <t>Central Government (5)</t>
  </si>
  <si>
    <t>=(1)+(2)+(3)+(4)</t>
  </si>
  <si>
    <t>General Government (9)</t>
  </si>
  <si>
    <t>=(5)+(6)+(7)+(8)</t>
  </si>
  <si>
    <t>Adjustment to net acquisition of financial assets  .......................................................................................................................................</t>
  </si>
  <si>
    <t>Adjustment to net incurrence of liabilities  .........................................................................................</t>
  </si>
  <si>
    <t>Financial derivatives [5317+5327] .........................................................................................................</t>
  </si>
  <si>
    <t>Other accounts receivable [5318+5328] .......................................................................................................</t>
  </si>
  <si>
    <t>52=5202+5203+5204+5205+5206+5207+5208+523  .........................................................................................................................................</t>
  </si>
  <si>
    <t>53=5302+5303+5304+5305+5306+5307+5308  .........................................................................................................................................</t>
  </si>
  <si>
    <t>Other taxes: Payable solely by business</t>
  </si>
  <si>
    <t>Other taxes: Payable by other than business or unidentifiable</t>
  </si>
  <si>
    <t>Compensation of employees: Wages and salaries in cash</t>
  </si>
  <si>
    <t>Compensation of employees: Wages and salaries in kind</t>
  </si>
  <si>
    <t xml:space="preserve">Subsidies: To nonfinancial public corporations </t>
  </si>
  <si>
    <t xml:space="preserve">Subsidies: To financial public corporations </t>
  </si>
  <si>
    <t xml:space="preserve">Subsidies: To nonfinancial private corporations </t>
  </si>
  <si>
    <t xml:space="preserve">Subsidies: To financial private corporations </t>
  </si>
  <si>
    <t>Social benefits: Social secuirty benefits in cash</t>
  </si>
  <si>
    <t>Social benefits: Social secruity benefits in kind</t>
  </si>
  <si>
    <t>Social benefits: Social assistance benefits in cash</t>
  </si>
  <si>
    <t>Social benefits: Social assistance benefits in kind</t>
  </si>
  <si>
    <t>Social benefits: Employer social benefits in cash</t>
  </si>
  <si>
    <t>Social benefits: Employer social benefits in kind</t>
  </si>
  <si>
    <t>Subsidies: To public corporations [2511 + 2512]</t>
  </si>
  <si>
    <t>Subsidies: To private enterprises [2521 + 2522]</t>
  </si>
  <si>
    <t>Social benefits: Social security benefits [2711 + 2712]</t>
  </si>
  <si>
    <t>Social benefits: Social assistance benefits [2721 + 2722]</t>
  </si>
  <si>
    <t>Social benefits: Employer social benefits [2731 + 2732]</t>
  </si>
  <si>
    <t>Other expense:  Property expense other than interest: Dividends (public corporations only)</t>
  </si>
  <si>
    <t>Other expense:  Property expense other than interest: Withdrawals from income of quasi-corp. (public corp. only)</t>
  </si>
  <si>
    <t xml:space="preserve">Other expense:  Property expense other than interest: Attributed to insurance policy holders </t>
  </si>
  <si>
    <t>Other expense:  Property expense other than interest: Rent</t>
  </si>
  <si>
    <t>Other expense:  Property expense other than interest [2811 +2812 +2813+ 2814]</t>
  </si>
  <si>
    <t>311A</t>
  </si>
  <si>
    <t>3111A</t>
  </si>
  <si>
    <t>3112A</t>
  </si>
  <si>
    <t>3113A</t>
  </si>
  <si>
    <t>313A</t>
  </si>
  <si>
    <t>314A</t>
  </si>
  <si>
    <t>3141A</t>
  </si>
  <si>
    <t>3142A</t>
  </si>
  <si>
    <t>3143A</t>
  </si>
  <si>
    <t>3144A</t>
  </si>
  <si>
    <t>311B</t>
  </si>
  <si>
    <t>3111B</t>
  </si>
  <si>
    <t>3112B</t>
  </si>
  <si>
    <t>3113B</t>
  </si>
  <si>
    <t>313B</t>
  </si>
  <si>
    <t>314B</t>
  </si>
  <si>
    <t>3141B</t>
  </si>
  <si>
    <t>3142B</t>
  </si>
  <si>
    <t>3143B</t>
  </si>
  <si>
    <t>3144B</t>
  </si>
  <si>
    <t>311C</t>
  </si>
  <si>
    <t>3111C</t>
  </si>
  <si>
    <t>3112C</t>
  </si>
  <si>
    <t>3113C</t>
  </si>
  <si>
    <t>Transactions - Consumption of fixed capital (CFC): fixed assets [3111C + 3112C + 3113C]</t>
  </si>
  <si>
    <t>Transactions - Disposals: fixed assets [3111B + 3112B + 3113B]</t>
  </si>
  <si>
    <t>Transactions - Disposals: nonproduced assets [3141B + 3142B + 3143B + 3144B]</t>
  </si>
  <si>
    <t>Transactions - Fixed assets [311A - 311B - 311C] OR [3111 + 3112 + 3113 + 3114]</t>
  </si>
  <si>
    <t>Transactions - Acquisitions: fixed assets [3111A + 3112A + 3113A]</t>
  </si>
  <si>
    <t>Transactions - Fixed assets: Buildings and structures [3111A - 3111B - 3111C]</t>
  </si>
  <si>
    <t>Transactions - Fixed assets:  Other fixed assets  [3113A - 3113B - 3113C]</t>
  </si>
  <si>
    <t>Transactions - Valuables [313A - 313B]</t>
  </si>
  <si>
    <t>Transactions - Nonproduced assets [314A - 314B - 314C]</t>
  </si>
  <si>
    <t>Transactions - Acquisitions: nonproduced assets [3141A + 3142A + 3143A + 3144A]</t>
  </si>
  <si>
    <t>Transactions - Nonproduced assets: Land  [3141A -3141B - 3141C]</t>
  </si>
  <si>
    <t>Transactions - Nonproduced assets: Subsoil assets [3142A - 3142B - 3142C]</t>
  </si>
  <si>
    <t>Transactions - Nonproduced assets: Other naturally occurring assets  [3143A - 3143B]</t>
  </si>
  <si>
    <t>Transactions - Nonproduced assets: Intangible nonproduced assets  [3144A - 3144B]</t>
  </si>
  <si>
    <t>31111A</t>
  </si>
  <si>
    <t>31111B</t>
  </si>
  <si>
    <t>31111C</t>
  </si>
  <si>
    <t>31112A</t>
  </si>
  <si>
    <t>31112B</t>
  </si>
  <si>
    <t>31112C</t>
  </si>
  <si>
    <t>31113A</t>
  </si>
  <si>
    <t>31113B</t>
  </si>
  <si>
    <t>31113C</t>
  </si>
  <si>
    <t>31121A</t>
  </si>
  <si>
    <t>31121B</t>
  </si>
  <si>
    <t>31121C</t>
  </si>
  <si>
    <t>31122A</t>
  </si>
  <si>
    <t>31122B</t>
  </si>
  <si>
    <t>31122C</t>
  </si>
  <si>
    <t>31131A</t>
  </si>
  <si>
    <t>31131B</t>
  </si>
  <si>
    <t>31131C</t>
  </si>
  <si>
    <t>31132A</t>
  </si>
  <si>
    <t>31132B</t>
  </si>
  <si>
    <t>31132C</t>
  </si>
  <si>
    <t>312A</t>
  </si>
  <si>
    <t>312B</t>
  </si>
  <si>
    <t>3121A</t>
  </si>
  <si>
    <t>3121B</t>
  </si>
  <si>
    <t>3122A</t>
  </si>
  <si>
    <t>3122B</t>
  </si>
  <si>
    <t>31221A</t>
  </si>
  <si>
    <t>31221B</t>
  </si>
  <si>
    <t>31222A</t>
  </si>
  <si>
    <t>31222B</t>
  </si>
  <si>
    <t>31223A</t>
  </si>
  <si>
    <t>31223B</t>
  </si>
  <si>
    <t>31224A</t>
  </si>
  <si>
    <t>31224B</t>
  </si>
  <si>
    <t>Transactions - Fixed assets: Buildings and structures: Dwellings</t>
  </si>
  <si>
    <t>Transactions - Acquisitions: buildings and structures: Dwellings</t>
  </si>
  <si>
    <t>Transactions - Disposals: buildings and structures: Dwellings</t>
  </si>
  <si>
    <t>Transactions - CFC: buildings and structures: Dwellings</t>
  </si>
  <si>
    <t>Transactions - Fixed assets: Buildings and structures: Nonresidential buildings</t>
  </si>
  <si>
    <t>Transactions - Acquisitions: buildings and structures: Nonresidential buildings</t>
  </si>
  <si>
    <t>Transactions - Disposals: buildings and structures: Nonresidential buildings</t>
  </si>
  <si>
    <t>Transactions - CFC: buildings and structures: Nonresidential buildings</t>
  </si>
  <si>
    <t>Transactions - Fixed assets: Buildings and structures: Other structures</t>
  </si>
  <si>
    <t>Transactions - Acquisitions: buildings and structures: Other structures</t>
  </si>
  <si>
    <t>Transactions - Disposals: buildings and structures: Other structures</t>
  </si>
  <si>
    <t>Transactions - CFC: buildings and structures: Other structures</t>
  </si>
  <si>
    <t>Transactions - Fixed assets:  Machinery and equipment: Transport equipment</t>
  </si>
  <si>
    <t>Transactions - Acquisitions: machinery and equipment: Transport equipment</t>
  </si>
  <si>
    <t>Transactions - Disposals: machinery and equipment: Transport equipment</t>
  </si>
  <si>
    <t>Transactions - CFC: machinery and equipment: Transport equipment</t>
  </si>
  <si>
    <t>Transactions - Fixed assets:  Machinery and equipment</t>
  </si>
  <si>
    <t>Transactions - Fixed assets:  Machinery and equipment: Other equipment</t>
  </si>
  <si>
    <t>Transactions - Acquisitions: machinery and equipment: Other equipment</t>
  </si>
  <si>
    <t>Transactions - Disposals: machinery and equipment: Other equipment</t>
  </si>
  <si>
    <t>Transactions - CFC: machinery and equipment: Other equipment</t>
  </si>
  <si>
    <t>Transactions - Fixed assets:  Other fixed assets</t>
  </si>
  <si>
    <t>Transactions - Acquisitions: other fixed assets: Cultivated assets</t>
  </si>
  <si>
    <t>Transactions - Disposals: other fixed assets:  Cultivated assets</t>
  </si>
  <si>
    <t>Transactions - CFC: other fixed assets:  Cultivated assets</t>
  </si>
  <si>
    <t>Transactions - Fixed assets:  Other fixed assets: Intangible fixed assets</t>
  </si>
  <si>
    <t>Transactions - Acquisitions: other fixed assets: Intangible fixed assets</t>
  </si>
  <si>
    <t>Transactions - Disposals: other fixed assets: Intangible fixed assets</t>
  </si>
  <si>
    <t>Transactions - CFC: other fixed assets: Intangible fixed assets</t>
  </si>
  <si>
    <t>Transactions - Acquisition: Inventories</t>
  </si>
  <si>
    <t>Transactions - Disposals: Inventories</t>
  </si>
  <si>
    <t>Transactions - Inventories: Strategic stocks</t>
  </si>
  <si>
    <t>Transactions - Acquisition: Inventories: Strategic stocks</t>
  </si>
  <si>
    <t xml:space="preserve">Transactions - Disposals: Inventories: Strategic stocks </t>
  </si>
  <si>
    <t>Transactions - Inventories: Other inventories</t>
  </si>
  <si>
    <t>Transactions - Acquisition: Inventories: Other inventories</t>
  </si>
  <si>
    <t>Transactions - Disposals: Inventories: Other inventories</t>
  </si>
  <si>
    <t>Transactions - Inventories: Other inventories: Materials and supplies</t>
  </si>
  <si>
    <t>Transactions - Acquisition: Inventories: Other inventories: Materials and supplies</t>
  </si>
  <si>
    <t>Transactions - Disposals: Inventories: Other inventories: Materials and supplies</t>
  </si>
  <si>
    <t>Transactions - Inventories: Other inventories: Work in progress</t>
  </si>
  <si>
    <t>Transactions - Acquisition: Inventories: Other inventories: Work in progress</t>
  </si>
  <si>
    <t>Transactions - Disposals: Inventories: Other inventories: Work in progress</t>
  </si>
  <si>
    <t>Transactions - Inventories: Other inventories: Finished goods</t>
  </si>
  <si>
    <t>Transactions - Acquisition: Inventories: Other inventories: Finished goods</t>
  </si>
  <si>
    <t>Transactions - Disposals: Inventories: Other inventories: Finished goods</t>
  </si>
  <si>
    <t>Transactions - Acquisition: Inventories: Other inventories: Goods for resale</t>
  </si>
  <si>
    <t>Transactions - Inventories: Other inventories: Goods for resale</t>
  </si>
  <si>
    <t>Transactions - Disposals: Inventories: Other inventories: Goods for resale</t>
  </si>
  <si>
    <t>Holding Gains - Fixed assets: Buildings and structures: Dwellings</t>
  </si>
  <si>
    <t>Holding Gains - Fixed assets: Buildings and structures: Nonresidential buildings</t>
  </si>
  <si>
    <t>Holding Gains - Fixed assets: Buildings and structures: Other structures</t>
  </si>
  <si>
    <t>Holding Gains - Fixed assets:  Machinery and equipment: Transport equipment</t>
  </si>
  <si>
    <t>Holding Gains - Fixed assets:  Machinery and equipment: Other equipment</t>
  </si>
  <si>
    <t>Holding Gains - Fixed assets:  Other fixed assets</t>
  </si>
  <si>
    <t>Holding Gains - Fixed assets:  Other fixed assets: Intangible fixed assets</t>
  </si>
  <si>
    <t>Holding Gains - Inventories: Strategic stocks</t>
  </si>
  <si>
    <t>Holding Gains - Inventories: Other inventories</t>
  </si>
  <si>
    <t>Holding Gains - Inventories: Other inventories: Materials and supplies</t>
  </si>
  <si>
    <t>Holding Gains - Inventories: Other inventories: Work in progress</t>
  </si>
  <si>
    <t>Holding Gains - Inventories: Other inventories: Finished goods</t>
  </si>
  <si>
    <t>Holding Gains - Inventories: Other inventories: Goods for resale</t>
  </si>
  <si>
    <t>Volume Changes - Fixed assets: Buildings and structures: Dwellings</t>
  </si>
  <si>
    <t>Volume Changes - Fixed assets: Buildings and structures: Nonresidential buildings</t>
  </si>
  <si>
    <t>Volume Changes - Fixed assets: Buildings and structures: Other structures</t>
  </si>
  <si>
    <t>Volume Changes - Fixed assets:  Machinery and equipment: Transport equipment</t>
  </si>
  <si>
    <t>Volume Changes - Fixed assets:  Machinery and equipment: Other equipment</t>
  </si>
  <si>
    <t>Volume Changes - Fixed assets:  Other fixed assets</t>
  </si>
  <si>
    <t>Volume Changes - Fixed assets:  Other fixed assets: Intangible fixed assets</t>
  </si>
  <si>
    <t>Stocks - Fixed assets: Buildings and structures: Dwellings</t>
  </si>
  <si>
    <t>Stocks - Fixed assets: Buildings and structures: Nonresidential buildings</t>
  </si>
  <si>
    <t>Stocks - Fixed assets: Buildings and structures: Other structures</t>
  </si>
  <si>
    <t>Stocks - Fixed assets:  Machinery and equipment: Transport equipment</t>
  </si>
  <si>
    <t>Stocks - Fixed assets:  Machinery and equipment: Other equipment</t>
  </si>
  <si>
    <t>Stocks - Fixed assets:  Other fixed assets</t>
  </si>
  <si>
    <t>Stocks - Fixed assets:  Other fixed assets: Intangible fixed assets</t>
  </si>
  <si>
    <t>Stocks - Inventories: Strategic stocks</t>
  </si>
  <si>
    <t>Stocks - Inventories: Other inventories</t>
  </si>
  <si>
    <t>Stocks - Inventories: Other inventories: Materials and supplies</t>
  </si>
  <si>
    <t>Stocks - Inventories: Other inventories: Work in progress</t>
  </si>
  <si>
    <t>Stocks - Inventories: Other inventories: Finished goods</t>
  </si>
  <si>
    <t>Stocks - Inventories: Other inventories: Goods for resale</t>
  </si>
  <si>
    <t>Other Flows - Fixed assets: Buildings and structures: Dwellings</t>
  </si>
  <si>
    <t>Other Flows - Fixed assets: Buildings and structures: Nonresidential buildings</t>
  </si>
  <si>
    <t>Other Flows - Fixed assets: Buildings and structures: Other structures</t>
  </si>
  <si>
    <t>Other Flows - Fixed assets:  Machinery and equipment: Transport equipment</t>
  </si>
  <si>
    <t>Other Flows - Fixed assets:  Machinery and equipment: Other equipment</t>
  </si>
  <si>
    <t>Other Flows - Fixed assets:  Other fixed assets</t>
  </si>
  <si>
    <t>Other Flows - Fixed assets:  Other fixed assets: Intangible fixed assets</t>
  </si>
  <si>
    <t>Other Flows - Inventories: Strategic stocks</t>
  </si>
  <si>
    <t>Other Flows - Inventories: Other inventories</t>
  </si>
  <si>
    <t>Other Flows - Inventories: Other inventories: Materials and supplies</t>
  </si>
  <si>
    <t>Other Flows - Inventories: Other inventories: Work in progress</t>
  </si>
  <si>
    <t>Other Flows - Inventories: Other inventories: Finished goods</t>
  </si>
  <si>
    <t>Other Flows - Inventories: Other inventories: Goods for resale</t>
  </si>
  <si>
    <t>Net financial worth change due to transactions [=82-83]</t>
  </si>
  <si>
    <t>32A</t>
  </si>
  <si>
    <t>32B</t>
  </si>
  <si>
    <t>3202A</t>
  </si>
  <si>
    <t>3202B</t>
  </si>
  <si>
    <t>3203A</t>
  </si>
  <si>
    <t>3203B</t>
  </si>
  <si>
    <t>3204A</t>
  </si>
  <si>
    <t>3204B</t>
  </si>
  <si>
    <t>3205A</t>
  </si>
  <si>
    <t>3205B</t>
  </si>
  <si>
    <t>3206A</t>
  </si>
  <si>
    <t>3206B</t>
  </si>
  <si>
    <t>3207A</t>
  </si>
  <si>
    <t>3207B</t>
  </si>
  <si>
    <t>3208A</t>
  </si>
  <si>
    <t>3208B</t>
  </si>
  <si>
    <t>321A</t>
  </si>
  <si>
    <t>321B</t>
  </si>
  <si>
    <t>3212A</t>
  </si>
  <si>
    <t xml:space="preserve">Transactions - Disbursements: Net acquisition of financial assets :  Domestic - Currency and deposits </t>
  </si>
  <si>
    <t>3212B</t>
  </si>
  <si>
    <t xml:space="preserve">Transactions - Repayments: Net acquisition of financial assets :  Domestic - Currency and deposits </t>
  </si>
  <si>
    <t>3213A</t>
  </si>
  <si>
    <t xml:space="preserve">Transactions - Disbursements: Net acquisition of financial assets :  Domestic - Securities other than shares </t>
  </si>
  <si>
    <t>3213B</t>
  </si>
  <si>
    <t xml:space="preserve">Transactions - Repayments: Net acquisition of financial assets :  Domestic - Securities other than shares </t>
  </si>
  <si>
    <t>3214A</t>
  </si>
  <si>
    <t xml:space="preserve">Transactions - Disbursements: Net acquisition of financial assets :  Domestic - Loans </t>
  </si>
  <si>
    <t>3214B</t>
  </si>
  <si>
    <t xml:space="preserve">Transactions - Repayments: Net acquisition of financial assets :  Domestic - Loans </t>
  </si>
  <si>
    <t>3215A</t>
  </si>
  <si>
    <t xml:space="preserve">Transactions - Disbursements: Net acquisition of financial assets :  Domestic - Shares and other equity </t>
  </si>
  <si>
    <t>3215B</t>
  </si>
  <si>
    <t xml:space="preserve">Transactions - Repayments: Net acquisition of financial assets :  Domestic - Shares and other equity </t>
  </si>
  <si>
    <t>3216A</t>
  </si>
  <si>
    <t xml:space="preserve">Transactions - Disbursements: Net acquisition of financial assets :  Domestic - Insurance technical reserves </t>
  </si>
  <si>
    <t>3216B</t>
  </si>
  <si>
    <t xml:space="preserve">Transactions - Repayments: Net acquisition of financial assets :  Domestic - Insurance technical reserves </t>
  </si>
  <si>
    <t>3217A</t>
  </si>
  <si>
    <t xml:space="preserve">Transactions - Disbursements: Net acquisition of financial assets :  Domestic - Financial derivatives </t>
  </si>
  <si>
    <t>3217B</t>
  </si>
  <si>
    <t xml:space="preserve">Transactions - Repayments: Net acquisition of financial assets :  Domestic - Financial derivatives </t>
  </si>
  <si>
    <t>3218A</t>
  </si>
  <si>
    <t xml:space="preserve">Transactions - Disbursements: Net acquisition of financial assets :  Domestic - Other accounts receivable </t>
  </si>
  <si>
    <t>3218B</t>
  </si>
  <si>
    <t xml:space="preserve">Transactions - Repayments: Net acquisition of financial assets :  Domestic - Other accounts receivable </t>
  </si>
  <si>
    <t>322A</t>
  </si>
  <si>
    <t>322B</t>
  </si>
  <si>
    <t>3222A</t>
  </si>
  <si>
    <t xml:space="preserve">Transactions - Disbursements: Net acquisition of financial assets :  Foreign - Currency and deposits </t>
  </si>
  <si>
    <t>3222B</t>
  </si>
  <si>
    <t xml:space="preserve">Transactions - Repayments: Net acquisition of financial assets :  Foreign - Currency and deposits </t>
  </si>
  <si>
    <t>3223A</t>
  </si>
  <si>
    <t xml:space="preserve">Transactions - Disbursements: Net acquisition of financial assets :  Foreign - Securities other than shares </t>
  </si>
  <si>
    <t>3223B</t>
  </si>
  <si>
    <t xml:space="preserve">Transactions - Repayments: Net acquisition of financial assets :  Foreign - Securities other than shares </t>
  </si>
  <si>
    <t>3224A</t>
  </si>
  <si>
    <t xml:space="preserve">Transactions - Disbursements: Net acquisition of financial assets :  Foreign - Loans </t>
  </si>
  <si>
    <t>3224B</t>
  </si>
  <si>
    <t xml:space="preserve">Transactions - Repayments: Net acquisition of financial assets :  Foreign - Loans </t>
  </si>
  <si>
    <t>3225A</t>
  </si>
  <si>
    <t xml:space="preserve">Transactions - Disbursements: Net acquisition of financial assets :  Foreign - Shares and other equity </t>
  </si>
  <si>
    <t>3225B</t>
  </si>
  <si>
    <t xml:space="preserve">Transactions - Repayments: Net acquisition of financial assets :  Foreign - Shares and other equity </t>
  </si>
  <si>
    <t>3226A</t>
  </si>
  <si>
    <t xml:space="preserve">Transactions - Disbursements: Net acquisition of financial assets :  Foreign - Insurance technical reserves </t>
  </si>
  <si>
    <t>3226B</t>
  </si>
  <si>
    <t xml:space="preserve">Transactions - Repayments: Net acquisition of financial assets :  Foreign - Insurance technical reserves </t>
  </si>
  <si>
    <t>3227A</t>
  </si>
  <si>
    <t xml:space="preserve">Transactions - Disbursements: Net acquisition of financial assets :  Foreign - Financial derivatives </t>
  </si>
  <si>
    <t>3227B</t>
  </si>
  <si>
    <t xml:space="preserve">Transactions - Repayments: Net acquisition of financial assets :  Foreign - Financial derivatives </t>
  </si>
  <si>
    <t>3228A</t>
  </si>
  <si>
    <t xml:space="preserve">Transactions - Disbursements: Net acquisition of financial assets :  Foreign - Other accounts receivable </t>
  </si>
  <si>
    <t>3228B</t>
  </si>
  <si>
    <t xml:space="preserve">Transactions - Repayments: Net acquisition of financial assets :  Foreign - Other accounts receivable </t>
  </si>
  <si>
    <t>33A</t>
  </si>
  <si>
    <t>33B</t>
  </si>
  <si>
    <t>3302A</t>
  </si>
  <si>
    <t>3302B</t>
  </si>
  <si>
    <t>3303A</t>
  </si>
  <si>
    <t>3303B</t>
  </si>
  <si>
    <t>3304A</t>
  </si>
  <si>
    <t>3304B</t>
  </si>
  <si>
    <t>3305A</t>
  </si>
  <si>
    <t>3305B</t>
  </si>
  <si>
    <t>3306A</t>
  </si>
  <si>
    <t>3306B</t>
  </si>
  <si>
    <t>3307A</t>
  </si>
  <si>
    <t>3307B</t>
  </si>
  <si>
    <t>3308A</t>
  </si>
  <si>
    <t>3308B</t>
  </si>
  <si>
    <t>331A</t>
  </si>
  <si>
    <t>331B</t>
  </si>
  <si>
    <t>3312A</t>
  </si>
  <si>
    <t xml:space="preserve">Transactions - Disbursements: Net incurrence of liabilities: Domestic - Currency and deposits </t>
  </si>
  <si>
    <t>3312B</t>
  </si>
  <si>
    <t xml:space="preserve">Transactions - Repayments: Net incurrence of liabilities: Domestic - Currency and deposits </t>
  </si>
  <si>
    <t>3313A</t>
  </si>
  <si>
    <t xml:space="preserve">Transactions - Disbursements: Net incurrence of liabilities: Domestic - Securities other than shares </t>
  </si>
  <si>
    <t>3313B</t>
  </si>
  <si>
    <t xml:space="preserve">Transactions - Repayments: Net incurrence of liabilities: Domestic - Securities other than shares </t>
  </si>
  <si>
    <t>3314A</t>
  </si>
  <si>
    <t xml:space="preserve">Transactions - Disbursements: Net incurrence of liabilities: Domestic - Loans </t>
  </si>
  <si>
    <t>3314B</t>
  </si>
  <si>
    <t xml:space="preserve">Transactions - Repayments: Net incurrence of liabilities: Domestic - Loans </t>
  </si>
  <si>
    <t>3315A</t>
  </si>
  <si>
    <t xml:space="preserve">Transactions - Disbursements: Net incurrence of liabilities: Domestic - Shares and other equity </t>
  </si>
  <si>
    <t>3315B</t>
  </si>
  <si>
    <t xml:space="preserve">Transactions - Repayments: Net incurrence of liabilities: Domestic - Shares and other equity </t>
  </si>
  <si>
    <t>3316A</t>
  </si>
  <si>
    <t xml:space="preserve">Transactions - Disbursements: Net incurrence of liabilities: Domestic - Insurance technical reserves </t>
  </si>
  <si>
    <t>3316B</t>
  </si>
  <si>
    <t xml:space="preserve">Transactions - Repayments: Net incurrence of liabilities: Domestic - Insurance technical reserves </t>
  </si>
  <si>
    <t>3317A</t>
  </si>
  <si>
    <t xml:space="preserve">Transactions - Disbursements: Net incurrence of liabilities: Domestic - Financial derivatives </t>
  </si>
  <si>
    <t>3317B</t>
  </si>
  <si>
    <t xml:space="preserve">Transactions - Repayments: Net incurrence of liabilities: Domestic - Financial derivatives </t>
  </si>
  <si>
    <t>3318A</t>
  </si>
  <si>
    <t xml:space="preserve">Transactions - Disbursements: Net incurrence of liabilities: Domestic - Other accounts payable </t>
  </si>
  <si>
    <t>3318B</t>
  </si>
  <si>
    <t xml:space="preserve">Transactions - Repayments: Net incurrence of liabilities: Domestic - Other accounts payable </t>
  </si>
  <si>
    <t>332A</t>
  </si>
  <si>
    <t>332B</t>
  </si>
  <si>
    <t>3322A</t>
  </si>
  <si>
    <t xml:space="preserve">Transactions - Disbursements: Net incurrence of liabilities: Foreign  - Currency and deposits </t>
  </si>
  <si>
    <t>3322B</t>
  </si>
  <si>
    <t xml:space="preserve">Transactions - Repayments: Net incurrence of liabilities: Foreign  - Currency and deposits </t>
  </si>
  <si>
    <t>3323A</t>
  </si>
  <si>
    <t xml:space="preserve">Transactions - Disbursements: Net incurrence of liabilities: Foreign  - Securities other than shares </t>
  </si>
  <si>
    <t>3323B</t>
  </si>
  <si>
    <t xml:space="preserve">Transactions - Repayments: Net incurrence of liabilities: Foreign  - Securities other than shares </t>
  </si>
  <si>
    <t>3324A</t>
  </si>
  <si>
    <t xml:space="preserve">Transactions - Disbursements: Net incurrence of liabilities: Foreign  - Loans </t>
  </si>
  <si>
    <t>3324B</t>
  </si>
  <si>
    <t xml:space="preserve">Transactions - Repayments: Net incurrence of liabilities: Foreign  - Loans </t>
  </si>
  <si>
    <t>3325A</t>
  </si>
  <si>
    <t xml:space="preserve">Transactions - Disbursements: Net incurrence of liabilities: Foreign  - Shares and other equity </t>
  </si>
  <si>
    <t>3325B</t>
  </si>
  <si>
    <t xml:space="preserve">Transactions - Repayments: Net incurrence of liabilities: Foreign  - Shares and other equity </t>
  </si>
  <si>
    <t>3326A</t>
  </si>
  <si>
    <t xml:space="preserve">Transactions - Disbursements: Net incurrence of liabilities: Foreign  - Insurance technical reserves </t>
  </si>
  <si>
    <t>3326B</t>
  </si>
  <si>
    <t xml:space="preserve">Transactions - Repayments: Net incurrence of liabilities: Foreign  - Insurance technical reserves </t>
  </si>
  <si>
    <t>3327A</t>
  </si>
  <si>
    <t xml:space="preserve">Transactions - Disbursements: Net incurrence of liabilities: Foreign  - Financial derivatives </t>
  </si>
  <si>
    <t>3327B</t>
  </si>
  <si>
    <t xml:space="preserve">Transactions - Repayments: Net incurrence of liabilities: Foreign  - Financial derivatives </t>
  </si>
  <si>
    <t>3328A</t>
  </si>
  <si>
    <t xml:space="preserve">Transactions - Disbursements: Net incurrence of liabilities: Foreign  - Other accounts payable </t>
  </si>
  <si>
    <t>3328B</t>
  </si>
  <si>
    <t xml:space="preserve">Transactions - Repayments: Net incurrence of liabilities: Foreign  - Other accounts payable </t>
  </si>
  <si>
    <t xml:space="preserve">Transactions - Disbursements: Net acquisition of financial assets </t>
  </si>
  <si>
    <t xml:space="preserve">Transactions - Repayments: Net acquisition of financial assets </t>
  </si>
  <si>
    <t xml:space="preserve">Transactions - Disbursements: Net acquisition of financial assets :  Currency and deposits  </t>
  </si>
  <si>
    <t xml:space="preserve">Transactions - Repayments: Net acquisition of financial assets :  Currency and deposits  </t>
  </si>
  <si>
    <t xml:space="preserve">Transactions - Disbursements: Net acquisition of financial assets :  Securities other than shares  </t>
  </si>
  <si>
    <t xml:space="preserve">Transactions - Repayments: Net acquisition of financial assets :  Securities other than shares  </t>
  </si>
  <si>
    <t xml:space="preserve">Transactions - Repayments: Net acquisition of financial assets :  Loans  </t>
  </si>
  <si>
    <t xml:space="preserve">Transactions - Disbursements: Net acquisition of financial assets :  Loans  </t>
  </si>
  <si>
    <t xml:space="preserve">Transactions - Disbursements: Net acquisition of financial assets :  Shares and other equity  </t>
  </si>
  <si>
    <t xml:space="preserve">Transactions - Repayments: Net acquisition of financial assets :  Shares and other equity  </t>
  </si>
  <si>
    <t xml:space="preserve">Transactions - Disbursements: Net acquisition of financial assets :  Insurance technical reserves  </t>
  </si>
  <si>
    <t xml:space="preserve">Transactions - Repayments: Net acquisition of financial assets :  Insurance technical reserves  </t>
  </si>
  <si>
    <t xml:space="preserve">Transactions - Disbursements: Net acquisition of financial assets :  Financial derivatives  </t>
  </si>
  <si>
    <t xml:space="preserve">Transactions - Repayments: Net acquisition of financial assets :  Financial derivatives  </t>
  </si>
  <si>
    <t xml:space="preserve">Transactions - Repayments: Net acquisition of financial assets :  Other accounts receivable  </t>
  </si>
  <si>
    <t xml:space="preserve">Transactions - Disbursements: Net acquisition of financial assets :  Other accounts receivable  </t>
  </si>
  <si>
    <t xml:space="preserve">Transactions - Disbursements: Net acquisition of financial assets :  Domestic </t>
  </si>
  <si>
    <t xml:space="preserve">Transactions - Repayments: Net acquisition of financial assets :  Domestic </t>
  </si>
  <si>
    <t xml:space="preserve">Transactions - Disbursements: Net acquisition of financial assets :  Foreign </t>
  </si>
  <si>
    <t xml:space="preserve">Transactions - Repayments: Net acquisition of financial assets :  Foreign </t>
  </si>
  <si>
    <t xml:space="preserve">Transactions - Disbursements: Net incurrence of liabilities </t>
  </si>
  <si>
    <t xml:space="preserve">Transactions - Repayments: Net incurrence of liabilities </t>
  </si>
  <si>
    <t xml:space="preserve">Transactions - Disbursements: Net incurrence of liabilities: Currency and deposits  </t>
  </si>
  <si>
    <t xml:space="preserve">Transactions - Repayments: Net incurrence of liabilities: Currency and deposits  </t>
  </si>
  <si>
    <t xml:space="preserve">Transactions - Disbursements: Net incurrence of liabilities: Securities other than shares  </t>
  </si>
  <si>
    <t xml:space="preserve">Transactions - Repayments: Net incurrence of liabilities: Securities other than shares  </t>
  </si>
  <si>
    <t xml:space="preserve">Transactions - Disbursements: Net incurrence of liabilities: Loans  </t>
  </si>
  <si>
    <t xml:space="preserve">Transactions - Repayments: Net incurrence of liabilities: Loans  </t>
  </si>
  <si>
    <t xml:space="preserve">Transactions - Disbursements: Net incurrence of liabilities: Shares and other equity  </t>
  </si>
  <si>
    <t xml:space="preserve">Transactions - Repayments: Net incurrence of liabilities: Shares and other equity  </t>
  </si>
  <si>
    <t xml:space="preserve">Transactions - Disbursements: Net incurrence of liabilities: Insurance technical reserves  </t>
  </si>
  <si>
    <t xml:space="preserve">Transactions - Repayments: Net incurrence of liabilities: Insurance technical reserves  </t>
  </si>
  <si>
    <t xml:space="preserve">Transactions - Disbursements: Net incurrence of liabilities: Financial derivatives  </t>
  </si>
  <si>
    <t xml:space="preserve">Transactions - Repayments: Net incurrence of liabilities: Financial derivatives  </t>
  </si>
  <si>
    <t xml:space="preserve">Transactions - Disbursements: Net incurrence of liabilities: Other accounts payable  </t>
  </si>
  <si>
    <t xml:space="preserve">Transactions - Repayments: Net incurrence of liabilities: Other accounts payable  </t>
  </si>
  <si>
    <t xml:space="preserve">Transactions - Disbursements: Net incurrence of liabilities: Domestic </t>
  </si>
  <si>
    <t xml:space="preserve">Transactions - Repayments: Net incurrence of liabilities: Domestic </t>
  </si>
  <si>
    <t xml:space="preserve">Transactions - Disbursements: Net incurrence of liabilities: Foreign </t>
  </si>
  <si>
    <t xml:space="preserve">Transactions - Repayments: Net incurrence of liabilities: Foreign </t>
  </si>
  <si>
    <t>Drop-down menu below</t>
  </si>
  <si>
    <t>TABLE 1</t>
  </si>
  <si>
    <t>TABLE 2</t>
  </si>
  <si>
    <t>TABLE 4</t>
  </si>
  <si>
    <t>TABLE 6</t>
  </si>
  <si>
    <t>TABLE 7</t>
  </si>
  <si>
    <t>31</t>
  </si>
  <si>
    <t>311</t>
  </si>
  <si>
    <t>3111</t>
  </si>
  <si>
    <t>3112</t>
  </si>
  <si>
    <t>3113</t>
  </si>
  <si>
    <t>312</t>
  </si>
  <si>
    <t>3121</t>
  </si>
  <si>
    <t>3122</t>
  </si>
  <si>
    <t>313</t>
  </si>
  <si>
    <t>314</t>
  </si>
  <si>
    <t>3141</t>
  </si>
  <si>
    <t>3142</t>
  </si>
  <si>
    <t>3143</t>
  </si>
  <si>
    <t>3144</t>
  </si>
  <si>
    <t>32</t>
  </si>
  <si>
    <t>3202</t>
  </si>
  <si>
    <t>3203</t>
  </si>
  <si>
    <t>3204</t>
  </si>
  <si>
    <t>3205</t>
  </si>
  <si>
    <t>3206</t>
  </si>
  <si>
    <t>3207</t>
  </si>
  <si>
    <t>3208</t>
  </si>
  <si>
    <t>321</t>
  </si>
  <si>
    <t>3213</t>
  </si>
  <si>
    <t>3214</t>
  </si>
  <si>
    <t>3215</t>
  </si>
  <si>
    <t>3216</t>
  </si>
  <si>
    <t>3217</t>
  </si>
  <si>
    <t>3218</t>
  </si>
  <si>
    <t>322</t>
  </si>
  <si>
    <t>3223</t>
  </si>
  <si>
    <t>3224</t>
  </si>
  <si>
    <t>3225</t>
  </si>
  <si>
    <t>3226</t>
  </si>
  <si>
    <t>3227</t>
  </si>
  <si>
    <t>3228</t>
  </si>
  <si>
    <t>33</t>
  </si>
  <si>
    <t>3302</t>
  </si>
  <si>
    <t>3303</t>
  </si>
  <si>
    <t>3304</t>
  </si>
  <si>
    <t>3305</t>
  </si>
  <si>
    <t>3306</t>
  </si>
  <si>
    <t>3307</t>
  </si>
  <si>
    <t>3308</t>
  </si>
  <si>
    <t>331</t>
  </si>
  <si>
    <t>3312</t>
  </si>
  <si>
    <t>3313</t>
  </si>
  <si>
    <t>3314</t>
  </si>
  <si>
    <t>3315</t>
  </si>
  <si>
    <t>3316</t>
  </si>
  <si>
    <t>3317</t>
  </si>
  <si>
    <t>3318</t>
  </si>
  <si>
    <t>332</t>
  </si>
  <si>
    <t>3322</t>
  </si>
  <si>
    <t>3323</t>
  </si>
  <si>
    <t>3324</t>
  </si>
  <si>
    <t>3325</t>
  </si>
  <si>
    <t>3326</t>
  </si>
  <si>
    <t>3327</t>
  </si>
  <si>
    <t>3328</t>
  </si>
  <si>
    <t>TABLE 3</t>
  </si>
  <si>
    <t>TABLE 9</t>
  </si>
  <si>
    <t>TABLE 8</t>
  </si>
  <si>
    <t>A</t>
  </si>
  <si>
    <t>C</t>
  </si>
  <si>
    <t>Sectors</t>
  </si>
  <si>
    <t>Accounting Method</t>
  </si>
  <si>
    <t>BA</t>
  </si>
  <si>
    <t>EA</t>
  </si>
  <si>
    <t>SS</t>
  </si>
  <si>
    <t>CC</t>
  </si>
  <si>
    <t>CG</t>
  </si>
  <si>
    <t>SG</t>
  </si>
  <si>
    <t>LG</t>
  </si>
  <si>
    <t>CT</t>
  </si>
  <si>
    <t>GG</t>
  </si>
  <si>
    <t>NFPC</t>
  </si>
  <si>
    <t>CN</t>
  </si>
  <si>
    <t>Valid Values</t>
  </si>
  <si>
    <t>*Colors Represent Different formulas used in B.</t>
  </si>
  <si>
    <t>Include in Statement 2</t>
  </si>
  <si>
    <t>Include in Statement 1</t>
  </si>
  <si>
    <t>111</t>
  </si>
  <si>
    <t>1111</t>
  </si>
  <si>
    <t>1112</t>
  </si>
  <si>
    <t>1113</t>
  </si>
  <si>
    <t>112</t>
  </si>
  <si>
    <t>113</t>
  </si>
  <si>
    <t>1131</t>
  </si>
  <si>
    <t>1132</t>
  </si>
  <si>
    <t>1133</t>
  </si>
  <si>
    <t>1134</t>
  </si>
  <si>
    <t>1135</t>
  </si>
  <si>
    <t>1136</t>
  </si>
  <si>
    <t>114</t>
  </si>
  <si>
    <t>1141</t>
  </si>
  <si>
    <t>11411</t>
  </si>
  <si>
    <t>11412</t>
  </si>
  <si>
    <t>11413</t>
  </si>
  <si>
    <t>1142</t>
  </si>
  <si>
    <t>1143</t>
  </si>
  <si>
    <t>1144</t>
  </si>
  <si>
    <t>1145</t>
  </si>
  <si>
    <t>11451</t>
  </si>
  <si>
    <t>11452</t>
  </si>
  <si>
    <t>1146</t>
  </si>
  <si>
    <t>115</t>
  </si>
  <si>
    <t>1151</t>
  </si>
  <si>
    <t>1152</t>
  </si>
  <si>
    <t>1153</t>
  </si>
  <si>
    <t>1154</t>
  </si>
  <si>
    <t>1155</t>
  </si>
  <si>
    <t>1156</t>
  </si>
  <si>
    <t>116</t>
  </si>
  <si>
    <t>121</t>
  </si>
  <si>
    <t>1211</t>
  </si>
  <si>
    <t>1212</t>
  </si>
  <si>
    <t>1213</t>
  </si>
  <si>
    <t>1214</t>
  </si>
  <si>
    <t>122</t>
  </si>
  <si>
    <t>1221</t>
  </si>
  <si>
    <t>1222</t>
  </si>
  <si>
    <t>1223</t>
  </si>
  <si>
    <t>13</t>
  </si>
  <si>
    <t>131</t>
  </si>
  <si>
    <t>1311</t>
  </si>
  <si>
    <t>1312</t>
  </si>
  <si>
    <t>132</t>
  </si>
  <si>
    <t>1321</t>
  </si>
  <si>
    <t>1322</t>
  </si>
  <si>
    <t>133</t>
  </si>
  <si>
    <t>1331</t>
  </si>
  <si>
    <t>1332</t>
  </si>
  <si>
    <t>14</t>
  </si>
  <si>
    <t>141</t>
  </si>
  <si>
    <t>1411</t>
  </si>
  <si>
    <t>1412</t>
  </si>
  <si>
    <t>1413</t>
  </si>
  <si>
    <t>1414</t>
  </si>
  <si>
    <t>1415</t>
  </si>
  <si>
    <t>142</t>
  </si>
  <si>
    <t>1421</t>
  </si>
  <si>
    <t>1422</t>
  </si>
  <si>
    <t>1423</t>
  </si>
  <si>
    <t>1424</t>
  </si>
  <si>
    <t>143</t>
  </si>
  <si>
    <t>144</t>
  </si>
  <si>
    <t>1441</t>
  </si>
  <si>
    <t>1442</t>
  </si>
  <si>
    <t>145</t>
  </si>
  <si>
    <t>21</t>
  </si>
  <si>
    <t>211</t>
  </si>
  <si>
    <t>212</t>
  </si>
  <si>
    <t>2121</t>
  </si>
  <si>
    <t>2122</t>
  </si>
  <si>
    <t>22</t>
  </si>
  <si>
    <t>23</t>
  </si>
  <si>
    <t>24</t>
  </si>
  <si>
    <t>241</t>
  </si>
  <si>
    <t>242</t>
  </si>
  <si>
    <t>243</t>
  </si>
  <si>
    <t>25</t>
  </si>
  <si>
    <t>251</t>
  </si>
  <si>
    <t>252</t>
  </si>
  <si>
    <t>26</t>
  </si>
  <si>
    <t>261</t>
  </si>
  <si>
    <t>2611</t>
  </si>
  <si>
    <t>2612</t>
  </si>
  <si>
    <t>262</t>
  </si>
  <si>
    <t>2621</t>
  </si>
  <si>
    <t>2622</t>
  </si>
  <si>
    <t>263</t>
  </si>
  <si>
    <t>2631</t>
  </si>
  <si>
    <t>2632</t>
  </si>
  <si>
    <t>27</t>
  </si>
  <si>
    <t>271</t>
  </si>
  <si>
    <t>272</t>
  </si>
  <si>
    <t>273</t>
  </si>
  <si>
    <t>28</t>
  </si>
  <si>
    <t>281</t>
  </si>
  <si>
    <t>282</t>
  </si>
  <si>
    <t>2821</t>
  </si>
  <si>
    <t>2822</t>
  </si>
  <si>
    <t>3212</t>
  </si>
  <si>
    <t>3222</t>
  </si>
  <si>
    <t>701</t>
  </si>
  <si>
    <t>7017</t>
  </si>
  <si>
    <t>7018</t>
  </si>
  <si>
    <t>702</t>
  </si>
  <si>
    <t>703</t>
  </si>
  <si>
    <t>704</t>
  </si>
  <si>
    <t>7042</t>
  </si>
  <si>
    <t>7043</t>
  </si>
  <si>
    <t>7044</t>
  </si>
  <si>
    <t>7045</t>
  </si>
  <si>
    <t>7046</t>
  </si>
  <si>
    <t>705</t>
  </si>
  <si>
    <t>706</t>
  </si>
  <si>
    <t>707</t>
  </si>
  <si>
    <t>7072</t>
  </si>
  <si>
    <t>7073</t>
  </si>
  <si>
    <t>7074</t>
  </si>
  <si>
    <t>708</t>
  </si>
  <si>
    <t>709</t>
  </si>
  <si>
    <t>7091</t>
  </si>
  <si>
    <t>7092</t>
  </si>
  <si>
    <t>7094</t>
  </si>
  <si>
    <t>710</t>
  </si>
  <si>
    <t>82</t>
  </si>
  <si>
    <t>821</t>
  </si>
  <si>
    <t>8211</t>
  </si>
  <si>
    <t>8212</t>
  </si>
  <si>
    <t>8213</t>
  </si>
  <si>
    <t>8214</t>
  </si>
  <si>
    <t>8215</t>
  </si>
  <si>
    <t>8216</t>
  </si>
  <si>
    <t>822</t>
  </si>
  <si>
    <t>8221</t>
  </si>
  <si>
    <t>8227</t>
  </si>
  <si>
    <t>8228</t>
  </si>
  <si>
    <t>8229</t>
  </si>
  <si>
    <t>83</t>
  </si>
  <si>
    <t>831</t>
  </si>
  <si>
    <t>8311</t>
  </si>
  <si>
    <t>8312</t>
  </si>
  <si>
    <t>8313</t>
  </si>
  <si>
    <t>8314</t>
  </si>
  <si>
    <t>8315</t>
  </si>
  <si>
    <t>8316</t>
  </si>
  <si>
    <t>832</t>
  </si>
  <si>
    <t>8321</t>
  </si>
  <si>
    <t>8327</t>
  </si>
  <si>
    <t>8328</t>
  </si>
  <si>
    <t>8329</t>
  </si>
  <si>
    <t>C31A</t>
  </si>
  <si>
    <t>C311A</t>
  </si>
  <si>
    <t>C312A</t>
  </si>
  <si>
    <t>C313A</t>
  </si>
  <si>
    <t>C314A</t>
  </si>
  <si>
    <t>C31B</t>
  </si>
  <si>
    <t>C311B</t>
  </si>
  <si>
    <t>C312B</t>
  </si>
  <si>
    <t>C313B</t>
  </si>
  <si>
    <t>C314B</t>
  </si>
  <si>
    <t>Net cash outflow: investments in NFAs (31=31A-31B) ..............................................................................................................</t>
  </si>
  <si>
    <t>Transactions - Memo Item: Own-account capital formation</t>
  </si>
  <si>
    <t>Transactions - Memo Item: Own-account capital formation: Compensation of employees</t>
  </si>
  <si>
    <t>Transactions - Memo Item: Own-account capital formation: Use of goods and services</t>
  </si>
  <si>
    <t>Transactions - Memo Item: Own-account capital formation: Consumption of fixed capital</t>
  </si>
  <si>
    <t>Transactions - Memo Item: Own-account capital formation: Other taxes minus other subsidies (on production)</t>
  </si>
  <si>
    <t>Transactions - Memo Item: Debt at market value</t>
  </si>
  <si>
    <t>Holding Gains - Memo Item: Debt at market value</t>
  </si>
  <si>
    <t>Volume Changes - Memo Item: Debt at market value</t>
  </si>
  <si>
    <t>Balance Sheet: Memo Items - Uncapitalized military weapons, delivery systems</t>
  </si>
  <si>
    <t>Balance Sheet: Memo Items - Debt at market value</t>
  </si>
  <si>
    <t>Balance Sheet: Memo Items - Debt at face value</t>
  </si>
  <si>
    <r>
      <t xml:space="preserve">Balance Sheet: Memo Items - Debt at nominal value </t>
    </r>
    <r>
      <rPr>
        <vertAlign val="superscript"/>
        <sz val="9"/>
        <rFont val="Arial"/>
        <family val="2"/>
      </rPr>
      <t/>
    </r>
  </si>
  <si>
    <t>Balance Sheet: Memo Items - Arrears</t>
  </si>
  <si>
    <t>Balance Sheet: Memo Items - Obligations for social security benefits</t>
  </si>
  <si>
    <t>Balance Sheet: Memo Items - Contingent liabilities</t>
  </si>
  <si>
    <t>Other Flows - Memo Item: Debt at market value</t>
  </si>
  <si>
    <t>3302A: Transactions - Disbursements: Net incurrence of liabilities: Currency and deposits</t>
  </si>
  <si>
    <t>3303A: Transactions - Disbursements: Net incurrence of liabilities: Securities other than shares</t>
  </si>
  <si>
    <t>3304A: Transactions - Disbursements: Net incurrence of liabilities: Loans</t>
  </si>
  <si>
    <t>3305A: Transactions - Disbursements: Net incurrence of liabilities: Shares and other equity</t>
  </si>
  <si>
    <t>3306A: Transactions - Disbursements: Net incurrence of liabilities: Insurance technical reserves</t>
  </si>
  <si>
    <t>3307A: Transactions - Disbursements: Net incurrence of liabilities: Financial derivatives</t>
  </si>
  <si>
    <t>3308A: Transactions - Disbursements: Net incurrence of liabilities: Other accounts payable</t>
  </si>
  <si>
    <t>Monetary gold and SDRs .......................................................................................................................................</t>
  </si>
  <si>
    <t>Special Drawing Rights (SDRs) [3321] ……………………………………………………………………..</t>
  </si>
  <si>
    <t>Special Drawing Rights (SDRs) ……………………………………………………………………..</t>
  </si>
  <si>
    <t/>
  </si>
  <si>
    <r>
      <t>42=421+422</t>
    </r>
    <r>
      <rPr>
        <sz val="7.5"/>
        <rFont val="Arial"/>
        <family val="2"/>
      </rPr>
      <t xml:space="preserve">  ....................................................................................................................................</t>
    </r>
  </si>
  <si>
    <t>42=4202+4203+4204+4205+4206+4207+4208  .........................................................................................................................................</t>
  </si>
  <si>
    <t>422=4221+4222+4223+4224+4225+4226+4227+4228  .........................................................................................................................................</t>
  </si>
  <si>
    <t>43=4301+4302+4303+4304+4305+4306+4307+4308  .........................................................................................................................................</t>
  </si>
  <si>
    <r>
      <t>432=4321+4322+4323+4324+4325+4326+4327+4328</t>
    </r>
    <r>
      <rPr>
        <sz val="7.5"/>
        <color indexed="17"/>
        <rFont val="Arial"/>
        <family val="2"/>
      </rPr>
      <t xml:space="preserve"> </t>
    </r>
    <r>
      <rPr>
        <sz val="7.5"/>
        <rFont val="Arial"/>
        <family val="2"/>
      </rPr>
      <t xml:space="preserve"> ....................................................................................................................................</t>
    </r>
  </si>
  <si>
    <t>CHANGE IN NET WORTH: HOLDING GAINS c/ ......................................................................................................</t>
  </si>
  <si>
    <t>Nonfinancial assets ...................................................................................................................................................................................................................................</t>
  </si>
  <si>
    <t>Fixed assets .....................................................................................................................................................................</t>
  </si>
  <si>
    <t>Inventories ......................................................................................................................................................................</t>
  </si>
  <si>
    <t>Valuables ......................................................................................................................................................................</t>
  </si>
  <si>
    <t>Nonproduced assets ...........................................................................................................................................</t>
  </si>
  <si>
    <t>Financial assets [421+422] ..........................................................................................................................................................................................</t>
  </si>
  <si>
    <t>Domestic .....................................................................................................................................................................</t>
  </si>
  <si>
    <t>Foreign ..............................................................................................................................................................................</t>
  </si>
  <si>
    <t>Change in net financial worth: holding gains [=42-43] d/ ..............................................................................................................................................</t>
  </si>
  <si>
    <t>Debt at market value: holding gains e/ ...........................................................................................................................................................................................</t>
  </si>
  <si>
    <t>Special Drawing Rights (SDRs)...........................................................................................</t>
  </si>
  <si>
    <t>Special Drawing Rights (SDRs) [4321] ...........................................................................................</t>
  </si>
  <si>
    <t>CHANGE IN NET WORTH: VOLUME CHANGES c/ ......................................................................................................</t>
  </si>
  <si>
    <t>Financial assets [521+522] ..........................................................................................................................................................................................</t>
  </si>
  <si>
    <t>Special Drawing Rights (SDRs) [5321] ……………………………………………………………………..</t>
  </si>
  <si>
    <t>Change in net fin. worth: other vol. changes [52-53] d/ ..............................................................................................................................................</t>
  </si>
  <si>
    <t>Debt at market value: other volume changes e/ ...........................................................................................................................................................................................</t>
  </si>
  <si>
    <t>Financial assets [621+622] ..........................................................................................................................................................................................</t>
  </si>
  <si>
    <t>Other accounts payable [6318+6328] .......................................................................................................</t>
  </si>
  <si>
    <t>Debt at market value d/ .........................................................................................................................................................</t>
  </si>
  <si>
    <t>Debt at face value e/ .........................................................................................................................................................</t>
  </si>
  <si>
    <t>Debt at nominal value f/ .........................................................................................................................................................</t>
  </si>
  <si>
    <t>Arrears g/ ...................................................................................................................................................................................</t>
  </si>
  <si>
    <t>Obligations for social security benefits h/ ................................................................................................................................................................................................................</t>
  </si>
  <si>
    <t>Contingent liabilities i/ ................................................................................................................................................................................................................</t>
  </si>
  <si>
    <t>Uncapitalized military weapons, delivery systems j/ ................................................................................................................................................................................................................</t>
  </si>
  <si>
    <t>Special Drawing Rights (SDRs) .........................................................................................</t>
  </si>
  <si>
    <t>Special Drawing Rights (SDRs) [6321] .........................................................................................</t>
  </si>
  <si>
    <t>CHANGE IN NET WORTH: OTHER FLOWS c/ ......................................................................................................</t>
  </si>
  <si>
    <t>Financial assets [921+922] ..........................................................................................................................................................................................</t>
  </si>
  <si>
    <t>Currency and deposits ........................................................................................................</t>
  </si>
  <si>
    <t>Special Drawing Rights (SDRs) ........................................................................................................</t>
  </si>
  <si>
    <t>Currency and deposits ...........................................................................................................</t>
  </si>
  <si>
    <t>Securities other than shares ................................................................................................</t>
  </si>
  <si>
    <t>Financial derivatives ...................................................................................................................</t>
  </si>
  <si>
    <t>Other accounts payable ......................................................................................................</t>
  </si>
  <si>
    <t>Special Drawing Rights (SDRs)........................................................................................................</t>
  </si>
  <si>
    <t>Securities other than shares ...............................................................................................</t>
  </si>
  <si>
    <t>Financial derivatives ................................................................................................................</t>
  </si>
  <si>
    <t>Other accounts payable .........................................................................................................</t>
  </si>
  <si>
    <t>Change in net fin. worth: other economic flows [92-93]d/ ..............................................................................................................................................</t>
  </si>
  <si>
    <t>Debt at market value: other economic flows e/ ...........................................................................................................................................................................................</t>
  </si>
  <si>
    <t>92=9202+9203+9204+9205+9206+9207+9208  .........................................................................................................................................</t>
  </si>
  <si>
    <t>922=9221+9222+9223+9224+9225+9226+9227+9228  .........................................................................................................................................</t>
  </si>
  <si>
    <t>93=9301+9302+9303+9304+9305+9306+9307+9308  .........................................................................................................................................</t>
  </si>
  <si>
    <t>Transactions - Net acquisition of financial assets :  Monetary gold and SDRs</t>
  </si>
  <si>
    <t>Transactions - Net acquisition of financial assets :  Foreign - Monetary gold and SDRs</t>
  </si>
  <si>
    <t>Transactions - Special Drawing Rights (SDRs)</t>
  </si>
  <si>
    <t>Transactions - Net incurrence of liabilities: Foreign  - Special Drawing Rights (SDRs)</t>
  </si>
  <si>
    <t>Holding Gains- Financial assets:  Foreign - Monetary gold and SDRs</t>
  </si>
  <si>
    <t>Holding Gains- Liabilities :  Special Drawing Rights (SDRs)</t>
  </si>
  <si>
    <t>Holding Gains- Liabilities :  Foreign - Special Drawing Rights (SDRs)</t>
  </si>
  <si>
    <t>Volume Changes - Financial assets:  Foreign  - Monetary gold and SDRs</t>
  </si>
  <si>
    <t>Volume Changes - Liabilities:  Special Drawing Rights (SDRs)</t>
  </si>
  <si>
    <t xml:space="preserve">Volume Changes - Liabilities:  Foreign  - Special Drawing Rights (SDRs) </t>
  </si>
  <si>
    <t>Stocks -Financial assets : Foreign  - Monetary gold and SDRs</t>
  </si>
  <si>
    <t>Stocks -Liabilities : Special Drawing Rights (SDRs)</t>
  </si>
  <si>
    <t>Stocks -Liabilities : Foreign - Special Drawing Rights</t>
  </si>
  <si>
    <t>Other Flows - Financial assets:  Foreign  - Monetary gold and SDRs</t>
  </si>
  <si>
    <t>Other Flows - Liabilities:  Special Drawing Rights (SDRs)</t>
  </si>
  <si>
    <t>Other Flows - Liabilities:  Foreign  - Special Drawing Rights (SDRs)</t>
  </si>
  <si>
    <r>
      <t xml:space="preserve">Compensation of employees: Wages and salaries </t>
    </r>
    <r>
      <rPr>
        <sz val="7.5"/>
        <color indexed="10"/>
        <rFont val="Arial"/>
        <family val="2"/>
      </rPr>
      <t>[2111 + 2112]</t>
    </r>
  </si>
  <si>
    <t>Please type code in Column E or select from drop down list in Column D</t>
  </si>
  <si>
    <t>j</t>
  </si>
</sst>
</file>

<file path=xl/styles.xml><?xml version="1.0" encoding="utf-8"?>
<styleSheet xmlns="http://schemas.openxmlformats.org/spreadsheetml/2006/main">
  <numFmts count="4">
    <numFmt numFmtId="164" formatCode="#,##0.0"/>
    <numFmt numFmtId="165" formatCode="0.0"/>
    <numFmt numFmtId="166" formatCode="0_)"/>
    <numFmt numFmtId="167" formatCode="0.00_)"/>
  </numFmts>
  <fonts count="96">
    <font>
      <sz val="10"/>
      <name val="Arial"/>
    </font>
    <font>
      <sz val="8"/>
      <name val="Arial"/>
      <family val="2"/>
    </font>
    <font>
      <b/>
      <sz val="10"/>
      <name val="Arial"/>
      <family val="2"/>
    </font>
    <font>
      <vertAlign val="superscript"/>
      <sz val="9"/>
      <name val="Arial"/>
      <family val="2"/>
    </font>
    <font>
      <b/>
      <sz val="7.5"/>
      <name val="Arial"/>
      <family val="2"/>
    </font>
    <font>
      <sz val="7.5"/>
      <name val="Arial"/>
      <family val="2"/>
    </font>
    <font>
      <i/>
      <sz val="7.5"/>
      <name val="Arial"/>
      <family val="2"/>
    </font>
    <font>
      <sz val="10"/>
      <name val="Arial"/>
      <family val="2"/>
    </font>
    <font>
      <b/>
      <i/>
      <sz val="7.5"/>
      <name val="Arial"/>
      <family val="2"/>
    </font>
    <font>
      <b/>
      <sz val="9"/>
      <name val="Arial"/>
      <family val="2"/>
    </font>
    <font>
      <sz val="8.5"/>
      <name val="Arial"/>
      <family val="2"/>
    </font>
    <font>
      <sz val="10"/>
      <name val="Times New Roman"/>
      <family val="1"/>
    </font>
    <font>
      <b/>
      <sz val="14"/>
      <name val="Times New Roman"/>
      <family val="1"/>
    </font>
    <font>
      <b/>
      <sz val="10"/>
      <name val="Times New Roman"/>
      <family val="1"/>
    </font>
    <font>
      <b/>
      <i/>
      <sz val="10"/>
      <name val="Times New Roman"/>
      <family val="1"/>
    </font>
    <font>
      <sz val="11"/>
      <name val="Times New Roman"/>
      <family val="1"/>
    </font>
    <font>
      <b/>
      <sz val="12"/>
      <name val="Times New Roman"/>
      <family val="1"/>
    </font>
    <font>
      <sz val="12"/>
      <name val="Times New Roman"/>
      <family val="1"/>
    </font>
    <font>
      <b/>
      <sz val="13"/>
      <color indexed="12"/>
      <name val="Arial"/>
      <family val="2"/>
    </font>
    <font>
      <sz val="7.5"/>
      <color indexed="12"/>
      <name val="Arial"/>
      <family val="2"/>
    </font>
    <font>
      <sz val="7.5"/>
      <name val="Arial"/>
      <family val="2"/>
    </font>
    <font>
      <sz val="7.5"/>
      <color indexed="12"/>
      <name val="Arial"/>
      <family val="2"/>
    </font>
    <font>
      <sz val="7.5"/>
      <color indexed="10"/>
      <name val="Arial"/>
      <family val="2"/>
    </font>
    <font>
      <b/>
      <sz val="10"/>
      <color indexed="10"/>
      <name val="Arial"/>
      <family val="2"/>
    </font>
    <font>
      <b/>
      <sz val="10"/>
      <color indexed="17"/>
      <name val="Arial"/>
      <family val="2"/>
    </font>
    <font>
      <sz val="7.5"/>
      <color indexed="17"/>
      <name val="Arial"/>
      <family val="2"/>
    </font>
    <font>
      <b/>
      <vertAlign val="superscript"/>
      <sz val="10"/>
      <color indexed="10"/>
      <name val="Arial"/>
      <family val="2"/>
    </font>
    <font>
      <b/>
      <vertAlign val="superscript"/>
      <sz val="9"/>
      <name val="Arial"/>
      <family val="2"/>
    </font>
    <font>
      <sz val="14"/>
      <name val="Times New Roman"/>
      <family val="1"/>
    </font>
    <font>
      <b/>
      <i/>
      <sz val="23"/>
      <name val="Times New Roman"/>
      <family val="1"/>
    </font>
    <font>
      <b/>
      <sz val="23"/>
      <name val="Times New Roman"/>
      <family val="1"/>
    </font>
    <font>
      <b/>
      <sz val="7.5"/>
      <color indexed="60"/>
      <name val="Arial"/>
      <family val="2"/>
    </font>
    <font>
      <b/>
      <i/>
      <sz val="7.5"/>
      <color indexed="60"/>
      <name val="Arial"/>
      <family val="2"/>
    </font>
    <font>
      <i/>
      <sz val="7.5"/>
      <color indexed="60"/>
      <name val="Arial"/>
      <family val="2"/>
    </font>
    <font>
      <sz val="7.5"/>
      <color indexed="60"/>
      <name val="Arial"/>
      <family val="2"/>
    </font>
    <font>
      <sz val="9"/>
      <name val="Arial"/>
      <family val="2"/>
    </font>
    <font>
      <b/>
      <u/>
      <sz val="7.5"/>
      <name val="Arial"/>
      <family val="2"/>
    </font>
    <font>
      <b/>
      <sz val="7.5"/>
      <color indexed="12"/>
      <name val="Arial"/>
      <family val="2"/>
    </font>
    <font>
      <b/>
      <sz val="7.5"/>
      <color indexed="53"/>
      <name val="Arial"/>
      <family val="2"/>
    </font>
    <font>
      <sz val="8"/>
      <color indexed="81"/>
      <name val="Tahoma"/>
      <family val="2"/>
    </font>
    <font>
      <i/>
      <sz val="8"/>
      <color indexed="10"/>
      <name val="Times New Roman"/>
      <family val="1"/>
    </font>
    <font>
      <b/>
      <i/>
      <sz val="8"/>
      <color indexed="10"/>
      <name val="Times New Roman"/>
      <family val="1"/>
    </font>
    <font>
      <b/>
      <sz val="9"/>
      <name val="Arial Narrow"/>
      <family val="2"/>
    </font>
    <font>
      <b/>
      <sz val="16"/>
      <name val="Times New Roman"/>
      <family val="1"/>
    </font>
    <font>
      <b/>
      <sz val="7.5"/>
      <color indexed="10"/>
      <name val="Arial"/>
      <family val="2"/>
    </font>
    <font>
      <sz val="11"/>
      <name val="Arial"/>
      <family val="2"/>
    </font>
    <font>
      <b/>
      <sz val="11"/>
      <name val="Arial"/>
      <family val="2"/>
    </font>
    <font>
      <b/>
      <i/>
      <sz val="11"/>
      <color indexed="60"/>
      <name val="Arial"/>
      <family val="2"/>
    </font>
    <font>
      <i/>
      <sz val="11"/>
      <color indexed="60"/>
      <name val="Arial"/>
      <family val="2"/>
    </font>
    <font>
      <sz val="10"/>
      <name val="Courier"/>
      <family val="3"/>
    </font>
    <font>
      <b/>
      <i/>
      <sz val="10"/>
      <name val="Arial"/>
      <family val="2"/>
    </font>
    <font>
      <sz val="10"/>
      <name val="Times New Roman CE"/>
      <charset val="238"/>
    </font>
    <font>
      <sz val="8"/>
      <name val="Arial"/>
      <family val="2"/>
    </font>
    <font>
      <b/>
      <sz val="8"/>
      <name val="Arial"/>
      <family val="2"/>
    </font>
    <font>
      <b/>
      <i/>
      <sz val="8"/>
      <name val="Arial"/>
      <family val="2"/>
    </font>
    <font>
      <b/>
      <sz val="10"/>
      <name val="Arial"/>
      <family val="2"/>
    </font>
    <font>
      <i/>
      <sz val="8"/>
      <name val="Arial"/>
      <family val="2"/>
    </font>
    <font>
      <b/>
      <i/>
      <sz val="10"/>
      <color indexed="12"/>
      <name val="Arial"/>
      <family val="2"/>
    </font>
    <font>
      <b/>
      <sz val="10"/>
      <name val="Arial Narrow"/>
      <family val="2"/>
    </font>
    <font>
      <sz val="10"/>
      <name val="Arial Narrow"/>
      <family val="2"/>
    </font>
    <font>
      <i/>
      <sz val="10"/>
      <name val="Arial Narrow"/>
      <family val="2"/>
    </font>
    <font>
      <b/>
      <sz val="16"/>
      <color indexed="10"/>
      <name val="Arial"/>
      <family val="2"/>
    </font>
    <font>
      <vertAlign val="superscript"/>
      <sz val="10"/>
      <color indexed="10"/>
      <name val="Arial"/>
      <family val="2"/>
    </font>
    <font>
      <b/>
      <sz val="14"/>
      <color indexed="12"/>
      <name val="Arial"/>
      <family val="2"/>
    </font>
    <font>
      <sz val="14"/>
      <color indexed="12"/>
      <name val="Arial"/>
      <family val="2"/>
    </font>
    <font>
      <sz val="12"/>
      <color indexed="12"/>
      <name val="Arial"/>
      <family val="2"/>
    </font>
    <font>
      <b/>
      <sz val="12"/>
      <color indexed="12"/>
      <name val="Arial"/>
      <family val="2"/>
    </font>
    <font>
      <b/>
      <sz val="10"/>
      <color indexed="12"/>
      <name val="Arial"/>
      <family val="2"/>
    </font>
    <font>
      <sz val="10"/>
      <color indexed="12"/>
      <name val="Arial"/>
      <family val="2"/>
    </font>
    <font>
      <sz val="10"/>
      <color indexed="10"/>
      <name val="Arial"/>
      <family val="2"/>
    </font>
    <font>
      <b/>
      <sz val="16"/>
      <color indexed="12"/>
      <name val="Arial"/>
      <family val="2"/>
    </font>
    <font>
      <b/>
      <sz val="12"/>
      <color indexed="10"/>
      <name val="Arial Narrow"/>
      <family val="2"/>
    </font>
    <font>
      <sz val="12"/>
      <color indexed="12"/>
      <name val="Arial Narrow"/>
      <family val="2"/>
    </font>
    <font>
      <b/>
      <sz val="14"/>
      <color indexed="12"/>
      <name val="Arial Narrow"/>
      <family val="2"/>
    </font>
    <font>
      <sz val="7"/>
      <color indexed="10"/>
      <name val="Arial"/>
      <family val="2"/>
    </font>
    <font>
      <b/>
      <sz val="14"/>
      <color indexed="10"/>
      <name val="Arial Narrow"/>
      <family val="2"/>
    </font>
    <font>
      <b/>
      <i/>
      <sz val="12"/>
      <color indexed="12"/>
      <name val="Times New Roman"/>
      <family val="1"/>
    </font>
    <font>
      <sz val="12"/>
      <name val="Arial"/>
      <family val="2"/>
    </font>
    <font>
      <b/>
      <u/>
      <sz val="12"/>
      <color indexed="10"/>
      <name val="Arial"/>
      <family val="2"/>
    </font>
    <font>
      <b/>
      <sz val="12"/>
      <color indexed="10"/>
      <name val="Arial"/>
      <family val="2"/>
    </font>
    <font>
      <sz val="12"/>
      <color indexed="10"/>
      <name val="Arial"/>
      <family val="2"/>
    </font>
    <font>
      <b/>
      <sz val="10"/>
      <color indexed="10"/>
      <name val="Arial Narrow"/>
      <family val="2"/>
    </font>
    <font>
      <sz val="10"/>
      <color indexed="10"/>
      <name val="Arial Narrow"/>
      <family val="2"/>
    </font>
    <font>
      <b/>
      <sz val="11"/>
      <color indexed="12"/>
      <name val="Arial"/>
      <family val="2"/>
    </font>
    <font>
      <sz val="11"/>
      <color indexed="12"/>
      <name val="Arial"/>
      <family val="2"/>
    </font>
    <font>
      <b/>
      <i/>
      <sz val="10"/>
      <color indexed="10"/>
      <name val="Arial"/>
      <family val="2"/>
    </font>
    <font>
      <b/>
      <sz val="12"/>
      <name val="Arial"/>
      <family val="2"/>
    </font>
    <font>
      <i/>
      <sz val="11"/>
      <name val="Arial"/>
      <family val="2"/>
    </font>
    <font>
      <i/>
      <sz val="10"/>
      <name val="Arial"/>
      <family val="2"/>
    </font>
    <font>
      <sz val="9"/>
      <color indexed="81"/>
      <name val="Tahoma"/>
      <family val="2"/>
    </font>
    <font>
      <b/>
      <sz val="9"/>
      <color indexed="81"/>
      <name val="Tahoma"/>
      <family val="2"/>
    </font>
    <font>
      <sz val="10"/>
      <color rgb="FFFF0000"/>
      <name val="Arial"/>
      <family val="2"/>
    </font>
    <font>
      <sz val="11"/>
      <color rgb="FFFF0000"/>
      <name val="Arial"/>
      <family val="2"/>
    </font>
    <font>
      <sz val="7.5"/>
      <color rgb="FFFF0000"/>
      <name val="Arial"/>
      <family val="2"/>
    </font>
    <font>
      <b/>
      <sz val="7.5"/>
      <color rgb="FF0000FF"/>
      <name val="Arial"/>
      <family val="2"/>
    </font>
    <font>
      <sz val="7.5"/>
      <color rgb="FF0000FF"/>
      <name val="Arial"/>
      <family val="2"/>
    </font>
  </fonts>
  <fills count="17">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8"/>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9"/>
        <bgColor indexed="64"/>
      </patternFill>
    </fill>
    <fill>
      <patternFill patternType="solid">
        <fgColor indexed="50"/>
        <bgColor indexed="64"/>
      </patternFill>
    </fill>
    <fill>
      <patternFill patternType="solid">
        <fgColor rgb="FFFFC00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bgColor indexed="64"/>
      </patternFill>
    </fill>
  </fills>
  <borders count="63">
    <border>
      <left/>
      <right/>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hair">
        <color indexed="64"/>
      </left>
      <right style="thin">
        <color indexed="64"/>
      </right>
      <top/>
      <bottom/>
      <diagonal/>
    </border>
    <border>
      <left/>
      <right/>
      <top/>
      <bottom style="hair">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hair">
        <color indexed="64"/>
      </bottom>
      <diagonal/>
    </border>
    <border>
      <left/>
      <right style="thin">
        <color indexed="64"/>
      </right>
      <top style="hair">
        <color indexed="64"/>
      </top>
      <bottom/>
      <diagonal/>
    </border>
    <border>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medium">
        <color indexed="64"/>
      </bottom>
      <diagonal/>
    </border>
  </borders>
  <cellStyleXfs count="3">
    <xf numFmtId="0" fontId="0" fillId="0" borderId="0"/>
    <xf numFmtId="167" fontId="49" fillId="0" borderId="0"/>
    <xf numFmtId="0" fontId="51" fillId="0" borderId="0"/>
  </cellStyleXfs>
  <cellXfs count="806">
    <xf numFmtId="0" fontId="0" fillId="0" borderId="0" xfId="0"/>
    <xf numFmtId="0" fontId="0" fillId="0" borderId="0" xfId="0" applyProtection="1">
      <protection locked="0"/>
    </xf>
    <xf numFmtId="0" fontId="19" fillId="0" borderId="0" xfId="0" applyFont="1" applyProtection="1">
      <protection locked="0"/>
    </xf>
    <xf numFmtId="0" fontId="5" fillId="0" borderId="1" xfId="0" applyFont="1" applyBorder="1" applyProtection="1">
      <protection locked="0"/>
    </xf>
    <xf numFmtId="0" fontId="5" fillId="0" borderId="0" xfId="0" applyFont="1" applyBorder="1" applyProtection="1">
      <protection locked="0"/>
    </xf>
    <xf numFmtId="0" fontId="5" fillId="0" borderId="2" xfId="0" applyFont="1" applyBorder="1" applyAlignment="1" applyProtection="1">
      <alignment horizontal="center" wrapText="1"/>
      <protection locked="0"/>
    </xf>
    <xf numFmtId="0" fontId="5" fillId="0" borderId="3" xfId="0" applyFont="1" applyBorder="1" applyProtection="1">
      <protection locked="0"/>
    </xf>
    <xf numFmtId="0" fontId="5" fillId="0" borderId="4" xfId="0" quotePrefix="1" applyFont="1" applyBorder="1" applyAlignment="1" applyProtection="1">
      <alignment horizontal="center"/>
      <protection locked="0"/>
    </xf>
    <xf numFmtId="0" fontId="5" fillId="0" borderId="5" xfId="0" quotePrefix="1" applyFont="1" applyBorder="1" applyAlignment="1" applyProtection="1">
      <alignment horizontal="center"/>
      <protection locked="0"/>
    </xf>
    <xf numFmtId="164" fontId="5" fillId="0" borderId="6" xfId="0" applyNumberFormat="1" applyFont="1" applyBorder="1" applyProtection="1">
      <protection locked="0"/>
    </xf>
    <xf numFmtId="164" fontId="5" fillId="0" borderId="0" xfId="0" applyNumberFormat="1" applyFont="1" applyBorder="1" applyProtection="1">
      <protection locked="0"/>
    </xf>
    <xf numFmtId="164" fontId="5" fillId="0" borderId="7" xfId="0" applyNumberFormat="1" applyFont="1" applyBorder="1" applyProtection="1">
      <protection locked="0"/>
    </xf>
    <xf numFmtId="164" fontId="22" fillId="0" borderId="2" xfId="0" applyNumberFormat="1" applyFont="1" applyBorder="1" applyProtection="1">
      <protection locked="0"/>
    </xf>
    <xf numFmtId="164" fontId="22" fillId="0" borderId="8" xfId="0" applyNumberFormat="1" applyFont="1" applyBorder="1" applyProtection="1">
      <protection locked="0"/>
    </xf>
    <xf numFmtId="0" fontId="4" fillId="0" borderId="0" xfId="0" applyFont="1" applyBorder="1" applyProtection="1">
      <protection locked="0"/>
    </xf>
    <xf numFmtId="164" fontId="19" fillId="0" borderId="0" xfId="0" applyNumberFormat="1" applyFont="1" applyBorder="1" applyProtection="1">
      <protection locked="0"/>
    </xf>
    <xf numFmtId="0" fontId="7" fillId="0" borderId="0" xfId="0" applyFont="1" applyProtection="1">
      <protection locked="0"/>
    </xf>
    <xf numFmtId="0" fontId="5" fillId="0" borderId="0" xfId="0" applyFont="1" applyBorder="1" applyAlignment="1" applyProtection="1">
      <alignment horizontal="left"/>
      <protection locked="0"/>
    </xf>
    <xf numFmtId="0" fontId="5" fillId="0" borderId="9" xfId="0" applyFont="1" applyBorder="1" applyProtection="1">
      <protection locked="0"/>
    </xf>
    <xf numFmtId="164" fontId="5" fillId="0" borderId="10" xfId="0" applyNumberFormat="1" applyFont="1" applyBorder="1" applyProtection="1">
      <protection locked="0"/>
    </xf>
    <xf numFmtId="0" fontId="5" fillId="0" borderId="11" xfId="0" applyFont="1" applyBorder="1" applyProtection="1">
      <protection locked="0"/>
    </xf>
    <xf numFmtId="164" fontId="19" fillId="0" borderId="1" xfId="0" applyNumberFormat="1" applyFont="1" applyBorder="1" applyProtection="1">
      <protection locked="0"/>
    </xf>
    <xf numFmtId="0" fontId="5" fillId="0" borderId="0" xfId="0" applyFont="1" applyProtection="1">
      <protection locked="0"/>
    </xf>
    <xf numFmtId="164" fontId="5" fillId="0" borderId="0" xfId="0" applyNumberFormat="1" applyFont="1" applyProtection="1">
      <protection locked="0"/>
    </xf>
    <xf numFmtId="0" fontId="20" fillId="0" borderId="0" xfId="0" applyFont="1" applyProtection="1">
      <protection locked="0"/>
    </xf>
    <xf numFmtId="0" fontId="21" fillId="0" borderId="0" xfId="0" applyFont="1" applyProtection="1">
      <protection locked="0"/>
    </xf>
    <xf numFmtId="0" fontId="5" fillId="0" borderId="12" xfId="0" applyFont="1" applyBorder="1" applyProtection="1">
      <protection locked="0"/>
    </xf>
    <xf numFmtId="0" fontId="4" fillId="0" borderId="0" xfId="0" applyFont="1" applyProtection="1">
      <protection locked="0"/>
    </xf>
    <xf numFmtId="164" fontId="5" fillId="0" borderId="13" xfId="0" applyNumberFormat="1" applyFont="1" applyBorder="1" applyProtection="1">
      <protection locked="0"/>
    </xf>
    <xf numFmtId="0" fontId="5" fillId="0" borderId="0" xfId="0" applyFont="1" applyAlignment="1" applyProtection="1">
      <alignment horizontal="left"/>
      <protection locked="0"/>
    </xf>
    <xf numFmtId="0" fontId="23" fillId="0" borderId="11" xfId="0" applyFont="1" applyBorder="1" applyProtection="1">
      <protection locked="0"/>
    </xf>
    <xf numFmtId="164" fontId="22" fillId="0" borderId="6" xfId="0" applyNumberFormat="1" applyFont="1" applyBorder="1" applyProtection="1">
      <protection locked="0"/>
    </xf>
    <xf numFmtId="164" fontId="22" fillId="0" borderId="13" xfId="0" applyNumberFormat="1" applyFont="1" applyBorder="1" applyProtection="1">
      <protection locked="0"/>
    </xf>
    <xf numFmtId="0" fontId="5" fillId="0" borderId="7" xfId="0" applyFont="1" applyBorder="1" applyProtection="1">
      <protection locked="0"/>
    </xf>
    <xf numFmtId="0" fontId="5" fillId="0" borderId="0" xfId="0" applyFont="1" applyFill="1" applyProtection="1">
      <protection locked="0"/>
    </xf>
    <xf numFmtId="0" fontId="22" fillId="0" borderId="0" xfId="0" applyFont="1" applyProtection="1">
      <protection locked="0"/>
    </xf>
    <xf numFmtId="0" fontId="2" fillId="0" borderId="0" xfId="0" applyFont="1" applyAlignment="1" applyProtection="1">
      <alignment horizontal="left"/>
    </xf>
    <xf numFmtId="0" fontId="2" fillId="0" borderId="0" xfId="0" applyFont="1" applyAlignment="1" applyProtection="1"/>
    <xf numFmtId="0" fontId="4" fillId="0" borderId="0" xfId="0" applyFont="1" applyAlignment="1" applyProtection="1"/>
    <xf numFmtId="0" fontId="4" fillId="0" borderId="0" xfId="0" applyNumberFormat="1" applyFont="1" applyAlignment="1" applyProtection="1"/>
    <xf numFmtId="0" fontId="5" fillId="0" borderId="0" xfId="0" applyNumberFormat="1" applyFont="1" applyProtection="1"/>
    <xf numFmtId="0" fontId="2" fillId="0" borderId="0" xfId="0" applyNumberFormat="1" applyFont="1" applyAlignment="1" applyProtection="1">
      <alignment horizontal="right"/>
    </xf>
    <xf numFmtId="0" fontId="2" fillId="0" borderId="0" xfId="0" applyFont="1" applyBorder="1" applyAlignment="1" applyProtection="1">
      <alignment horizontal="left"/>
    </xf>
    <xf numFmtId="0" fontId="7" fillId="0" borderId="0" xfId="0" applyFont="1" applyBorder="1" applyAlignment="1" applyProtection="1"/>
    <xf numFmtId="0" fontId="5" fillId="0" borderId="0" xfId="0" applyFont="1" applyBorder="1" applyAlignment="1" applyProtection="1"/>
    <xf numFmtId="0" fontId="5" fillId="0" borderId="0" xfId="0" applyNumberFormat="1" applyFont="1" applyBorder="1" applyAlignment="1" applyProtection="1"/>
    <xf numFmtId="0" fontId="7" fillId="0" borderId="1" xfId="0" applyFont="1" applyBorder="1" applyAlignment="1" applyProtection="1">
      <alignment horizontal="left"/>
    </xf>
    <xf numFmtId="0" fontId="7" fillId="0" borderId="1" xfId="0" applyFont="1" applyBorder="1" applyProtection="1"/>
    <xf numFmtId="0" fontId="5" fillId="0" borderId="1" xfId="0" applyFont="1" applyBorder="1" applyProtection="1"/>
    <xf numFmtId="0" fontId="4" fillId="0" borderId="14" xfId="0" applyNumberFormat="1" applyFont="1" applyBorder="1" applyAlignment="1" applyProtection="1"/>
    <xf numFmtId="0" fontId="4" fillId="0" borderId="11" xfId="0" applyNumberFormat="1" applyFont="1" applyBorder="1" applyAlignment="1" applyProtection="1"/>
    <xf numFmtId="0" fontId="4" fillId="0" borderId="11" xfId="0" applyNumberFormat="1" applyFont="1" applyBorder="1" applyAlignment="1" applyProtection="1">
      <alignment horizontal="left"/>
    </xf>
    <xf numFmtId="0" fontId="4" fillId="0" borderId="12" xfId="0" applyNumberFormat="1" applyFont="1" applyBorder="1" applyAlignment="1" applyProtection="1"/>
    <xf numFmtId="0" fontId="5" fillId="0" borderId="0" xfId="0" applyFont="1" applyBorder="1" applyProtection="1"/>
    <xf numFmtId="0" fontId="5" fillId="0" borderId="0" xfId="0" applyNumberFormat="1" applyFont="1" applyBorder="1" applyAlignment="1" applyProtection="1">
      <alignment horizontal="center" wrapText="1"/>
    </xf>
    <xf numFmtId="0" fontId="5" fillId="0" borderId="2" xfId="0" applyNumberFormat="1" applyFont="1" applyBorder="1" applyAlignment="1" applyProtection="1">
      <alignment horizontal="center" wrapText="1"/>
    </xf>
    <xf numFmtId="0" fontId="5" fillId="0" borderId="6" xfId="0" applyNumberFormat="1" applyFont="1" applyBorder="1" applyAlignment="1" applyProtection="1">
      <alignment horizontal="center" wrapText="1"/>
    </xf>
    <xf numFmtId="0" fontId="5" fillId="0" borderId="3" xfId="0" applyFont="1" applyBorder="1" applyAlignment="1" applyProtection="1">
      <alignment horizontal="left"/>
    </xf>
    <xf numFmtId="0" fontId="5" fillId="0" borderId="3" xfId="0" applyFont="1" applyBorder="1" applyProtection="1"/>
    <xf numFmtId="0" fontId="5" fillId="0" borderId="4" xfId="0" quotePrefix="1" applyNumberFormat="1" applyFont="1" applyBorder="1" applyAlignment="1" applyProtection="1">
      <alignment horizontal="center"/>
    </xf>
    <xf numFmtId="0" fontId="5" fillId="0" borderId="10" xfId="0" quotePrefix="1" applyNumberFormat="1" applyFont="1" applyBorder="1" applyAlignment="1" applyProtection="1">
      <alignment horizontal="center"/>
    </xf>
    <xf numFmtId="0" fontId="5" fillId="0" borderId="3" xfId="0" quotePrefix="1" applyNumberFormat="1" applyFont="1" applyBorder="1" applyAlignment="1" applyProtection="1">
      <alignment horizontal="center"/>
    </xf>
    <xf numFmtId="0" fontId="5" fillId="0" borderId="15" xfId="0" quotePrefix="1" applyNumberFormat="1" applyFont="1" applyBorder="1" applyAlignment="1" applyProtection="1">
      <alignment horizontal="center"/>
    </xf>
    <xf numFmtId="0" fontId="4" fillId="0" borderId="0" xfId="0" applyFont="1" applyBorder="1" applyAlignment="1" applyProtection="1">
      <alignment horizontal="left"/>
    </xf>
    <xf numFmtId="0" fontId="4" fillId="0" borderId="0" xfId="0" applyFont="1" applyBorder="1" applyProtection="1"/>
    <xf numFmtId="0" fontId="5" fillId="0" borderId="0" xfId="0" applyFont="1" applyBorder="1" applyAlignment="1" applyProtection="1">
      <alignment horizontal="left"/>
    </xf>
    <xf numFmtId="0" fontId="5" fillId="0" borderId="0" xfId="0" applyFont="1" applyBorder="1" applyAlignment="1" applyProtection="1">
      <alignment horizontal="left" indent="1"/>
    </xf>
    <xf numFmtId="0" fontId="8" fillId="0" borderId="0" xfId="0" applyFont="1" applyBorder="1" applyAlignment="1" applyProtection="1">
      <alignment horizontal="left"/>
    </xf>
    <xf numFmtId="0" fontId="8" fillId="0" borderId="0" xfId="0" applyFont="1" applyBorder="1" applyProtection="1"/>
    <xf numFmtId="0" fontId="8" fillId="0" borderId="16" xfId="0" applyFont="1" applyBorder="1" applyAlignment="1" applyProtection="1">
      <alignment horizontal="left"/>
    </xf>
    <xf numFmtId="0" fontId="8" fillId="0" borderId="16" xfId="0" applyFont="1" applyBorder="1" applyProtection="1"/>
    <xf numFmtId="0" fontId="8" fillId="0" borderId="9" xfId="0" applyFont="1" applyBorder="1" applyAlignment="1" applyProtection="1">
      <alignment horizontal="left"/>
    </xf>
    <xf numFmtId="0" fontId="8" fillId="0" borderId="9" xfId="0" applyFont="1" applyBorder="1" applyProtection="1"/>
    <xf numFmtId="0" fontId="4" fillId="0" borderId="17" xfId="0" applyFont="1" applyBorder="1" applyAlignment="1" applyProtection="1">
      <alignment vertical="top" wrapText="1"/>
    </xf>
    <xf numFmtId="0" fontId="4" fillId="0" borderId="17" xfId="0" applyFont="1" applyBorder="1" applyAlignment="1" applyProtection="1">
      <alignment wrapText="1"/>
    </xf>
    <xf numFmtId="0" fontId="5" fillId="0" borderId="3" xfId="0" applyFont="1" applyBorder="1" applyAlignment="1" applyProtection="1">
      <alignment horizontal="left" indent="1"/>
    </xf>
    <xf numFmtId="0" fontId="24" fillId="0" borderId="11" xfId="0" applyFont="1" applyBorder="1" applyProtection="1"/>
    <xf numFmtId="0" fontId="5" fillId="0" borderId="11" xfId="0" applyFont="1" applyBorder="1" applyProtection="1"/>
    <xf numFmtId="0" fontId="5" fillId="0" borderId="12" xfId="0" applyFont="1" applyBorder="1" applyProtection="1"/>
    <xf numFmtId="0" fontId="4" fillId="0" borderId="0" xfId="0" applyFont="1" applyProtection="1"/>
    <xf numFmtId="0" fontId="5" fillId="0" borderId="0" xfId="0" applyFont="1" applyProtection="1"/>
    <xf numFmtId="0" fontId="5" fillId="0" borderId="0" xfId="0" applyFont="1" applyAlignment="1" applyProtection="1">
      <alignment horizontal="left"/>
    </xf>
    <xf numFmtId="164" fontId="22" fillId="0" borderId="0" xfId="0" applyNumberFormat="1" applyFont="1" applyProtection="1">
      <protection locked="0"/>
    </xf>
    <xf numFmtId="0" fontId="7" fillId="0" borderId="0" xfId="0" applyFont="1" applyAlignment="1" applyProtection="1"/>
    <xf numFmtId="0" fontId="5" fillId="0" borderId="0" xfId="0" applyFont="1" applyAlignment="1" applyProtection="1"/>
    <xf numFmtId="0" fontId="5" fillId="0" borderId="0" xfId="0" applyNumberFormat="1" applyFont="1" applyAlignment="1" applyProtection="1"/>
    <xf numFmtId="0" fontId="5" fillId="0" borderId="0" xfId="0" applyFont="1" applyFill="1" applyBorder="1" applyAlignment="1" applyProtection="1">
      <alignment horizontal="left" indent="1"/>
    </xf>
    <xf numFmtId="0" fontId="4" fillId="0" borderId="0" xfId="0" applyFont="1" applyBorder="1" applyAlignment="1" applyProtection="1">
      <alignment wrapText="1"/>
    </xf>
    <xf numFmtId="0" fontId="8" fillId="0" borderId="0" xfId="0" applyFont="1" applyBorder="1" applyAlignment="1" applyProtection="1"/>
    <xf numFmtId="0" fontId="8" fillId="0" borderId="16" xfId="0" applyFont="1" applyBorder="1" applyAlignment="1" applyProtection="1"/>
    <xf numFmtId="0" fontId="8" fillId="0" borderId="3" xfId="0" applyFont="1" applyBorder="1" applyAlignment="1" applyProtection="1"/>
    <xf numFmtId="0" fontId="20" fillId="0" borderId="3" xfId="0" applyFont="1" applyBorder="1" applyProtection="1">
      <protection locked="0"/>
    </xf>
    <xf numFmtId="164" fontId="25" fillId="0" borderId="10" xfId="0" applyNumberFormat="1" applyFont="1" applyBorder="1" applyProtection="1">
      <protection locked="0"/>
    </xf>
    <xf numFmtId="0" fontId="4" fillId="0" borderId="18" xfId="0" applyFont="1" applyBorder="1" applyAlignment="1" applyProtection="1">
      <alignment horizontal="left"/>
    </xf>
    <xf numFmtId="0" fontId="4" fillId="0" borderId="18" xfId="0" applyFont="1" applyBorder="1" applyProtection="1"/>
    <xf numFmtId="0" fontId="4" fillId="0" borderId="0" xfId="0" applyFont="1" applyBorder="1" applyAlignment="1" applyProtection="1">
      <alignment horizontal="left" indent="1"/>
    </xf>
    <xf numFmtId="0" fontId="5" fillId="0" borderId="0" xfId="0" applyFont="1" applyBorder="1" applyAlignment="1" applyProtection="1">
      <alignment horizontal="left" indent="2"/>
    </xf>
    <xf numFmtId="0" fontId="5" fillId="0" borderId="0" xfId="0" applyFont="1" applyBorder="1" applyAlignment="1" applyProtection="1">
      <alignment horizontal="left" indent="3"/>
    </xf>
    <xf numFmtId="0" fontId="4" fillId="0" borderId="9" xfId="0" applyFont="1" applyBorder="1" applyAlignment="1" applyProtection="1">
      <alignment horizontal="left"/>
    </xf>
    <xf numFmtId="0" fontId="4" fillId="0" borderId="9" xfId="0" applyFont="1" applyBorder="1" applyAlignment="1" applyProtection="1">
      <alignment horizontal="left" indent="1"/>
    </xf>
    <xf numFmtId="0" fontId="5" fillId="0" borderId="9" xfId="0" applyFont="1" applyBorder="1" applyAlignment="1" applyProtection="1">
      <alignment horizontal="left"/>
    </xf>
    <xf numFmtId="0" fontId="5" fillId="0" borderId="9" xfId="0" applyFont="1" applyBorder="1" applyAlignment="1" applyProtection="1">
      <alignment horizontal="left" indent="2"/>
    </xf>
    <xf numFmtId="0" fontId="4" fillId="0" borderId="3" xfId="0" applyFont="1" applyBorder="1" applyAlignment="1" applyProtection="1">
      <alignment horizontal="left"/>
    </xf>
    <xf numFmtId="0" fontId="4" fillId="0" borderId="3" xfId="0" applyFont="1" applyBorder="1" applyAlignment="1" applyProtection="1">
      <alignment horizontal="left" indent="1"/>
    </xf>
    <xf numFmtId="0" fontId="20" fillId="0" borderId="3" xfId="0" applyFont="1" applyBorder="1" applyProtection="1"/>
    <xf numFmtId="0" fontId="5" fillId="0" borderId="3" xfId="0" applyFont="1" applyBorder="1" applyAlignment="1" applyProtection="1">
      <alignment horizontal="left" indent="2"/>
    </xf>
    <xf numFmtId="0" fontId="34" fillId="2" borderId="0" xfId="0" applyFont="1" applyFill="1" applyBorder="1" applyProtection="1">
      <protection locked="0"/>
    </xf>
    <xf numFmtId="0" fontId="34" fillId="2" borderId="3" xfId="0" applyFont="1" applyFill="1" applyBorder="1" applyProtection="1">
      <protection locked="0"/>
    </xf>
    <xf numFmtId="0" fontId="4" fillId="0" borderId="9" xfId="0" applyFont="1" applyBorder="1" applyProtection="1"/>
    <xf numFmtId="0" fontId="32" fillId="2" borderId="0" xfId="0" applyFont="1" applyFill="1" applyBorder="1" applyAlignment="1" applyProtection="1">
      <alignment horizontal="left" indent="2"/>
    </xf>
    <xf numFmtId="0" fontId="33" fillId="2" borderId="0" xfId="0" applyFont="1" applyFill="1" applyBorder="1" applyAlignment="1" applyProtection="1">
      <alignment horizontal="left" indent="3"/>
    </xf>
    <xf numFmtId="0" fontId="33" fillId="2" borderId="3" xfId="0" applyFont="1" applyFill="1" applyBorder="1" applyAlignment="1" applyProtection="1">
      <alignment horizontal="left" indent="3"/>
    </xf>
    <xf numFmtId="0" fontId="5" fillId="0" borderId="0" xfId="0" applyFont="1" applyFill="1" applyProtection="1"/>
    <xf numFmtId="0" fontId="0" fillId="0" borderId="3" xfId="0" applyBorder="1" applyProtection="1">
      <protection locked="0"/>
    </xf>
    <xf numFmtId="0" fontId="0" fillId="0" borderId="15" xfId="0" applyBorder="1" applyProtection="1">
      <protection locked="0"/>
    </xf>
    <xf numFmtId="0" fontId="4" fillId="0" borderId="17" xfId="0" applyFont="1" applyBorder="1" applyProtection="1">
      <protection locked="0"/>
    </xf>
    <xf numFmtId="0" fontId="5" fillId="0" borderId="17" xfId="0" applyFont="1" applyBorder="1" applyProtection="1">
      <protection locked="0"/>
    </xf>
    <xf numFmtId="0" fontId="5" fillId="0" borderId="19" xfId="0" applyFont="1" applyBorder="1" applyProtection="1">
      <protection locked="0"/>
    </xf>
    <xf numFmtId="0" fontId="0" fillId="0" borderId="7" xfId="0" applyBorder="1" applyProtection="1">
      <protection locked="0"/>
    </xf>
    <xf numFmtId="0" fontId="9" fillId="0" borderId="0" xfId="0" applyNumberFormat="1" applyFont="1" applyBorder="1" applyAlignment="1" applyProtection="1">
      <alignment horizontal="right"/>
    </xf>
    <xf numFmtId="0" fontId="35" fillId="0" borderId="0" xfId="0" applyFont="1" applyProtection="1">
      <protection locked="0"/>
    </xf>
    <xf numFmtId="164" fontId="25" fillId="0" borderId="6" xfId="0" applyNumberFormat="1" applyFont="1" applyFill="1" applyBorder="1" applyProtection="1">
      <protection locked="0"/>
    </xf>
    <xf numFmtId="164" fontId="25" fillId="0" borderId="6" xfId="0" applyNumberFormat="1" applyFont="1" applyFill="1" applyBorder="1" applyAlignment="1" applyProtection="1">
      <alignment horizontal="right"/>
      <protection locked="0"/>
    </xf>
    <xf numFmtId="0" fontId="5" fillId="0" borderId="7" xfId="0" applyNumberFormat="1" applyFont="1" applyBorder="1" applyAlignment="1" applyProtection="1">
      <alignment horizontal="center" wrapText="1"/>
    </xf>
    <xf numFmtId="164" fontId="22" fillId="0" borderId="0" xfId="0" applyNumberFormat="1" applyFont="1" applyBorder="1" applyProtection="1">
      <protection locked="0"/>
    </xf>
    <xf numFmtId="0" fontId="4" fillId="0" borderId="13" xfId="0" applyNumberFormat="1" applyFont="1" applyBorder="1" applyAlignment="1" applyProtection="1"/>
    <xf numFmtId="0" fontId="4" fillId="0" borderId="20" xfId="0" applyNumberFormat="1" applyFont="1" applyBorder="1" applyAlignment="1" applyProtection="1"/>
    <xf numFmtId="164" fontId="22" fillId="0" borderId="21" xfId="0" applyNumberFormat="1" applyFont="1" applyBorder="1" applyProtection="1">
      <protection locked="0"/>
    </xf>
    <xf numFmtId="0" fontId="5" fillId="0" borderId="22" xfId="0" applyFont="1" applyBorder="1" applyAlignment="1" applyProtection="1">
      <alignment horizontal="center" wrapText="1"/>
      <protection locked="0"/>
    </xf>
    <xf numFmtId="0" fontId="5" fillId="0" borderId="23" xfId="0" applyFont="1" applyBorder="1" applyAlignment="1" applyProtection="1">
      <alignment horizontal="center" wrapText="1"/>
      <protection locked="0"/>
    </xf>
    <xf numFmtId="0" fontId="5" fillId="0" borderId="24" xfId="0" quotePrefix="1" applyFont="1" applyBorder="1" applyAlignment="1" applyProtection="1">
      <alignment horizontal="center"/>
      <protection locked="0"/>
    </xf>
    <xf numFmtId="0" fontId="5" fillId="3" borderId="0" xfId="0" applyFont="1" applyFill="1" applyBorder="1" applyAlignment="1" applyProtection="1">
      <alignment horizontal="left"/>
    </xf>
    <xf numFmtId="0" fontId="5" fillId="0" borderId="0" xfId="0" applyFont="1" applyFill="1" applyBorder="1" applyAlignment="1" applyProtection="1">
      <alignment horizontal="left"/>
      <protection locked="0"/>
    </xf>
    <xf numFmtId="0" fontId="5" fillId="0" borderId="0" xfId="0" applyFont="1" applyFill="1" applyBorder="1" applyProtection="1">
      <protection locked="0"/>
    </xf>
    <xf numFmtId="0" fontId="20" fillId="0" borderId="0" xfId="0" applyFont="1" applyFill="1" applyProtection="1">
      <protection locked="0"/>
    </xf>
    <xf numFmtId="0" fontId="23" fillId="0" borderId="11" xfId="0" applyFont="1" applyFill="1" applyBorder="1" applyProtection="1">
      <protection locked="0"/>
    </xf>
    <xf numFmtId="0" fontId="5" fillId="0" borderId="11" xfId="0" applyFont="1" applyFill="1" applyBorder="1" applyProtection="1">
      <protection locked="0"/>
    </xf>
    <xf numFmtId="0" fontId="2" fillId="0" borderId="0" xfId="0" applyFont="1" applyFill="1" applyAlignment="1" applyProtection="1">
      <alignment horizontal="left"/>
    </xf>
    <xf numFmtId="0" fontId="2" fillId="0" borderId="0" xfId="0" applyFont="1" applyFill="1" applyAlignment="1" applyProtection="1"/>
    <xf numFmtId="0" fontId="7" fillId="0" borderId="0" xfId="0" applyFont="1" applyFill="1" applyAlignment="1" applyProtection="1"/>
    <xf numFmtId="0" fontId="7" fillId="0" borderId="1" xfId="0" applyFont="1" applyFill="1" applyBorder="1" applyAlignment="1" applyProtection="1">
      <alignment horizontal="left"/>
    </xf>
    <xf numFmtId="0" fontId="7" fillId="0" borderId="1" xfId="0" applyFont="1" applyFill="1" applyBorder="1" applyProtection="1"/>
    <xf numFmtId="0" fontId="5" fillId="0" borderId="3" xfId="0" applyFont="1" applyFill="1" applyBorder="1" applyAlignment="1" applyProtection="1">
      <alignment horizontal="left"/>
    </xf>
    <xf numFmtId="0" fontId="5" fillId="0" borderId="3" xfId="0" applyFont="1" applyFill="1" applyBorder="1" applyProtection="1"/>
    <xf numFmtId="0" fontId="5" fillId="0" borderId="0" xfId="0" applyFont="1" applyFill="1" applyBorder="1" applyAlignment="1" applyProtection="1">
      <alignment horizontal="left"/>
    </xf>
    <xf numFmtId="0" fontId="4" fillId="0" borderId="18" xfId="0" applyFont="1" applyFill="1" applyBorder="1" applyAlignment="1" applyProtection="1">
      <alignment horizontal="left"/>
    </xf>
    <xf numFmtId="0" fontId="4" fillId="0" borderId="18" xfId="0" applyFont="1" applyFill="1" applyBorder="1" applyProtection="1"/>
    <xf numFmtId="0" fontId="4" fillId="0" borderId="9" xfId="0" applyFont="1" applyFill="1" applyBorder="1" applyAlignment="1" applyProtection="1">
      <alignment horizontal="left"/>
    </xf>
    <xf numFmtId="0" fontId="4" fillId="0" borderId="9" xfId="0" applyFont="1" applyFill="1" applyBorder="1" applyProtection="1"/>
    <xf numFmtId="0" fontId="4" fillId="0" borderId="0" xfId="0" applyFont="1" applyFill="1" applyBorder="1" applyAlignment="1" applyProtection="1">
      <alignment horizontal="left"/>
    </xf>
    <xf numFmtId="0" fontId="4" fillId="0" borderId="0" xfId="0" applyFont="1" applyFill="1" applyBorder="1" applyAlignment="1" applyProtection="1">
      <alignment horizontal="left" indent="1"/>
    </xf>
    <xf numFmtId="0" fontId="5" fillId="0" borderId="0" xfId="0" applyFont="1" applyFill="1" applyBorder="1" applyAlignment="1" applyProtection="1">
      <alignment horizontal="left" indent="2"/>
    </xf>
    <xf numFmtId="0" fontId="5" fillId="0" borderId="3" xfId="0" applyFont="1" applyFill="1" applyBorder="1" applyAlignment="1" applyProtection="1">
      <alignment horizontal="left" indent="2"/>
    </xf>
    <xf numFmtId="0" fontId="4" fillId="0" borderId="0" xfId="0" applyFont="1" applyFill="1" applyProtection="1">
      <protection locked="0"/>
    </xf>
    <xf numFmtId="0" fontId="36" fillId="0" borderId="0" xfId="0" applyFont="1" applyFill="1" applyBorder="1" applyProtection="1">
      <protection locked="0"/>
    </xf>
    <xf numFmtId="0" fontId="5" fillId="0" borderId="3" xfId="0" applyFont="1" applyFill="1" applyBorder="1" applyProtection="1">
      <protection locked="0"/>
    </xf>
    <xf numFmtId="0" fontId="0" fillId="0" borderId="0" xfId="0" applyFill="1" applyProtection="1">
      <protection locked="0"/>
    </xf>
    <xf numFmtId="0" fontId="4" fillId="0" borderId="3" xfId="0" applyFont="1" applyBorder="1" applyProtection="1">
      <protection locked="0"/>
    </xf>
    <xf numFmtId="0" fontId="2" fillId="0" borderId="20" xfId="0" applyFont="1" applyBorder="1" applyAlignment="1">
      <alignment horizontal="center"/>
    </xf>
    <xf numFmtId="0" fontId="2" fillId="0" borderId="25" xfId="0" applyFont="1" applyBorder="1" applyAlignment="1">
      <alignment horizontal="center" vertical="center"/>
    </xf>
    <xf numFmtId="0" fontId="2" fillId="0" borderId="20" xfId="0" applyFont="1" applyBorder="1" applyAlignment="1">
      <alignment horizontal="center" vertical="center"/>
    </xf>
    <xf numFmtId="0" fontId="0" fillId="0" borderId="0" xfId="0" applyAlignment="1"/>
    <xf numFmtId="0" fontId="0" fillId="0" borderId="26" xfId="0" applyBorder="1" applyAlignment="1">
      <alignment horizontal="center"/>
    </xf>
    <xf numFmtId="0" fontId="2" fillId="0" borderId="4" xfId="0" applyFont="1" applyBorder="1" applyAlignment="1"/>
    <xf numFmtId="0" fontId="2" fillId="0" borderId="3" xfId="0" applyFont="1" applyBorder="1" applyAlignment="1"/>
    <xf numFmtId="0" fontId="0" fillId="0" borderId="2" xfId="0" applyBorder="1" applyAlignment="1"/>
    <xf numFmtId="0" fontId="0" fillId="0" borderId="7" xfId="0" applyBorder="1" applyAlignment="1"/>
    <xf numFmtId="0" fontId="46" fillId="4" borderId="27" xfId="0" applyFont="1" applyFill="1" applyBorder="1" applyAlignment="1" applyProtection="1">
      <alignment horizontal="left"/>
    </xf>
    <xf numFmtId="0" fontId="46" fillId="4" borderId="18" xfId="0" applyFont="1" applyFill="1" applyBorder="1" applyAlignment="1" applyProtection="1">
      <alignment horizontal="left"/>
    </xf>
    <xf numFmtId="0" fontId="4" fillId="0" borderId="27" xfId="0" applyFont="1" applyBorder="1" applyAlignment="1" applyProtection="1">
      <alignment horizontal="left"/>
    </xf>
    <xf numFmtId="0" fontId="0" fillId="0" borderId="13" xfId="0" applyBorder="1"/>
    <xf numFmtId="0" fontId="46" fillId="4" borderId="7" xfId="0" applyFont="1" applyFill="1" applyBorder="1" applyAlignment="1" applyProtection="1">
      <alignment horizontal="left"/>
    </xf>
    <xf numFmtId="0" fontId="46" fillId="4" borderId="0" xfId="0" applyFont="1" applyFill="1" applyBorder="1" applyAlignment="1" applyProtection="1">
      <alignment horizontal="left"/>
    </xf>
    <xf numFmtId="0" fontId="4" fillId="0" borderId="7" xfId="0" applyFont="1" applyBorder="1" applyAlignment="1" applyProtection="1">
      <alignment horizontal="left"/>
    </xf>
    <xf numFmtId="0" fontId="0" fillId="0" borderId="6" xfId="0" applyBorder="1"/>
    <xf numFmtId="0" fontId="46" fillId="0" borderId="7" xfId="0" applyFont="1" applyBorder="1" applyAlignment="1" applyProtection="1">
      <alignment horizontal="left"/>
    </xf>
    <xf numFmtId="0" fontId="46" fillId="0" borderId="0" xfId="0" applyFont="1" applyBorder="1" applyAlignment="1" applyProtection="1">
      <alignment horizontal="left"/>
    </xf>
    <xf numFmtId="0" fontId="45" fillId="0" borderId="7" xfId="0" applyFont="1" applyBorder="1" applyAlignment="1" applyProtection="1">
      <alignment horizontal="left"/>
    </xf>
    <xf numFmtId="0" fontId="45" fillId="0" borderId="0" xfId="0" applyFont="1" applyBorder="1" applyAlignment="1" applyProtection="1">
      <alignment horizontal="left"/>
    </xf>
    <xf numFmtId="0" fontId="5" fillId="0" borderId="7" xfId="0" applyFont="1" applyBorder="1" applyAlignment="1" applyProtection="1">
      <alignment horizontal="left"/>
    </xf>
    <xf numFmtId="0" fontId="45" fillId="5" borderId="7" xfId="0" applyFont="1" applyFill="1" applyBorder="1" applyAlignment="1" applyProtection="1">
      <alignment horizontal="left"/>
    </xf>
    <xf numFmtId="0" fontId="45" fillId="5" borderId="0" xfId="0" applyFont="1" applyFill="1" applyBorder="1" applyAlignment="1" applyProtection="1">
      <alignment horizontal="left"/>
    </xf>
    <xf numFmtId="0" fontId="46" fillId="0" borderId="28" xfId="0" applyFont="1" applyBorder="1" applyAlignment="1" applyProtection="1">
      <alignment horizontal="left"/>
    </xf>
    <xf numFmtId="0" fontId="46" fillId="0" borderId="9" xfId="0" applyFont="1" applyBorder="1" applyAlignment="1" applyProtection="1">
      <alignment horizontal="left"/>
    </xf>
    <xf numFmtId="0" fontId="4" fillId="0" borderId="28" xfId="0" applyFont="1" applyBorder="1" applyAlignment="1" applyProtection="1">
      <alignment horizontal="left"/>
    </xf>
    <xf numFmtId="0" fontId="45" fillId="5" borderId="28" xfId="0" applyFont="1" applyFill="1" applyBorder="1" applyAlignment="1" applyProtection="1">
      <alignment horizontal="left"/>
    </xf>
    <xf numFmtId="0" fontId="45" fillId="5" borderId="9" xfId="0" applyFont="1" applyFill="1" applyBorder="1" applyAlignment="1" applyProtection="1">
      <alignment horizontal="left"/>
    </xf>
    <xf numFmtId="0" fontId="5" fillId="0" borderId="28" xfId="0" applyFont="1" applyBorder="1" applyAlignment="1" applyProtection="1">
      <alignment horizontal="left"/>
    </xf>
    <xf numFmtId="0" fontId="45" fillId="0" borderId="28" xfId="0" applyFont="1" applyBorder="1" applyAlignment="1" applyProtection="1">
      <alignment horizontal="left"/>
    </xf>
    <xf numFmtId="0" fontId="45" fillId="0" borderId="9" xfId="0" applyFont="1" applyBorder="1" applyAlignment="1" applyProtection="1">
      <alignment horizontal="left"/>
    </xf>
    <xf numFmtId="0" fontId="45" fillId="2" borderId="7" xfId="0" applyFont="1" applyFill="1" applyBorder="1" applyAlignment="1" applyProtection="1">
      <alignment horizontal="left"/>
    </xf>
    <xf numFmtId="0" fontId="45" fillId="2" borderId="0" xfId="0" applyFont="1" applyFill="1" applyBorder="1" applyAlignment="1" applyProtection="1">
      <alignment horizontal="left"/>
    </xf>
    <xf numFmtId="0" fontId="46" fillId="0" borderId="15" xfId="0" applyFont="1" applyBorder="1" applyAlignment="1" applyProtection="1">
      <alignment horizontal="left"/>
    </xf>
    <xf numFmtId="0" fontId="46" fillId="0" borderId="3" xfId="0" applyFont="1" applyBorder="1" applyAlignment="1" applyProtection="1">
      <alignment horizontal="left"/>
    </xf>
    <xf numFmtId="0" fontId="4" fillId="0" borderId="15" xfId="0" applyFont="1" applyBorder="1" applyAlignment="1" applyProtection="1">
      <alignment horizontal="left"/>
    </xf>
    <xf numFmtId="0" fontId="46" fillId="4" borderId="27" xfId="0" applyFont="1" applyFill="1" applyBorder="1" applyAlignment="1" applyProtection="1"/>
    <xf numFmtId="0" fontId="46" fillId="4" borderId="18" xfId="0" applyFont="1" applyFill="1" applyBorder="1" applyAlignment="1" applyProtection="1"/>
    <xf numFmtId="0" fontId="4" fillId="0" borderId="27" xfId="0" applyFont="1" applyBorder="1" applyAlignment="1" applyProtection="1"/>
    <xf numFmtId="0" fontId="46" fillId="4" borderId="7" xfId="0" applyFont="1" applyFill="1" applyBorder="1" applyAlignment="1" applyProtection="1"/>
    <xf numFmtId="0" fontId="46" fillId="4" borderId="0" xfId="0" applyFont="1" applyFill="1" applyBorder="1" applyAlignment="1" applyProtection="1"/>
    <xf numFmtId="0" fontId="4" fillId="0" borderId="7" xfId="0" applyFont="1" applyBorder="1" applyAlignment="1" applyProtection="1"/>
    <xf numFmtId="0" fontId="46" fillId="0" borderId="7" xfId="0" applyFont="1" applyBorder="1" applyAlignment="1" applyProtection="1"/>
    <xf numFmtId="0" fontId="46" fillId="0" borderId="0" xfId="0" applyFont="1" applyBorder="1" applyAlignment="1" applyProtection="1"/>
    <xf numFmtId="0" fontId="46" fillId="5" borderId="7" xfId="0" applyFont="1" applyFill="1" applyBorder="1" applyAlignment="1" applyProtection="1"/>
    <xf numFmtId="0" fontId="46" fillId="5" borderId="0" xfId="0" applyFont="1" applyFill="1" applyBorder="1" applyAlignment="1" applyProtection="1"/>
    <xf numFmtId="0" fontId="45" fillId="4" borderId="7" xfId="0" applyFont="1" applyFill="1" applyBorder="1" applyAlignment="1" applyProtection="1">
      <alignment horizontal="left"/>
    </xf>
    <xf numFmtId="0" fontId="45" fillId="4" borderId="0" xfId="0" applyFont="1" applyFill="1" applyBorder="1" applyAlignment="1" applyProtection="1">
      <alignment horizontal="left"/>
    </xf>
    <xf numFmtId="0" fontId="5" fillId="0" borderId="15" xfId="0" applyFont="1" applyBorder="1" applyAlignment="1" applyProtection="1">
      <alignment horizontal="left"/>
    </xf>
    <xf numFmtId="0" fontId="46" fillId="5" borderId="27" xfId="0" applyFont="1" applyFill="1" applyBorder="1" applyAlignment="1" applyProtection="1"/>
    <xf numFmtId="0" fontId="46" fillId="5" borderId="18" xfId="0" applyFont="1" applyFill="1" applyBorder="1" applyAlignment="1" applyProtection="1"/>
    <xf numFmtId="0" fontId="46" fillId="4" borderId="28" xfId="0" applyFont="1" applyFill="1" applyBorder="1" applyAlignment="1" applyProtection="1"/>
    <xf numFmtId="0" fontId="46" fillId="4" borderId="9" xfId="0" applyFont="1" applyFill="1" applyBorder="1" applyAlignment="1" applyProtection="1"/>
    <xf numFmtId="0" fontId="4" fillId="0" borderId="28" xfId="0" applyFont="1" applyBorder="1" applyAlignment="1" applyProtection="1"/>
    <xf numFmtId="0" fontId="47" fillId="5" borderId="7" xfId="0" applyFont="1" applyFill="1" applyBorder="1" applyAlignment="1" applyProtection="1">
      <alignment horizontal="left"/>
    </xf>
    <xf numFmtId="0" fontId="47" fillId="5" borderId="0" xfId="0" applyFont="1" applyFill="1" applyBorder="1" applyAlignment="1" applyProtection="1">
      <alignment horizontal="left"/>
    </xf>
    <xf numFmtId="0" fontId="32" fillId="2" borderId="7" xfId="0" applyFont="1" applyFill="1" applyBorder="1" applyAlignment="1" applyProtection="1">
      <alignment horizontal="left"/>
    </xf>
    <xf numFmtId="0" fontId="48" fillId="5" borderId="7" xfId="0" applyFont="1" applyFill="1" applyBorder="1" applyAlignment="1" applyProtection="1">
      <alignment horizontal="left"/>
    </xf>
    <xf numFmtId="0" fontId="48" fillId="5" borderId="0" xfId="0" applyFont="1" applyFill="1" applyBorder="1" applyAlignment="1" applyProtection="1">
      <alignment horizontal="left"/>
    </xf>
    <xf numFmtId="0" fontId="33" fillId="2" borderId="7" xfId="0" applyFont="1" applyFill="1" applyBorder="1" applyAlignment="1" applyProtection="1">
      <alignment horizontal="left"/>
    </xf>
    <xf numFmtId="0" fontId="46" fillId="5" borderId="7" xfId="0" applyFont="1" applyFill="1" applyBorder="1" applyAlignment="1" applyProtection="1">
      <alignment horizontal="left"/>
    </xf>
    <xf numFmtId="0" fontId="46" fillId="5" borderId="0" xfId="0" applyFont="1" applyFill="1" applyBorder="1" applyAlignment="1" applyProtection="1">
      <alignment horizontal="left"/>
    </xf>
    <xf numFmtId="0" fontId="48" fillId="5" borderId="15" xfId="0" applyFont="1" applyFill="1" applyBorder="1" applyAlignment="1" applyProtection="1">
      <alignment horizontal="left"/>
    </xf>
    <xf numFmtId="0" fontId="48" fillId="5" borderId="3" xfId="0" applyFont="1" applyFill="1" applyBorder="1" applyAlignment="1" applyProtection="1">
      <alignment horizontal="left"/>
    </xf>
    <xf numFmtId="0" fontId="33" fillId="2" borderId="15" xfId="0" applyFont="1" applyFill="1" applyBorder="1" applyAlignment="1" applyProtection="1">
      <alignment horizontal="left"/>
    </xf>
    <xf numFmtId="0" fontId="5" fillId="3" borderId="7" xfId="0" applyFont="1" applyFill="1" applyBorder="1" applyAlignment="1" applyProtection="1">
      <alignment horizontal="left"/>
    </xf>
    <xf numFmtId="0" fontId="46" fillId="5" borderId="15" xfId="0" applyFont="1" applyFill="1" applyBorder="1" applyAlignment="1" applyProtection="1">
      <alignment horizontal="left"/>
    </xf>
    <xf numFmtId="0" fontId="46" fillId="5" borderId="3" xfId="0" applyFont="1" applyFill="1" applyBorder="1" applyAlignment="1" applyProtection="1">
      <alignment horizontal="left"/>
    </xf>
    <xf numFmtId="0" fontId="0" fillId="4" borderId="0" xfId="0" applyFill="1"/>
    <xf numFmtId="0" fontId="5" fillId="0" borderId="7" xfId="0" applyFont="1" applyFill="1" applyBorder="1" applyAlignment="1" applyProtection="1">
      <alignment horizontal="left"/>
    </xf>
    <xf numFmtId="0" fontId="4" fillId="0" borderId="7" xfId="0" applyFont="1" applyFill="1" applyBorder="1" applyAlignment="1" applyProtection="1">
      <alignment horizontal="left"/>
    </xf>
    <xf numFmtId="0" fontId="45" fillId="0" borderId="7" xfId="0" applyFont="1" applyFill="1" applyBorder="1" applyAlignment="1" applyProtection="1">
      <alignment horizontal="left"/>
    </xf>
    <xf numFmtId="0" fontId="45" fillId="0" borderId="0" xfId="0" applyFont="1" applyFill="1" applyBorder="1" applyAlignment="1" applyProtection="1">
      <alignment horizontal="left"/>
    </xf>
    <xf numFmtId="0" fontId="46" fillId="0" borderId="28" xfId="0" applyFont="1" applyBorder="1" applyAlignment="1" applyProtection="1"/>
    <xf numFmtId="0" fontId="46" fillId="0" borderId="9" xfId="0" applyFont="1" applyBorder="1" applyAlignment="1" applyProtection="1"/>
    <xf numFmtId="0" fontId="45" fillId="5" borderId="15" xfId="0" applyFont="1" applyFill="1" applyBorder="1" applyAlignment="1" applyProtection="1">
      <alignment horizontal="left"/>
    </xf>
    <xf numFmtId="0" fontId="45" fillId="5" borderId="3" xfId="0" applyFont="1" applyFill="1" applyBorder="1" applyAlignment="1" applyProtection="1">
      <alignment horizontal="left"/>
    </xf>
    <xf numFmtId="0" fontId="46" fillId="0" borderId="27" xfId="0" applyFont="1" applyBorder="1" applyAlignment="1" applyProtection="1">
      <alignment horizontal="left"/>
    </xf>
    <xf numFmtId="0" fontId="46" fillId="0" borderId="18" xfId="0" applyFont="1" applyBorder="1" applyAlignment="1" applyProtection="1">
      <alignment horizontal="left"/>
    </xf>
    <xf numFmtId="0" fontId="0" fillId="0" borderId="10" xfId="0" applyBorder="1"/>
    <xf numFmtId="0" fontId="45" fillId="0" borderId="0" xfId="0" applyFont="1"/>
    <xf numFmtId="0" fontId="0" fillId="0" borderId="7" xfId="0" applyBorder="1" applyAlignment="1">
      <alignment horizontal="center"/>
    </xf>
    <xf numFmtId="0" fontId="45" fillId="0" borderId="26" xfId="0" applyFont="1" applyBorder="1" applyAlignment="1">
      <alignment horizontal="center"/>
    </xf>
    <xf numFmtId="0" fontId="5" fillId="0" borderId="6" xfId="0" applyNumberFormat="1" applyFont="1" applyBorder="1" applyAlignment="1" applyProtection="1">
      <alignment horizontal="center" wrapText="1"/>
      <protection locked="0"/>
    </xf>
    <xf numFmtId="0" fontId="2" fillId="0" borderId="0" xfId="0" applyNumberFormat="1" applyFont="1" applyAlignment="1" applyProtection="1">
      <alignment horizontal="right"/>
      <protection locked="0"/>
    </xf>
    <xf numFmtId="0" fontId="5" fillId="0" borderId="0" xfId="0" applyNumberFormat="1" applyFont="1" applyBorder="1" applyAlignment="1" applyProtection="1">
      <alignment horizontal="center" wrapText="1"/>
      <protection locked="0"/>
    </xf>
    <xf numFmtId="0" fontId="5" fillId="0" borderId="7" xfId="0" applyNumberFormat="1" applyFont="1" applyBorder="1" applyAlignment="1" applyProtection="1">
      <alignment horizontal="center" wrapText="1"/>
      <protection locked="0"/>
    </xf>
    <xf numFmtId="0" fontId="2" fillId="0" borderId="0" xfId="0" applyFont="1" applyAlignment="1" applyProtection="1">
      <alignment horizontal="left"/>
      <protection locked="0"/>
    </xf>
    <xf numFmtId="0" fontId="2" fillId="0" borderId="0" xfId="0" applyFont="1" applyAlignment="1" applyProtection="1">
      <protection locked="0"/>
    </xf>
    <xf numFmtId="0" fontId="4" fillId="0" borderId="0" xfId="0" applyFont="1" applyAlignment="1" applyProtection="1">
      <protection locked="0"/>
    </xf>
    <xf numFmtId="0" fontId="4" fillId="0" borderId="0" xfId="0" applyNumberFormat="1" applyFont="1" applyAlignment="1" applyProtection="1">
      <protection locked="0"/>
    </xf>
    <xf numFmtId="0" fontId="5" fillId="0" borderId="0" xfId="0" applyNumberFormat="1" applyFont="1" applyProtection="1">
      <protection locked="0"/>
    </xf>
    <xf numFmtId="0" fontId="7" fillId="0" borderId="0" xfId="0" applyFont="1" applyAlignment="1" applyProtection="1">
      <protection locked="0"/>
    </xf>
    <xf numFmtId="0" fontId="5" fillId="0" borderId="0" xfId="0" applyFont="1" applyAlignment="1" applyProtection="1">
      <protection locked="0"/>
    </xf>
    <xf numFmtId="0" fontId="5" fillId="0" borderId="0" xfId="0" applyNumberFormat="1" applyFont="1" applyAlignment="1" applyProtection="1">
      <protection locked="0"/>
    </xf>
    <xf numFmtId="0" fontId="9" fillId="0" borderId="0" xfId="0" applyNumberFormat="1" applyFont="1" applyBorder="1" applyAlignment="1" applyProtection="1">
      <alignment horizontal="right"/>
      <protection locked="0"/>
    </xf>
    <xf numFmtId="0" fontId="7" fillId="0" borderId="1" xfId="0" applyFont="1" applyBorder="1" applyAlignment="1" applyProtection="1">
      <alignment horizontal="left"/>
      <protection locked="0"/>
    </xf>
    <xf numFmtId="0" fontId="7" fillId="0" borderId="1" xfId="0" applyFont="1" applyBorder="1" applyProtection="1">
      <protection locked="0"/>
    </xf>
    <xf numFmtId="0" fontId="4" fillId="0" borderId="14" xfId="0" applyNumberFormat="1" applyFont="1" applyBorder="1" applyAlignment="1" applyProtection="1">
      <protection locked="0"/>
    </xf>
    <xf numFmtId="0" fontId="4" fillId="0" borderId="11" xfId="0" applyNumberFormat="1" applyFont="1" applyBorder="1" applyAlignment="1" applyProtection="1">
      <protection locked="0"/>
    </xf>
    <xf numFmtId="0" fontId="4" fillId="0" borderId="11" xfId="0" applyNumberFormat="1" applyFont="1" applyBorder="1" applyAlignment="1" applyProtection="1">
      <alignment horizontal="left"/>
      <protection locked="0"/>
    </xf>
    <xf numFmtId="0" fontId="5" fillId="0" borderId="2" xfId="0" applyNumberFormat="1" applyFont="1" applyBorder="1" applyAlignment="1" applyProtection="1">
      <alignment horizontal="center" wrapText="1"/>
      <protection locked="0"/>
    </xf>
    <xf numFmtId="0" fontId="5" fillId="0" borderId="3" xfId="0" applyFont="1" applyBorder="1" applyAlignment="1" applyProtection="1">
      <alignment horizontal="left"/>
      <protection locked="0"/>
    </xf>
    <xf numFmtId="0" fontId="5" fillId="0" borderId="4" xfId="0" quotePrefix="1" applyNumberFormat="1" applyFont="1" applyBorder="1" applyAlignment="1" applyProtection="1">
      <alignment horizontal="center"/>
      <protection locked="0"/>
    </xf>
    <xf numFmtId="0" fontId="5" fillId="0" borderId="10" xfId="0" quotePrefix="1" applyNumberFormat="1" applyFont="1" applyBorder="1" applyAlignment="1" applyProtection="1">
      <alignment horizontal="center"/>
      <protection locked="0"/>
    </xf>
    <xf numFmtId="0" fontId="5" fillId="0" borderId="3" xfId="0" quotePrefix="1" applyNumberFormat="1" applyFont="1" applyBorder="1" applyAlignment="1" applyProtection="1">
      <alignment horizontal="center"/>
      <protection locked="0"/>
    </xf>
    <xf numFmtId="0" fontId="4" fillId="0" borderId="18" xfId="0" applyFont="1" applyBorder="1" applyProtection="1">
      <protection locked="0"/>
    </xf>
    <xf numFmtId="0" fontId="4" fillId="0" borderId="9" xfId="0" applyFont="1" applyBorder="1" applyProtection="1">
      <protection locked="0"/>
    </xf>
    <xf numFmtId="0" fontId="4" fillId="0" borderId="0" xfId="0" applyFont="1" applyBorder="1" applyAlignment="1" applyProtection="1">
      <alignment horizontal="left" indent="1"/>
      <protection locked="0"/>
    </xf>
    <xf numFmtId="0" fontId="5" fillId="0" borderId="0" xfId="0" applyFont="1" applyBorder="1" applyAlignment="1" applyProtection="1">
      <alignment horizontal="left" indent="2"/>
      <protection locked="0"/>
    </xf>
    <xf numFmtId="0" fontId="5" fillId="0" borderId="3" xfId="0" applyFont="1" applyBorder="1" applyAlignment="1" applyProtection="1">
      <alignment horizontal="left" indent="2"/>
      <protection locked="0"/>
    </xf>
    <xf numFmtId="0" fontId="4" fillId="0" borderId="12" xfId="0" applyNumberFormat="1" applyFont="1" applyBorder="1" applyAlignment="1" applyProtection="1">
      <protection locked="0"/>
    </xf>
    <xf numFmtId="0" fontId="5" fillId="0" borderId="15" xfId="0" quotePrefix="1" applyNumberFormat="1" applyFont="1" applyBorder="1" applyAlignment="1" applyProtection="1">
      <alignment horizontal="center"/>
      <protection locked="0"/>
    </xf>
    <xf numFmtId="0" fontId="4" fillId="0" borderId="13" xfId="0" applyNumberFormat="1" applyFont="1" applyBorder="1" applyAlignment="1" applyProtection="1">
      <protection locked="0"/>
    </xf>
    <xf numFmtId="0" fontId="4" fillId="0" borderId="20" xfId="0" applyNumberFormat="1" applyFont="1" applyBorder="1" applyAlignment="1" applyProtection="1">
      <protection locked="0"/>
    </xf>
    <xf numFmtId="0" fontId="24" fillId="0" borderId="11" xfId="0" applyFont="1" applyBorder="1" applyProtection="1">
      <protection locked="0"/>
    </xf>
    <xf numFmtId="0" fontId="5" fillId="0" borderId="0" xfId="0" applyFont="1" applyFill="1" applyAlignment="1" applyProtection="1">
      <alignment horizontal="left"/>
      <protection locked="0"/>
    </xf>
    <xf numFmtId="0" fontId="4" fillId="0" borderId="3" xfId="0" applyFont="1" applyBorder="1" applyAlignment="1" applyProtection="1">
      <alignment horizontal="left" indent="1"/>
      <protection locked="0"/>
    </xf>
    <xf numFmtId="0" fontId="53" fillId="6" borderId="20" xfId="0" applyFont="1" applyFill="1" applyBorder="1"/>
    <xf numFmtId="0" fontId="52" fillId="6" borderId="7" xfId="0" applyFont="1" applyFill="1" applyBorder="1"/>
    <xf numFmtId="0" fontId="53" fillId="6" borderId="7" xfId="0" applyFont="1" applyFill="1" applyBorder="1"/>
    <xf numFmtId="0" fontId="54" fillId="6" borderId="7" xfId="0" applyFont="1" applyFill="1" applyBorder="1"/>
    <xf numFmtId="0" fontId="53" fillId="6" borderId="15" xfId="0" applyFont="1" applyFill="1" applyBorder="1"/>
    <xf numFmtId="0" fontId="0" fillId="0" borderId="0" xfId="0" applyBorder="1"/>
    <xf numFmtId="0" fontId="55" fillId="0" borderId="0" xfId="0" applyFont="1"/>
    <xf numFmtId="0" fontId="2" fillId="0" borderId="0" xfId="0" applyFont="1" applyProtection="1">
      <protection locked="0"/>
    </xf>
    <xf numFmtId="3" fontId="0" fillId="0" borderId="0" xfId="0" applyNumberFormat="1"/>
    <xf numFmtId="3" fontId="56" fillId="0" borderId="0" xfId="0" applyNumberFormat="1" applyFont="1"/>
    <xf numFmtId="164" fontId="0" fillId="0" borderId="0" xfId="0" applyNumberFormat="1" applyProtection="1">
      <protection locked="0"/>
    </xf>
    <xf numFmtId="0" fontId="53" fillId="0" borderId="0" xfId="0" applyFont="1" applyBorder="1" applyAlignment="1" applyProtection="1">
      <alignment horizontal="left" vertical="center"/>
    </xf>
    <xf numFmtId="0" fontId="53" fillId="0" borderId="0" xfId="0" applyFont="1" applyBorder="1" applyAlignment="1" applyProtection="1">
      <alignment horizontal="left" vertical="center" indent="2"/>
    </xf>
    <xf numFmtId="0" fontId="54" fillId="0" borderId="0" xfId="0" applyFont="1" applyBorder="1" applyAlignment="1" applyProtection="1">
      <alignment horizontal="left" vertical="center" indent="7"/>
    </xf>
    <xf numFmtId="0" fontId="52" fillId="0" borderId="0" xfId="0" applyFont="1" applyBorder="1" applyAlignment="1" applyProtection="1">
      <alignment horizontal="left" vertical="center" indent="10"/>
    </xf>
    <xf numFmtId="0" fontId="52" fillId="0" borderId="0" xfId="0" applyFont="1" applyBorder="1" applyAlignment="1" applyProtection="1">
      <alignment horizontal="left" vertical="center" indent="13"/>
    </xf>
    <xf numFmtId="3" fontId="1" fillId="0" borderId="0" xfId="0" applyNumberFormat="1" applyFont="1"/>
    <xf numFmtId="3" fontId="53" fillId="0" borderId="0" xfId="0" applyNumberFormat="1" applyFont="1"/>
    <xf numFmtId="0" fontId="2" fillId="0" borderId="0" xfId="0" applyFont="1"/>
    <xf numFmtId="0" fontId="53" fillId="0" borderId="0" xfId="0" applyFont="1"/>
    <xf numFmtId="0" fontId="52" fillId="0" borderId="0" xfId="0" applyFont="1"/>
    <xf numFmtId="3" fontId="52" fillId="0" borderId="0" xfId="0" applyNumberFormat="1" applyFont="1"/>
    <xf numFmtId="164" fontId="0" fillId="0" borderId="0" xfId="0" applyNumberFormat="1"/>
    <xf numFmtId="0" fontId="52" fillId="0" borderId="0" xfId="0" applyFont="1" applyAlignment="1">
      <alignment horizontal="left" indent="2"/>
    </xf>
    <xf numFmtId="0" fontId="53" fillId="0" borderId="0" xfId="0" applyFont="1" applyAlignment="1">
      <alignment horizontal="left" indent="2"/>
    </xf>
    <xf numFmtId="3" fontId="57" fillId="0" borderId="0" xfId="0" applyNumberFormat="1" applyFont="1" applyFill="1"/>
    <xf numFmtId="0" fontId="58" fillId="7" borderId="29" xfId="0" applyFont="1" applyFill="1" applyBorder="1" applyAlignment="1">
      <alignment horizontal="center" vertical="center"/>
    </xf>
    <xf numFmtId="0" fontId="59" fillId="7" borderId="30" xfId="0" applyFont="1" applyFill="1" applyBorder="1" applyAlignment="1">
      <alignment horizontal="center" vertical="center"/>
    </xf>
    <xf numFmtId="0" fontId="59" fillId="7" borderId="31" xfId="0" applyFont="1" applyFill="1" applyBorder="1" applyAlignment="1">
      <alignment horizontal="center" vertical="center"/>
    </xf>
    <xf numFmtId="0" fontId="59" fillId="0" borderId="0" xfId="0" applyFont="1" applyProtection="1">
      <protection locked="0"/>
    </xf>
    <xf numFmtId="0" fontId="60" fillId="7" borderId="0" xfId="0" applyFont="1" applyFill="1" applyBorder="1" applyAlignment="1" applyProtection="1">
      <alignment horizontal="left"/>
      <protection locked="0"/>
    </xf>
    <xf numFmtId="0" fontId="59" fillId="7" borderId="32" xfId="0" applyFont="1" applyFill="1" applyBorder="1" applyProtection="1"/>
    <xf numFmtId="0" fontId="59" fillId="7" borderId="33" xfId="0" applyFont="1" applyFill="1" applyBorder="1" applyProtection="1"/>
    <xf numFmtId="0" fontId="59" fillId="0" borderId="0" xfId="0" applyFont="1" applyProtection="1"/>
    <xf numFmtId="0" fontId="42" fillId="7" borderId="0" xfId="0" quotePrefix="1" applyFont="1" applyFill="1" applyBorder="1" applyAlignment="1" applyProtection="1">
      <alignment horizontal="center"/>
      <protection locked="0"/>
    </xf>
    <xf numFmtId="0" fontId="58" fillId="8" borderId="34" xfId="0" applyFont="1" applyFill="1" applyBorder="1" applyAlignment="1" applyProtection="1">
      <alignment horizontal="left"/>
      <protection locked="0"/>
    </xf>
    <xf numFmtId="0" fontId="59" fillId="8" borderId="31" xfId="0" applyFont="1" applyFill="1" applyBorder="1" applyAlignment="1">
      <alignment horizontal="left" vertical="center"/>
    </xf>
    <xf numFmtId="0" fontId="59" fillId="8" borderId="6" xfId="0" applyNumberFormat="1" applyFont="1" applyFill="1" applyBorder="1" applyAlignment="1" applyProtection="1">
      <alignment horizontal="left"/>
      <protection locked="0"/>
    </xf>
    <xf numFmtId="0" fontId="59" fillId="0" borderId="0" xfId="0" applyFont="1" applyAlignment="1" applyProtection="1">
      <alignment horizontal="left"/>
      <protection locked="0"/>
    </xf>
    <xf numFmtId="3" fontId="59" fillId="3" borderId="6" xfId="0" applyNumberFormat="1" applyFont="1" applyFill="1" applyBorder="1" applyAlignment="1" applyProtection="1">
      <alignment horizontal="right"/>
      <protection locked="0"/>
    </xf>
    <xf numFmtId="3" fontId="59" fillId="0" borderId="0" xfId="0" applyNumberFormat="1" applyFont="1" applyAlignment="1" applyProtection="1">
      <alignment horizontal="right"/>
      <protection locked="0"/>
    </xf>
    <xf numFmtId="0" fontId="42" fillId="8" borderId="32" xfId="0" applyFont="1" applyFill="1" applyBorder="1" applyAlignment="1">
      <alignment horizontal="center" vertical="center"/>
    </xf>
    <xf numFmtId="0" fontId="4" fillId="0" borderId="16" xfId="0" applyFont="1" applyBorder="1" applyProtection="1">
      <protection locked="0"/>
    </xf>
    <xf numFmtId="0" fontId="61" fillId="0" borderId="0" xfId="0" applyNumberFormat="1" applyFont="1" applyAlignment="1" applyProtection="1"/>
    <xf numFmtId="0" fontId="7" fillId="3" borderId="0" xfId="0" applyFont="1" applyFill="1"/>
    <xf numFmtId="0" fontId="7" fillId="9" borderId="35" xfId="0" applyFont="1" applyFill="1" applyBorder="1"/>
    <xf numFmtId="0" fontId="7" fillId="9" borderId="34" xfId="0" applyFont="1" applyFill="1" applyBorder="1"/>
    <xf numFmtId="0" fontId="7" fillId="9" borderId="36" xfId="0" applyFont="1" applyFill="1" applyBorder="1"/>
    <xf numFmtId="0" fontId="7" fillId="9" borderId="29" xfId="0" applyFont="1" applyFill="1" applyBorder="1"/>
    <xf numFmtId="0" fontId="2" fillId="9" borderId="0" xfId="0" applyFont="1" applyFill="1" applyBorder="1"/>
    <xf numFmtId="0" fontId="7" fillId="9" borderId="0" xfId="0" applyFont="1" applyFill="1" applyBorder="1"/>
    <xf numFmtId="0" fontId="7" fillId="9" borderId="37" xfId="0" applyFont="1" applyFill="1" applyBorder="1"/>
    <xf numFmtId="0" fontId="7" fillId="9" borderId="30" xfId="0" applyFont="1" applyFill="1" applyBorder="1"/>
    <xf numFmtId="0" fontId="2" fillId="9" borderId="31" xfId="0" applyFont="1" applyFill="1" applyBorder="1"/>
    <xf numFmtId="0" fontId="7" fillId="9" borderId="31" xfId="0" applyFont="1" applyFill="1" applyBorder="1"/>
    <xf numFmtId="0" fontId="7" fillId="9" borderId="38" xfId="0" applyFont="1" applyFill="1" applyBorder="1"/>
    <xf numFmtId="0" fontId="2" fillId="3" borderId="0" xfId="0" applyFont="1" applyFill="1"/>
    <xf numFmtId="0" fontId="63" fillId="3" borderId="0" xfId="0" applyFont="1" applyFill="1"/>
    <xf numFmtId="0" fontId="64" fillId="3" borderId="0" xfId="0" applyFont="1" applyFill="1"/>
    <xf numFmtId="0" fontId="65" fillId="3" borderId="0" xfId="0" applyFont="1" applyFill="1"/>
    <xf numFmtId="0" fontId="66" fillId="3" borderId="0" xfId="0" applyFont="1" applyFill="1"/>
    <xf numFmtId="0" fontId="7" fillId="2" borderId="25" xfId="0" applyFont="1" applyFill="1" applyBorder="1"/>
    <xf numFmtId="0" fontId="7" fillId="2" borderId="1" xfId="0" applyFont="1" applyFill="1" applyBorder="1"/>
    <xf numFmtId="0" fontId="7" fillId="2" borderId="20" xfId="0" applyFont="1" applyFill="1" applyBorder="1"/>
    <xf numFmtId="0" fontId="7" fillId="2" borderId="2" xfId="0" applyFont="1" applyFill="1" applyBorder="1"/>
    <xf numFmtId="0" fontId="63" fillId="2" borderId="0" xfId="0" applyFont="1" applyFill="1" applyBorder="1"/>
    <xf numFmtId="0" fontId="7" fillId="2" borderId="0" xfId="0" applyFont="1" applyFill="1" applyBorder="1"/>
    <xf numFmtId="0" fontId="7" fillId="2" borderId="7" xfId="0" applyFont="1" applyFill="1" applyBorder="1"/>
    <xf numFmtId="0" fontId="7" fillId="2" borderId="4" xfId="0" applyFont="1" applyFill="1" applyBorder="1"/>
    <xf numFmtId="0" fontId="66" fillId="2" borderId="3" xfId="0" applyFont="1" applyFill="1" applyBorder="1"/>
    <xf numFmtId="0" fontId="7" fillId="2" borderId="3" xfId="0" applyFont="1" applyFill="1" applyBorder="1"/>
    <xf numFmtId="0" fontId="7" fillId="2" borderId="15" xfId="0" applyFont="1" applyFill="1" applyBorder="1"/>
    <xf numFmtId="0" fontId="2" fillId="2" borderId="1" xfId="0" applyFont="1" applyFill="1" applyBorder="1"/>
    <xf numFmtId="0" fontId="2" fillId="2" borderId="0" xfId="0" applyFont="1" applyFill="1" applyBorder="1"/>
    <xf numFmtId="0" fontId="2" fillId="2" borderId="0" xfId="0" applyFont="1" applyFill="1" applyBorder="1" applyAlignment="1">
      <alignment horizontal="left"/>
    </xf>
    <xf numFmtId="0" fontId="2" fillId="2" borderId="0" xfId="0" applyFont="1" applyFill="1" applyBorder="1" applyAlignment="1">
      <alignment horizontal="right"/>
    </xf>
    <xf numFmtId="0" fontId="23" fillId="2" borderId="0" xfId="0" applyFont="1" applyFill="1" applyBorder="1"/>
    <xf numFmtId="0" fontId="7" fillId="2" borderId="0" xfId="0" applyFont="1" applyFill="1"/>
    <xf numFmtId="0" fontId="67" fillId="2" borderId="0" xfId="0" applyFont="1" applyFill="1" applyBorder="1"/>
    <xf numFmtId="0" fontId="7" fillId="3" borderId="0" xfId="0" applyFont="1" applyFill="1" applyBorder="1"/>
    <xf numFmtId="0" fontId="23" fillId="2" borderId="3" xfId="0" applyFont="1" applyFill="1" applyBorder="1"/>
    <xf numFmtId="0" fontId="23" fillId="3" borderId="0" xfId="0" applyFont="1" applyFill="1"/>
    <xf numFmtId="0" fontId="7" fillId="2" borderId="25" xfId="0" applyFont="1" applyFill="1" applyBorder="1" applyAlignment="1">
      <alignment horizontal="left" indent="1"/>
    </xf>
    <xf numFmtId="0" fontId="7" fillId="2" borderId="1" xfId="0" applyFont="1" applyFill="1" applyBorder="1" applyAlignment="1">
      <alignment horizontal="left" indent="1"/>
    </xf>
    <xf numFmtId="0" fontId="23" fillId="2" borderId="1" xfId="0" applyFont="1" applyFill="1" applyBorder="1" applyAlignment="1">
      <alignment horizontal="left" indent="1"/>
    </xf>
    <xf numFmtId="0" fontId="7" fillId="2" borderId="20" xfId="0" applyFont="1" applyFill="1" applyBorder="1" applyAlignment="1">
      <alignment horizontal="left" indent="1"/>
    </xf>
    <xf numFmtId="0" fontId="7" fillId="2" borderId="2" xfId="0" applyFont="1" applyFill="1" applyBorder="1" applyAlignment="1">
      <alignment horizontal="left" indent="1"/>
    </xf>
    <xf numFmtId="0" fontId="63" fillId="2" borderId="0" xfId="0" applyFont="1" applyFill="1" applyBorder="1" applyAlignment="1">
      <alignment horizontal="left" indent="1"/>
    </xf>
    <xf numFmtId="0" fontId="7" fillId="2" borderId="0" xfId="0" applyFont="1" applyFill="1" applyBorder="1" applyAlignment="1">
      <alignment horizontal="left" indent="1"/>
    </xf>
    <xf numFmtId="0" fontId="23" fillId="2" borderId="0" xfId="0" applyFont="1" applyFill="1" applyBorder="1" applyAlignment="1">
      <alignment horizontal="left" indent="1"/>
    </xf>
    <xf numFmtId="0" fontId="7" fillId="2" borderId="7" xfId="0" applyFont="1" applyFill="1" applyBorder="1" applyAlignment="1">
      <alignment horizontal="left" indent="1"/>
    </xf>
    <xf numFmtId="0" fontId="7" fillId="2" borderId="4" xfId="0" applyFont="1" applyFill="1" applyBorder="1" applyAlignment="1">
      <alignment horizontal="left" indent="1"/>
    </xf>
    <xf numFmtId="0" fontId="7" fillId="2" borderId="3" xfId="0" applyFont="1" applyFill="1" applyBorder="1" applyAlignment="1">
      <alignment horizontal="left" indent="1"/>
    </xf>
    <xf numFmtId="0" fontId="23" fillId="2" borderId="3" xfId="0" applyFont="1" applyFill="1" applyBorder="1" applyAlignment="1">
      <alignment horizontal="left" indent="1"/>
    </xf>
    <xf numFmtId="0" fontId="7" fillId="2" borderId="15" xfId="0" applyFont="1" applyFill="1" applyBorder="1" applyAlignment="1">
      <alignment horizontal="left" indent="1"/>
    </xf>
    <xf numFmtId="0" fontId="68" fillId="9" borderId="35" xfId="0" applyFont="1" applyFill="1" applyBorder="1"/>
    <xf numFmtId="0" fontId="68" fillId="9" borderId="34" xfId="0" applyFont="1" applyFill="1" applyBorder="1"/>
    <xf numFmtId="0" fontId="67" fillId="9" borderId="34" xfId="0" applyFont="1" applyFill="1" applyBorder="1"/>
    <xf numFmtId="0" fontId="68" fillId="9" borderId="36" xfId="0" applyFont="1" applyFill="1" applyBorder="1"/>
    <xf numFmtId="0" fontId="68" fillId="9" borderId="30" xfId="0" applyFont="1" applyFill="1" applyBorder="1"/>
    <xf numFmtId="0" fontId="68" fillId="9" borderId="31" xfId="0" applyFont="1" applyFill="1" applyBorder="1"/>
    <xf numFmtId="0" fontId="68" fillId="9" borderId="38" xfId="0" applyFont="1" applyFill="1" applyBorder="1"/>
    <xf numFmtId="0" fontId="68" fillId="3" borderId="0" xfId="0" applyFont="1" applyFill="1"/>
    <xf numFmtId="0" fontId="11" fillId="3" borderId="0" xfId="0" applyFont="1" applyFill="1"/>
    <xf numFmtId="0" fontId="40" fillId="3" borderId="0" xfId="0" applyFont="1" applyFill="1" applyBorder="1" applyAlignment="1">
      <alignment vertical="top" wrapText="1"/>
    </xf>
    <xf numFmtId="0" fontId="11" fillId="9" borderId="35" xfId="0" applyFont="1" applyFill="1" applyBorder="1"/>
    <xf numFmtId="0" fontId="11" fillId="9" borderId="34" xfId="0" applyFont="1" applyFill="1" applyBorder="1"/>
    <xf numFmtId="0" fontId="11" fillId="9" borderId="36" xfId="0" applyFont="1" applyFill="1" applyBorder="1"/>
    <xf numFmtId="0" fontId="11" fillId="9" borderId="29" xfId="0" applyFont="1" applyFill="1" applyBorder="1"/>
    <xf numFmtId="0" fontId="11" fillId="9" borderId="0" xfId="0" applyFont="1" applyFill="1" applyBorder="1"/>
    <xf numFmtId="0" fontId="29" fillId="9" borderId="0" xfId="0" applyFont="1" applyFill="1" applyBorder="1" applyAlignment="1">
      <alignment horizontal="center"/>
    </xf>
    <xf numFmtId="0" fontId="11" fillId="9" borderId="37" xfId="0" applyFont="1" applyFill="1" applyBorder="1"/>
    <xf numFmtId="0" fontId="43" fillId="9" borderId="0" xfId="0" applyFont="1" applyFill="1" applyBorder="1" applyAlignment="1">
      <alignment horizontal="center" vertical="center"/>
    </xf>
    <xf numFmtId="0" fontId="12" fillId="9" borderId="0" xfId="0" applyFont="1" applyFill="1" applyBorder="1" applyAlignment="1">
      <alignment horizontal="center" vertical="center"/>
    </xf>
    <xf numFmtId="0" fontId="28" fillId="9" borderId="0" xfId="0" applyFont="1" applyFill="1" applyBorder="1"/>
    <xf numFmtId="0" fontId="12" fillId="9" borderId="0" xfId="0" applyFont="1" applyFill="1" applyBorder="1" applyAlignment="1"/>
    <xf numFmtId="0" fontId="18" fillId="9" borderId="0" xfId="0" applyFont="1" applyFill="1" applyBorder="1" applyAlignment="1">
      <alignment horizontal="left" vertical="center"/>
    </xf>
    <xf numFmtId="0" fontId="18" fillId="9" borderId="0" xfId="0" applyFont="1" applyFill="1" applyBorder="1" applyAlignment="1">
      <alignment vertical="center"/>
    </xf>
    <xf numFmtId="0" fontId="12" fillId="9" borderId="39" xfId="0" applyFont="1" applyFill="1" applyBorder="1" applyAlignment="1">
      <alignment vertical="center"/>
    </xf>
    <xf numFmtId="0" fontId="42" fillId="9" borderId="40" xfId="0" applyFont="1" applyFill="1" applyBorder="1" applyAlignment="1">
      <alignment horizontal="center" vertical="center"/>
    </xf>
    <xf numFmtId="0" fontId="42" fillId="9" borderId="40" xfId="0" applyFont="1" applyFill="1" applyBorder="1" applyAlignment="1">
      <alignment horizontal="center" wrapText="1"/>
    </xf>
    <xf numFmtId="0" fontId="42" fillId="9" borderId="0" xfId="0" applyFont="1" applyFill="1" applyBorder="1" applyAlignment="1">
      <alignment horizontal="center" wrapText="1"/>
    </xf>
    <xf numFmtId="0" fontId="40" fillId="9" borderId="39" xfId="0" applyFont="1" applyFill="1" applyBorder="1" applyAlignment="1">
      <alignment vertical="top" wrapText="1"/>
    </xf>
    <xf numFmtId="0" fontId="42" fillId="9" borderId="40" xfId="0" applyFont="1" applyFill="1" applyBorder="1"/>
    <xf numFmtId="0" fontId="42" fillId="9" borderId="0" xfId="0" applyFont="1" applyFill="1" applyBorder="1" applyAlignment="1">
      <alignment horizontal="center"/>
    </xf>
    <xf numFmtId="0" fontId="40" fillId="9" borderId="0" xfId="0" applyFont="1" applyFill="1" applyBorder="1" applyAlignment="1">
      <alignment vertical="top" wrapText="1"/>
    </xf>
    <xf numFmtId="0" fontId="12" fillId="9" borderId="0" xfId="0" applyFont="1" applyFill="1" applyBorder="1" applyAlignment="1">
      <alignment vertical="center"/>
    </xf>
    <xf numFmtId="0" fontId="11" fillId="9" borderId="0" xfId="0" applyFont="1" applyFill="1"/>
    <xf numFmtId="0" fontId="16" fillId="9" borderId="0" xfId="0" applyFont="1" applyFill="1" applyBorder="1" applyAlignment="1">
      <alignment horizontal="right"/>
    </xf>
    <xf numFmtId="0" fontId="17" fillId="9" borderId="0" xfId="0" applyFont="1" applyFill="1"/>
    <xf numFmtId="0" fontId="16" fillId="9" borderId="0" xfId="0" applyFont="1" applyFill="1" applyBorder="1"/>
    <xf numFmtId="0" fontId="15" fillId="9" borderId="0" xfId="0" applyFont="1" applyFill="1"/>
    <xf numFmtId="0" fontId="16" fillId="9" borderId="0" xfId="0" applyFont="1" applyFill="1" applyAlignment="1">
      <alignment horizontal="right"/>
    </xf>
    <xf numFmtId="0" fontId="16" fillId="9" borderId="0" xfId="0" applyFont="1" applyFill="1"/>
    <xf numFmtId="0" fontId="17" fillId="9" borderId="0" xfId="0" applyFont="1" applyFill="1" applyBorder="1"/>
    <xf numFmtId="0" fontId="15" fillId="9" borderId="0" xfId="0" applyFont="1" applyFill="1" applyBorder="1"/>
    <xf numFmtId="0" fontId="13" fillId="9" borderId="0" xfId="0" applyFont="1" applyFill="1" applyBorder="1" applyAlignment="1">
      <alignment horizontal="left"/>
    </xf>
    <xf numFmtId="0" fontId="11" fillId="9" borderId="30" xfId="0" applyFont="1" applyFill="1" applyBorder="1"/>
    <xf numFmtId="0" fontId="11" fillId="9" borderId="31" xfId="0" applyFont="1" applyFill="1" applyBorder="1"/>
    <xf numFmtId="0" fontId="11" fillId="9" borderId="38" xfId="0" applyFont="1" applyFill="1" applyBorder="1"/>
    <xf numFmtId="0" fontId="50" fillId="2" borderId="0" xfId="0" applyFont="1" applyFill="1" applyBorder="1"/>
    <xf numFmtId="0" fontId="59" fillId="8" borderId="7" xfId="0" applyNumberFormat="1" applyFont="1" applyFill="1" applyBorder="1" applyAlignment="1" applyProtection="1">
      <alignment horizontal="left"/>
      <protection locked="0"/>
    </xf>
    <xf numFmtId="0" fontId="5" fillId="9" borderId="0" xfId="0" applyFont="1" applyFill="1" applyBorder="1" applyProtection="1">
      <protection locked="0"/>
    </xf>
    <xf numFmtId="0" fontId="2" fillId="0" borderId="0" xfId="0" applyFont="1" applyFill="1" applyBorder="1" applyAlignment="1">
      <alignment horizontal="center" vertical="center"/>
    </xf>
    <xf numFmtId="0" fontId="46" fillId="0" borderId="26" xfId="0" applyFont="1" applyBorder="1" applyAlignment="1">
      <alignment horizontal="center"/>
    </xf>
    <xf numFmtId="0" fontId="2" fillId="0" borderId="15" xfId="0" applyFont="1" applyBorder="1" applyAlignment="1">
      <alignment horizontal="center"/>
    </xf>
    <xf numFmtId="0" fontId="4" fillId="0" borderId="41" xfId="0" applyFont="1" applyBorder="1" applyAlignment="1" applyProtection="1">
      <alignment horizontal="left"/>
    </xf>
    <xf numFmtId="0" fontId="2" fillId="0" borderId="2" xfId="0" applyFont="1" applyFill="1" applyBorder="1" applyAlignment="1">
      <alignment horizontal="center" vertical="center"/>
    </xf>
    <xf numFmtId="0" fontId="4" fillId="0" borderId="6" xfId="0" applyFont="1" applyBorder="1" applyAlignment="1" applyProtection="1">
      <alignment horizontal="left"/>
    </xf>
    <xf numFmtId="0" fontId="5" fillId="0" borderId="6" xfId="0" applyFont="1" applyBorder="1" applyAlignment="1" applyProtection="1">
      <alignment horizontal="left"/>
    </xf>
    <xf numFmtId="0" fontId="4" fillId="0" borderId="6" xfId="0" applyFont="1" applyBorder="1" applyAlignment="1" applyProtection="1"/>
    <xf numFmtId="0" fontId="32" fillId="2" borderId="6" xfId="0" applyFont="1" applyFill="1" applyBorder="1" applyAlignment="1" applyProtection="1">
      <alignment horizontal="left"/>
    </xf>
    <xf numFmtId="0" fontId="33" fillId="2" borderId="6" xfId="0" applyFont="1" applyFill="1" applyBorder="1" applyAlignment="1" applyProtection="1">
      <alignment horizontal="left"/>
    </xf>
    <xf numFmtId="0" fontId="5" fillId="3" borderId="6" xfId="0" applyFont="1" applyFill="1" applyBorder="1" applyAlignment="1" applyProtection="1">
      <alignment horizontal="left"/>
    </xf>
    <xf numFmtId="0" fontId="5" fillId="0" borderId="6" xfId="0" applyFont="1" applyFill="1" applyBorder="1" applyAlignment="1" applyProtection="1">
      <alignment horizontal="left"/>
    </xf>
    <xf numFmtId="0" fontId="4" fillId="0" borderId="6" xfId="0" applyFont="1" applyFill="1" applyBorder="1" applyAlignment="1" applyProtection="1">
      <alignment horizontal="left"/>
    </xf>
    <xf numFmtId="0" fontId="2" fillId="0" borderId="13" xfId="0" applyFont="1" applyBorder="1" applyAlignment="1">
      <alignment horizontal="center" vertical="center"/>
    </xf>
    <xf numFmtId="0" fontId="0" fillId="0" borderId="10" xfId="0" applyBorder="1" applyAlignment="1"/>
    <xf numFmtId="0" fontId="5" fillId="0" borderId="7" xfId="0" applyFont="1" applyBorder="1" applyAlignment="1" applyProtection="1"/>
    <xf numFmtId="0" fontId="4" fillId="0" borderId="7" xfId="0" applyFont="1" applyBorder="1" applyProtection="1"/>
    <xf numFmtId="0" fontId="5" fillId="0" borderId="6" xfId="0" applyFont="1" applyBorder="1" applyAlignment="1" applyProtection="1"/>
    <xf numFmtId="0" fontId="4" fillId="0" borderId="6" xfId="0" applyFont="1" applyBorder="1" applyProtection="1"/>
    <xf numFmtId="0" fontId="4" fillId="0" borderId="42" xfId="0" applyFont="1" applyBorder="1" applyAlignment="1" applyProtection="1"/>
    <xf numFmtId="0" fontId="4" fillId="0" borderId="43" xfId="0" applyFont="1" applyBorder="1" applyAlignment="1" applyProtection="1">
      <alignment horizontal="left"/>
    </xf>
    <xf numFmtId="0" fontId="4" fillId="0" borderId="44" xfId="0" applyFont="1" applyBorder="1" applyAlignment="1" applyProtection="1">
      <alignment horizontal="left"/>
    </xf>
    <xf numFmtId="0" fontId="42" fillId="7" borderId="32" xfId="0" applyFont="1" applyFill="1" applyBorder="1" applyAlignment="1" applyProtection="1">
      <alignment horizontal="center" vertical="center" wrapText="1"/>
    </xf>
    <xf numFmtId="0" fontId="59" fillId="6" borderId="0" xfId="0" applyFont="1" applyFill="1" applyProtection="1">
      <protection locked="0"/>
    </xf>
    <xf numFmtId="0" fontId="40" fillId="9" borderId="0" xfId="0" applyFont="1" applyFill="1" applyBorder="1" applyAlignment="1">
      <alignment horizontal="right" vertical="top" wrapText="1"/>
    </xf>
    <xf numFmtId="0" fontId="71" fillId="7" borderId="45" xfId="0" applyFont="1" applyFill="1" applyBorder="1" applyAlignment="1">
      <alignment horizontal="center" vertical="center" wrapText="1"/>
    </xf>
    <xf numFmtId="0" fontId="59" fillId="0" borderId="0" xfId="0" applyFont="1" applyFill="1" applyProtection="1">
      <protection locked="0"/>
    </xf>
    <xf numFmtId="0" fontId="0" fillId="0" borderId="0" xfId="0" applyFill="1"/>
    <xf numFmtId="3" fontId="59" fillId="3" borderId="2" xfId="0" applyNumberFormat="1" applyFont="1" applyFill="1" applyBorder="1" applyAlignment="1" applyProtection="1">
      <alignment horizontal="right"/>
      <protection locked="0"/>
    </xf>
    <xf numFmtId="0" fontId="58" fillId="7" borderId="0" xfId="0" applyFont="1" applyFill="1" applyBorder="1" applyAlignment="1">
      <alignment horizontal="right" vertical="center"/>
    </xf>
    <xf numFmtId="0" fontId="71" fillId="7" borderId="31" xfId="0" applyFont="1" applyFill="1" applyBorder="1" applyAlignment="1" applyProtection="1">
      <alignment horizontal="center" vertical="center"/>
      <protection locked="0"/>
    </xf>
    <xf numFmtId="0" fontId="42" fillId="8" borderId="45" xfId="0" applyFont="1" applyFill="1" applyBorder="1" applyAlignment="1">
      <alignment horizontal="center" vertical="top"/>
    </xf>
    <xf numFmtId="0" fontId="72" fillId="8" borderId="0" xfId="0" applyFont="1" applyFill="1" applyBorder="1" applyAlignment="1">
      <alignment horizontal="left"/>
    </xf>
    <xf numFmtId="0" fontId="73" fillId="8" borderId="29" xfId="0" applyFont="1" applyFill="1" applyBorder="1" applyAlignment="1" applyProtection="1">
      <alignment horizontal="left"/>
      <protection locked="0"/>
    </xf>
    <xf numFmtId="3" fontId="73" fillId="3" borderId="6" xfId="0" applyNumberFormat="1" applyFont="1" applyFill="1" applyBorder="1" applyAlignment="1" applyProtection="1">
      <alignment horizontal="center"/>
      <protection locked="0"/>
    </xf>
    <xf numFmtId="0" fontId="22" fillId="0" borderId="11" xfId="0" applyFont="1" applyBorder="1" applyAlignment="1" applyProtection="1">
      <alignment horizontal="left"/>
    </xf>
    <xf numFmtId="0" fontId="22" fillId="0" borderId="11" xfId="0" applyFont="1" applyBorder="1" applyAlignment="1" applyProtection="1">
      <alignment horizontal="right"/>
    </xf>
    <xf numFmtId="0" fontId="22" fillId="0" borderId="11" xfId="0" applyFont="1" applyBorder="1" applyProtection="1"/>
    <xf numFmtId="0" fontId="22" fillId="0" borderId="26" xfId="0" applyNumberFormat="1" applyFont="1" applyBorder="1" applyAlignment="1" applyProtection="1">
      <alignment horizontal="center"/>
    </xf>
    <xf numFmtId="0" fontId="69" fillId="0" borderId="0" xfId="0" applyFont="1" applyProtection="1">
      <protection locked="0"/>
    </xf>
    <xf numFmtId="0" fontId="22" fillId="0" borderId="2" xfId="0" quotePrefix="1" applyFont="1" applyBorder="1" applyAlignment="1" applyProtection="1">
      <alignment horizontal="center"/>
      <protection locked="0"/>
    </xf>
    <xf numFmtId="0" fontId="22" fillId="0" borderId="22" xfId="0" quotePrefix="1" applyFont="1" applyBorder="1" applyAlignment="1" applyProtection="1">
      <alignment horizontal="center"/>
      <protection locked="0"/>
    </xf>
    <xf numFmtId="0" fontId="22" fillId="0" borderId="46" xfId="0" quotePrefix="1" applyFont="1" applyBorder="1" applyAlignment="1" applyProtection="1">
      <alignment horizontal="center"/>
      <protection locked="0"/>
    </xf>
    <xf numFmtId="0" fontId="69" fillId="0" borderId="0" xfId="0" applyFont="1"/>
    <xf numFmtId="0" fontId="22" fillId="0" borderId="0" xfId="0" applyFont="1" applyBorder="1" applyAlignment="1" applyProtection="1">
      <alignment horizontal="left"/>
    </xf>
    <xf numFmtId="0" fontId="22" fillId="0" borderId="21" xfId="0" quotePrefix="1" applyFont="1" applyBorder="1" applyAlignment="1" applyProtection="1">
      <alignment horizontal="center"/>
      <protection locked="0"/>
    </xf>
    <xf numFmtId="0" fontId="22" fillId="0" borderId="8" xfId="0" quotePrefix="1" applyFont="1" applyBorder="1" applyAlignment="1" applyProtection="1">
      <alignment horizontal="center"/>
      <protection locked="0"/>
    </xf>
    <xf numFmtId="0" fontId="22" fillId="0" borderId="0" xfId="0" applyFont="1" applyBorder="1" applyAlignment="1" applyProtection="1">
      <alignment horizontal="left"/>
      <protection locked="0"/>
    </xf>
    <xf numFmtId="0" fontId="22" fillId="0" borderId="0" xfId="0" applyFont="1" applyFill="1" applyBorder="1" applyAlignment="1" applyProtection="1">
      <alignment horizontal="left"/>
    </xf>
    <xf numFmtId="0" fontId="74" fillId="0" borderId="2" xfId="0" quotePrefix="1" applyFont="1" applyBorder="1" applyAlignment="1" applyProtection="1">
      <alignment horizontal="center"/>
      <protection locked="0"/>
    </xf>
    <xf numFmtId="0" fontId="74" fillId="0" borderId="22" xfId="0" quotePrefix="1" applyFont="1" applyBorder="1" applyAlignment="1" applyProtection="1">
      <alignment horizontal="center"/>
      <protection locked="0"/>
    </xf>
    <xf numFmtId="0" fontId="74" fillId="0" borderId="23" xfId="0" quotePrefix="1" applyFont="1" applyBorder="1" applyAlignment="1" applyProtection="1">
      <alignment horizontal="center"/>
      <protection locked="0"/>
    </xf>
    <xf numFmtId="0" fontId="4" fillId="0" borderId="0" xfId="0" quotePrefix="1" applyFont="1" applyBorder="1" applyAlignment="1" applyProtection="1">
      <alignment horizontal="left"/>
    </xf>
    <xf numFmtId="0" fontId="4" fillId="0" borderId="0" xfId="0" applyFont="1" applyFill="1" applyBorder="1" applyProtection="1"/>
    <xf numFmtId="0" fontId="22" fillId="0" borderId="23" xfId="0" quotePrefix="1" applyFont="1" applyBorder="1" applyAlignment="1" applyProtection="1">
      <alignment horizontal="center"/>
      <protection locked="0"/>
    </xf>
    <xf numFmtId="3" fontId="59" fillId="3" borderId="47" xfId="0" applyNumberFormat="1" applyFont="1" applyFill="1" applyBorder="1" applyAlignment="1" applyProtection="1">
      <alignment horizontal="right"/>
      <protection locked="0"/>
    </xf>
    <xf numFmtId="0" fontId="75" fillId="7" borderId="0" xfId="0" applyFont="1" applyFill="1" applyBorder="1" applyAlignment="1">
      <alignment horizontal="right" vertical="center"/>
    </xf>
    <xf numFmtId="0" fontId="76" fillId="9" borderId="0" xfId="0" applyFont="1" applyFill="1"/>
    <xf numFmtId="0" fontId="5" fillId="0" borderId="43" xfId="0" applyFont="1" applyBorder="1" applyAlignment="1" applyProtection="1">
      <alignment horizontal="left"/>
    </xf>
    <xf numFmtId="0" fontId="5" fillId="0" borderId="44" xfId="0" applyFont="1" applyBorder="1" applyAlignment="1" applyProtection="1">
      <alignment horizontal="left"/>
    </xf>
    <xf numFmtId="0" fontId="5" fillId="0" borderId="43" xfId="0" applyFont="1" applyFill="1" applyBorder="1" applyAlignment="1" applyProtection="1">
      <alignment horizontal="left"/>
    </xf>
    <xf numFmtId="0" fontId="5" fillId="0" borderId="44" xfId="0" applyFont="1" applyFill="1" applyBorder="1" applyAlignment="1" applyProtection="1">
      <alignment horizontal="left"/>
    </xf>
    <xf numFmtId="0" fontId="4" fillId="0" borderId="42" xfId="0" applyFont="1" applyBorder="1" applyProtection="1"/>
    <xf numFmtId="0" fontId="4" fillId="0" borderId="28" xfId="0" applyFont="1" applyBorder="1" applyProtection="1"/>
    <xf numFmtId="0" fontId="5" fillId="0" borderId="43" xfId="0" applyFont="1" applyBorder="1" applyAlignment="1" applyProtection="1"/>
    <xf numFmtId="0" fontId="5" fillId="0" borderId="44" xfId="0" applyFont="1" applyBorder="1" applyAlignment="1" applyProtection="1"/>
    <xf numFmtId="0" fontId="4" fillId="10" borderId="6" xfId="0" applyFont="1" applyFill="1" applyBorder="1" applyAlignment="1" applyProtection="1"/>
    <xf numFmtId="0" fontId="4" fillId="10" borderId="7" xfId="0" applyFont="1" applyFill="1" applyBorder="1" applyAlignment="1" applyProtection="1"/>
    <xf numFmtId="0" fontId="32" fillId="10" borderId="6" xfId="0" applyFont="1" applyFill="1" applyBorder="1" applyAlignment="1" applyProtection="1">
      <alignment horizontal="left"/>
    </xf>
    <xf numFmtId="0" fontId="32" fillId="10" borderId="7" xfId="0" applyFont="1" applyFill="1" applyBorder="1" applyAlignment="1" applyProtection="1">
      <alignment horizontal="left"/>
    </xf>
    <xf numFmtId="0" fontId="33" fillId="10" borderId="6" xfId="0" applyFont="1" applyFill="1" applyBorder="1" applyAlignment="1" applyProtection="1">
      <alignment horizontal="left"/>
    </xf>
    <xf numFmtId="0" fontId="33" fillId="10" borderId="7" xfId="0" applyFont="1" applyFill="1" applyBorder="1" applyAlignment="1" applyProtection="1">
      <alignment horizontal="left"/>
    </xf>
    <xf numFmtId="0" fontId="59" fillId="8" borderId="0" xfId="0" applyFont="1" applyFill="1" applyBorder="1" applyAlignment="1" applyProtection="1">
      <alignment horizontal="left"/>
      <protection locked="0"/>
    </xf>
    <xf numFmtId="0" fontId="59" fillId="8" borderId="7" xfId="0" applyFont="1" applyFill="1" applyBorder="1" applyAlignment="1" applyProtection="1">
      <alignment horizontal="left"/>
      <protection locked="0"/>
    </xf>
    <xf numFmtId="0" fontId="59" fillId="8" borderId="0" xfId="0" applyFont="1" applyFill="1" applyAlignment="1" applyProtection="1">
      <alignment horizontal="left"/>
      <protection locked="0"/>
    </xf>
    <xf numFmtId="0" fontId="59" fillId="8" borderId="6" xfId="0" applyFont="1" applyFill="1" applyBorder="1" applyAlignment="1" applyProtection="1">
      <alignment horizontal="left"/>
      <protection locked="0"/>
    </xf>
    <xf numFmtId="17" fontId="59" fillId="8" borderId="0" xfId="0" applyNumberFormat="1" applyFont="1" applyFill="1" applyBorder="1" applyAlignment="1" applyProtection="1">
      <alignment horizontal="left"/>
      <protection locked="0"/>
    </xf>
    <xf numFmtId="0" fontId="59" fillId="8" borderId="0" xfId="0" quotePrefix="1" applyFont="1" applyFill="1" applyAlignment="1" applyProtection="1">
      <alignment horizontal="left"/>
      <protection locked="0"/>
    </xf>
    <xf numFmtId="0" fontId="59" fillId="8" borderId="6" xfId="0" quotePrefix="1" applyFont="1" applyFill="1" applyBorder="1" applyAlignment="1" applyProtection="1">
      <alignment horizontal="left"/>
      <protection locked="0"/>
    </xf>
    <xf numFmtId="0" fontId="69" fillId="0" borderId="0" xfId="0" applyFont="1" applyFill="1" applyProtection="1">
      <protection locked="0"/>
    </xf>
    <xf numFmtId="0" fontId="63" fillId="2" borderId="3" xfId="0" applyFont="1" applyFill="1" applyBorder="1"/>
    <xf numFmtId="0" fontId="7" fillId="3" borderId="11" xfId="0" applyFont="1" applyFill="1" applyBorder="1"/>
    <xf numFmtId="0" fontId="2" fillId="3" borderId="11" xfId="0" applyFont="1" applyFill="1" applyBorder="1"/>
    <xf numFmtId="0" fontId="2" fillId="2" borderId="3" xfId="0" applyFont="1" applyFill="1" applyBorder="1"/>
    <xf numFmtId="0" fontId="2" fillId="2" borderId="3" xfId="0" applyFont="1" applyFill="1" applyBorder="1" applyAlignment="1">
      <alignment horizontal="right"/>
    </xf>
    <xf numFmtId="0" fontId="67" fillId="2" borderId="0" xfId="0" applyFont="1" applyFill="1" applyBorder="1" applyAlignment="1">
      <alignment horizontal="right"/>
    </xf>
    <xf numFmtId="0" fontId="68" fillId="2" borderId="0" xfId="0" applyFont="1" applyFill="1" applyBorder="1"/>
    <xf numFmtId="0" fontId="68" fillId="2" borderId="7" xfId="0" applyFont="1" applyFill="1" applyBorder="1"/>
    <xf numFmtId="0" fontId="77" fillId="2" borderId="0" xfId="0" applyFont="1" applyFill="1" applyBorder="1"/>
    <xf numFmtId="0" fontId="79" fillId="2" borderId="0" xfId="0" applyFont="1" applyFill="1" applyBorder="1"/>
    <xf numFmtId="0" fontId="59" fillId="8" borderId="29" xfId="0" applyFont="1" applyFill="1" applyBorder="1" applyAlignment="1">
      <alignment horizontal="center" vertical="center"/>
    </xf>
    <xf numFmtId="0" fontId="59" fillId="8" borderId="48" xfId="0" applyFont="1" applyFill="1" applyBorder="1" applyAlignment="1" applyProtection="1">
      <alignment horizontal="center"/>
      <protection locked="0"/>
    </xf>
    <xf numFmtId="0" fontId="59" fillId="8" borderId="7" xfId="0" applyFont="1" applyFill="1" applyBorder="1" applyAlignment="1" applyProtection="1">
      <alignment horizontal="center"/>
      <protection locked="0"/>
    </xf>
    <xf numFmtId="1" fontId="59" fillId="8" borderId="7" xfId="0" applyNumberFormat="1" applyFont="1" applyFill="1" applyBorder="1" applyAlignment="1" applyProtection="1">
      <alignment horizontal="center"/>
      <protection locked="0"/>
    </xf>
    <xf numFmtId="0" fontId="59" fillId="8" borderId="7" xfId="0" applyNumberFormat="1" applyFont="1" applyFill="1" applyBorder="1" applyAlignment="1" applyProtection="1">
      <alignment horizontal="center"/>
      <protection locked="0"/>
    </xf>
    <xf numFmtId="0" fontId="59" fillId="0" borderId="0" xfId="0" applyFont="1" applyAlignment="1" applyProtection="1">
      <alignment horizontal="center"/>
      <protection locked="0"/>
    </xf>
    <xf numFmtId="164" fontId="58" fillId="3" borderId="6" xfId="0" applyNumberFormat="1" applyFont="1" applyFill="1" applyBorder="1" applyProtection="1">
      <protection locked="0"/>
    </xf>
    <xf numFmtId="164" fontId="59" fillId="3" borderId="6" xfId="0" applyNumberFormat="1" applyFont="1" applyFill="1" applyBorder="1" applyProtection="1">
      <protection locked="0"/>
    </xf>
    <xf numFmtId="0" fontId="83" fillId="2" borderId="0" xfId="0" applyFont="1" applyFill="1" applyBorder="1"/>
    <xf numFmtId="0" fontId="45" fillId="2" borderId="0" xfId="0" applyFont="1" applyFill="1" applyBorder="1"/>
    <xf numFmtId="0" fontId="67" fillId="2" borderId="0" xfId="0" applyFont="1" applyFill="1" applyBorder="1" applyAlignment="1">
      <alignment horizontal="left" indent="1"/>
    </xf>
    <xf numFmtId="0" fontId="69" fillId="9" borderId="29" xfId="0" applyFont="1" applyFill="1" applyBorder="1"/>
    <xf numFmtId="0" fontId="23" fillId="9" borderId="0" xfId="0" applyFont="1" applyFill="1" applyBorder="1"/>
    <xf numFmtId="0" fontId="69" fillId="9" borderId="0" xfId="0" applyFont="1" applyFill="1" applyBorder="1"/>
    <xf numFmtId="0" fontId="69" fillId="9" borderId="37" xfId="0" applyFont="1" applyFill="1" applyBorder="1"/>
    <xf numFmtId="0" fontId="33" fillId="2" borderId="10" xfId="0" applyFont="1" applyFill="1" applyBorder="1" applyAlignment="1" applyProtection="1">
      <alignment horizontal="left"/>
    </xf>
    <xf numFmtId="0" fontId="5" fillId="0" borderId="10" xfId="0" applyFont="1" applyBorder="1" applyAlignment="1" applyProtection="1">
      <alignment horizontal="left"/>
    </xf>
    <xf numFmtId="0" fontId="86" fillId="9" borderId="0" xfId="0" applyFont="1" applyFill="1" applyBorder="1"/>
    <xf numFmtId="0" fontId="4" fillId="10" borderId="28" xfId="0" applyFont="1" applyFill="1" applyBorder="1" applyAlignment="1" applyProtection="1"/>
    <xf numFmtId="0" fontId="91" fillId="0" borderId="0" xfId="0" applyFont="1"/>
    <xf numFmtId="0" fontId="92" fillId="0" borderId="7" xfId="0" applyFont="1" applyBorder="1" applyAlignment="1" applyProtection="1">
      <alignment horizontal="left"/>
    </xf>
    <xf numFmtId="0" fontId="92" fillId="0" borderId="0" xfId="0" applyFont="1" applyBorder="1" applyAlignment="1" applyProtection="1">
      <alignment horizontal="left"/>
    </xf>
    <xf numFmtId="0" fontId="93" fillId="0" borderId="7" xfId="0" applyFont="1" applyBorder="1" applyAlignment="1" applyProtection="1">
      <alignment horizontal="left"/>
    </xf>
    <xf numFmtId="0" fontId="91" fillId="0" borderId="6" xfId="0" applyFont="1" applyBorder="1"/>
    <xf numFmtId="0" fontId="93" fillId="0" borderId="6" xfId="0" applyFont="1" applyBorder="1" applyAlignment="1" applyProtection="1">
      <alignment horizontal="left"/>
    </xf>
    <xf numFmtId="0" fontId="92" fillId="5" borderId="7" xfId="0" applyFont="1" applyFill="1" applyBorder="1" applyAlignment="1" applyProtection="1">
      <alignment horizontal="left"/>
    </xf>
    <xf numFmtId="0" fontId="92" fillId="5" borderId="0" xfId="0" applyFont="1" applyFill="1" applyBorder="1" applyAlignment="1" applyProtection="1">
      <alignment horizontal="left"/>
    </xf>
    <xf numFmtId="0" fontId="7" fillId="0" borderId="0" xfId="0" applyFont="1" applyFill="1"/>
    <xf numFmtId="0" fontId="87" fillId="0" borderId="7" xfId="0" applyFont="1" applyFill="1" applyBorder="1" applyAlignment="1" applyProtection="1">
      <alignment horizontal="left"/>
    </xf>
    <xf numFmtId="0" fontId="87" fillId="0" borderId="0" xfId="0" applyFont="1" applyFill="1" applyBorder="1" applyAlignment="1" applyProtection="1">
      <alignment horizontal="left"/>
    </xf>
    <xf numFmtId="0" fontId="6" fillId="0" borderId="7" xfId="0" applyFont="1" applyFill="1" applyBorder="1" applyAlignment="1" applyProtection="1">
      <alignment horizontal="left"/>
    </xf>
    <xf numFmtId="0" fontId="7" fillId="0" borderId="6" xfId="0" applyFont="1" applyFill="1" applyBorder="1"/>
    <xf numFmtId="0" fontId="6" fillId="0" borderId="6" xfId="0" applyFont="1" applyFill="1" applyBorder="1" applyAlignment="1" applyProtection="1">
      <alignment horizontal="left"/>
    </xf>
    <xf numFmtId="49" fontId="2" fillId="0" borderId="26" xfId="0" applyNumberFormat="1" applyFont="1" applyBorder="1" applyAlignment="1">
      <alignment horizontal="center"/>
    </xf>
    <xf numFmtId="49" fontId="31" fillId="2" borderId="2" xfId="0" applyNumberFormat="1" applyFont="1" applyFill="1" applyBorder="1" applyAlignment="1" applyProtection="1">
      <alignment horizontal="left"/>
    </xf>
    <xf numFmtId="49" fontId="34" fillId="2" borderId="2" xfId="0" applyNumberFormat="1" applyFont="1" applyFill="1" applyBorder="1" applyAlignment="1" applyProtection="1">
      <alignment horizontal="left"/>
    </xf>
    <xf numFmtId="49" fontId="34" fillId="2" borderId="4" xfId="0" applyNumberFormat="1" applyFont="1" applyFill="1" applyBorder="1" applyAlignment="1" applyProtection="1">
      <alignment horizontal="left"/>
    </xf>
    <xf numFmtId="49" fontId="0" fillId="0" borderId="0" xfId="0" applyNumberFormat="1"/>
    <xf numFmtId="49" fontId="31" fillId="2" borderId="0" xfId="0" applyNumberFormat="1" applyFont="1" applyFill="1" applyBorder="1" applyAlignment="1" applyProtection="1">
      <alignment horizontal="left"/>
    </xf>
    <xf numFmtId="0" fontId="2" fillId="0" borderId="6" xfId="0" applyFont="1" applyBorder="1"/>
    <xf numFmtId="0" fontId="88" fillId="0" borderId="0" xfId="0" applyFont="1" applyFill="1"/>
    <xf numFmtId="0" fontId="88" fillId="0" borderId="6" xfId="0" applyFont="1" applyFill="1" applyBorder="1"/>
    <xf numFmtId="49" fontId="33" fillId="2" borderId="2" xfId="0" applyNumberFormat="1" applyFont="1" applyFill="1" applyBorder="1" applyAlignment="1" applyProtection="1">
      <alignment horizontal="left"/>
    </xf>
    <xf numFmtId="0" fontId="7" fillId="0" borderId="0" xfId="0" applyFont="1"/>
    <xf numFmtId="0" fontId="7" fillId="0" borderId="6" xfId="0" applyFont="1" applyBorder="1"/>
    <xf numFmtId="0" fontId="70" fillId="8" borderId="0" xfId="0" applyFont="1" applyFill="1" applyBorder="1" applyAlignment="1" applyProtection="1">
      <alignment horizontal="center"/>
      <protection locked="0"/>
    </xf>
    <xf numFmtId="164" fontId="2" fillId="0" borderId="0" xfId="0" applyNumberFormat="1" applyFont="1"/>
    <xf numFmtId="164" fontId="44" fillId="0" borderId="49" xfId="0" applyNumberFormat="1" applyFont="1" applyBorder="1" applyProtection="1"/>
    <xf numFmtId="164" fontId="44" fillId="0" borderId="50" xfId="0" applyNumberFormat="1" applyFont="1" applyBorder="1" applyProtection="1"/>
    <xf numFmtId="164" fontId="44" fillId="0" borderId="51" xfId="0" applyNumberFormat="1" applyFont="1" applyBorder="1" applyProtection="1"/>
    <xf numFmtId="164" fontId="44" fillId="0" borderId="2" xfId="0" applyNumberFormat="1" applyFont="1" applyBorder="1" applyProtection="1"/>
    <xf numFmtId="164" fontId="44" fillId="0" borderId="21" xfId="0" applyNumberFormat="1" applyFont="1" applyBorder="1" applyProtection="1"/>
    <xf numFmtId="164" fontId="44" fillId="0" borderId="8" xfId="0" applyNumberFormat="1" applyFont="1" applyBorder="1" applyProtection="1"/>
    <xf numFmtId="164" fontId="22" fillId="0" borderId="2" xfId="0" applyNumberFormat="1" applyFont="1" applyBorder="1" applyProtection="1"/>
    <xf numFmtId="164" fontId="22" fillId="0" borderId="21" xfId="0" applyNumberFormat="1" applyFont="1" applyBorder="1" applyProtection="1"/>
    <xf numFmtId="164" fontId="22" fillId="0" borderId="8" xfId="0" applyNumberFormat="1" applyFont="1" applyBorder="1" applyProtection="1"/>
    <xf numFmtId="164" fontId="22" fillId="0" borderId="52" xfId="0" applyNumberFormat="1" applyFont="1" applyBorder="1" applyProtection="1"/>
    <xf numFmtId="164" fontId="22" fillId="0" borderId="53" xfId="0" applyNumberFormat="1" applyFont="1" applyBorder="1" applyProtection="1"/>
    <xf numFmtId="164" fontId="22" fillId="0" borderId="54" xfId="0" applyNumberFormat="1" applyFont="1" applyBorder="1" applyProtection="1"/>
    <xf numFmtId="164" fontId="22" fillId="0" borderId="4" xfId="0" applyNumberFormat="1" applyFont="1" applyBorder="1" applyProtection="1"/>
    <xf numFmtId="164" fontId="22" fillId="0" borderId="24" xfId="0" applyNumberFormat="1" applyFont="1" applyBorder="1" applyProtection="1"/>
    <xf numFmtId="164" fontId="22" fillId="0" borderId="5" xfId="0" applyNumberFormat="1" applyFont="1" applyBorder="1" applyProtection="1"/>
    <xf numFmtId="164" fontId="94" fillId="0" borderId="49" xfId="0" applyNumberFormat="1" applyFont="1" applyBorder="1" applyProtection="1"/>
    <xf numFmtId="164" fontId="94" fillId="0" borderId="2" xfId="0" applyNumberFormat="1" applyFont="1" applyBorder="1" applyProtection="1"/>
    <xf numFmtId="164" fontId="95" fillId="0" borderId="2" xfId="0" applyNumberFormat="1" applyFont="1" applyBorder="1" applyProtection="1"/>
    <xf numFmtId="164" fontId="95" fillId="0" borderId="52" xfId="0" applyNumberFormat="1" applyFont="1" applyBorder="1" applyProtection="1"/>
    <xf numFmtId="164" fontId="95" fillId="0" borderId="4" xfId="0" applyNumberFormat="1" applyFont="1" applyBorder="1" applyProtection="1"/>
    <xf numFmtId="164" fontId="94" fillId="0" borderId="41" xfId="0" applyNumberFormat="1" applyFont="1" applyBorder="1" applyProtection="1"/>
    <xf numFmtId="164" fontId="94" fillId="0" borderId="6" xfId="0" applyNumberFormat="1" applyFont="1" applyBorder="1" applyProtection="1"/>
    <xf numFmtId="164" fontId="95" fillId="0" borderId="6" xfId="0" applyNumberFormat="1" applyFont="1" applyBorder="1" applyProtection="1"/>
    <xf numFmtId="164" fontId="95" fillId="0" borderId="42" xfId="0" applyNumberFormat="1" applyFont="1" applyBorder="1" applyProtection="1"/>
    <xf numFmtId="164" fontId="95" fillId="0" borderId="10" xfId="0" applyNumberFormat="1" applyFont="1" applyBorder="1" applyProtection="1"/>
    <xf numFmtId="164" fontId="22" fillId="0" borderId="6" xfId="0" applyNumberFormat="1" applyFont="1" applyBorder="1" applyProtection="1"/>
    <xf numFmtId="164" fontId="22" fillId="0" borderId="10" xfId="0" applyNumberFormat="1" applyFont="1" applyBorder="1" applyProtection="1"/>
    <xf numFmtId="164" fontId="37" fillId="0" borderId="41" xfId="0" applyNumberFormat="1" applyFont="1" applyBorder="1" applyProtection="1"/>
    <xf numFmtId="164" fontId="37" fillId="0" borderId="6" xfId="0" applyNumberFormat="1" applyFont="1" applyBorder="1" applyProtection="1"/>
    <xf numFmtId="164" fontId="5" fillId="0" borderId="6" xfId="0" applyNumberFormat="1" applyFont="1" applyFill="1" applyBorder="1" applyProtection="1"/>
    <xf numFmtId="164" fontId="5" fillId="0" borderId="6" xfId="0" applyNumberFormat="1" applyFont="1" applyBorder="1" applyProtection="1"/>
    <xf numFmtId="164" fontId="37" fillId="0" borderId="6" xfId="0" applyNumberFormat="1" applyFont="1" applyFill="1" applyBorder="1" applyProtection="1"/>
    <xf numFmtId="164" fontId="5" fillId="0" borderId="10" xfId="0" applyNumberFormat="1" applyFont="1" applyBorder="1" applyProtection="1"/>
    <xf numFmtId="0" fontId="5" fillId="11" borderId="0" xfId="0" applyFont="1" applyFill="1" applyBorder="1" applyAlignment="1" applyProtection="1">
      <alignment horizontal="left"/>
    </xf>
    <xf numFmtId="0" fontId="4" fillId="11" borderId="0" xfId="0" applyFont="1" applyFill="1" applyBorder="1" applyAlignment="1" applyProtection="1">
      <alignment horizontal="left"/>
    </xf>
    <xf numFmtId="0" fontId="5" fillId="11" borderId="0" xfId="0" applyFont="1" applyFill="1" applyBorder="1" applyProtection="1">
      <protection locked="0"/>
    </xf>
    <xf numFmtId="164" fontId="5" fillId="11" borderId="6" xfId="0" applyNumberFormat="1" applyFont="1" applyFill="1" applyBorder="1" applyProtection="1">
      <protection locked="0"/>
    </xf>
    <xf numFmtId="164" fontId="5" fillId="11" borderId="0" xfId="0" applyNumberFormat="1" applyFont="1" applyFill="1" applyBorder="1" applyProtection="1">
      <protection locked="0"/>
    </xf>
    <xf numFmtId="164" fontId="5" fillId="11" borderId="7" xfId="0" applyNumberFormat="1" applyFont="1" applyFill="1" applyBorder="1" applyProtection="1">
      <protection locked="0"/>
    </xf>
    <xf numFmtId="0" fontId="0" fillId="11" borderId="0" xfId="0" applyFill="1" applyProtection="1">
      <protection locked="0"/>
    </xf>
    <xf numFmtId="164" fontId="22" fillId="11" borderId="2" xfId="0" applyNumberFormat="1" applyFont="1" applyFill="1" applyBorder="1" applyProtection="1">
      <protection locked="0"/>
    </xf>
    <xf numFmtId="164" fontId="22" fillId="11" borderId="21" xfId="0" applyNumberFormat="1" applyFont="1" applyFill="1" applyBorder="1" applyProtection="1">
      <protection locked="0"/>
    </xf>
    <xf numFmtId="164" fontId="22" fillId="11" borderId="8" xfId="0" applyNumberFormat="1" applyFont="1" applyFill="1" applyBorder="1" applyProtection="1">
      <protection locked="0"/>
    </xf>
    <xf numFmtId="0" fontId="5" fillId="11" borderId="0" xfId="0" applyFont="1" applyFill="1" applyBorder="1" applyAlignment="1" applyProtection="1">
      <alignment horizontal="left" indent="1"/>
    </xf>
    <xf numFmtId="0" fontId="5" fillId="11" borderId="3" xfId="0" applyFont="1" applyFill="1" applyBorder="1" applyAlignment="1" applyProtection="1">
      <alignment horizontal="left"/>
    </xf>
    <xf numFmtId="0" fontId="5" fillId="11" borderId="3" xfId="0" applyFont="1" applyFill="1" applyBorder="1" applyAlignment="1" applyProtection="1">
      <alignment horizontal="left" indent="1"/>
    </xf>
    <xf numFmtId="0" fontId="5" fillId="11" borderId="3" xfId="0" applyFont="1" applyFill="1" applyBorder="1" applyProtection="1">
      <protection locked="0"/>
    </xf>
    <xf numFmtId="164" fontId="37" fillId="0" borderId="42" xfId="0" applyNumberFormat="1" applyFont="1" applyBorder="1" applyProtection="1"/>
    <xf numFmtId="164" fontId="19" fillId="0" borderId="6" xfId="0" applyNumberFormat="1" applyFont="1" applyBorder="1" applyProtection="1"/>
    <xf numFmtId="164" fontId="19" fillId="0" borderId="10" xfId="0" applyNumberFormat="1" applyFont="1" applyBorder="1" applyProtection="1"/>
    <xf numFmtId="164" fontId="44" fillId="0" borderId="52" xfId="0" applyNumberFormat="1" applyFont="1" applyBorder="1" applyProtection="1"/>
    <xf numFmtId="164" fontId="44" fillId="0" borderId="53" xfId="0" applyNumberFormat="1" applyFont="1" applyBorder="1" applyProtection="1"/>
    <xf numFmtId="164" fontId="44" fillId="0" borderId="54" xfId="0" applyNumberFormat="1" applyFont="1" applyBorder="1" applyProtection="1"/>
    <xf numFmtId="164" fontId="22" fillId="11" borderId="2" xfId="0" applyNumberFormat="1" applyFont="1" applyFill="1" applyBorder="1" applyProtection="1"/>
    <xf numFmtId="164" fontId="22" fillId="11" borderId="21" xfId="0" applyNumberFormat="1" applyFont="1" applyFill="1" applyBorder="1" applyProtection="1"/>
    <xf numFmtId="164" fontId="22" fillId="11" borderId="8" xfId="0" applyNumberFormat="1" applyFont="1" applyFill="1" applyBorder="1" applyProtection="1"/>
    <xf numFmtId="164" fontId="22" fillId="11" borderId="4" xfId="0" applyNumberFormat="1" applyFont="1" applyFill="1" applyBorder="1" applyProtection="1"/>
    <xf numFmtId="164" fontId="22" fillId="11" borderId="24" xfId="0" applyNumberFormat="1" applyFont="1" applyFill="1" applyBorder="1" applyProtection="1"/>
    <xf numFmtId="164" fontId="22" fillId="11" borderId="5" xfId="0" applyNumberFormat="1" applyFont="1" applyFill="1" applyBorder="1" applyProtection="1"/>
    <xf numFmtId="164" fontId="44" fillId="0" borderId="49" xfId="0" quotePrefix="1" applyNumberFormat="1" applyFont="1" applyBorder="1" applyAlignment="1" applyProtection="1">
      <alignment horizontal="right"/>
    </xf>
    <xf numFmtId="164" fontId="44" fillId="0" borderId="50" xfId="0" quotePrefix="1" applyNumberFormat="1" applyFont="1" applyBorder="1" applyAlignment="1" applyProtection="1">
      <alignment horizontal="right"/>
    </xf>
    <xf numFmtId="164" fontId="44" fillId="0" borderId="51" xfId="0" quotePrefix="1" applyNumberFormat="1" applyFont="1" applyBorder="1" applyAlignment="1" applyProtection="1">
      <alignment horizontal="right"/>
    </xf>
    <xf numFmtId="164" fontId="5" fillId="11" borderId="13" xfId="0" applyNumberFormat="1" applyFont="1" applyFill="1" applyBorder="1" applyProtection="1">
      <protection locked="0"/>
    </xf>
    <xf numFmtId="0" fontId="5" fillId="11" borderId="0" xfId="0" applyFont="1" applyFill="1" applyBorder="1" applyAlignment="1" applyProtection="1">
      <alignment horizontal="left" indent="2"/>
    </xf>
    <xf numFmtId="0" fontId="5" fillId="11" borderId="7" xfId="0" applyFont="1" applyFill="1" applyBorder="1" applyProtection="1">
      <protection locked="0"/>
    </xf>
    <xf numFmtId="0" fontId="5" fillId="11" borderId="15" xfId="0" applyFont="1" applyFill="1" applyBorder="1" applyProtection="1">
      <protection locked="0"/>
    </xf>
    <xf numFmtId="164" fontId="37" fillId="0" borderId="49" xfId="0" applyNumberFormat="1" applyFont="1" applyBorder="1" applyAlignment="1" applyProtection="1"/>
    <xf numFmtId="164" fontId="37" fillId="0" borderId="41" xfId="0" applyNumberFormat="1" applyFont="1" applyBorder="1" applyAlignment="1" applyProtection="1"/>
    <xf numFmtId="164" fontId="34" fillId="2" borderId="6" xfId="0" applyNumberFormat="1" applyFont="1" applyFill="1" applyBorder="1" applyProtection="1"/>
    <xf numFmtId="164" fontId="22" fillId="0" borderId="6" xfId="0" applyNumberFormat="1" applyFont="1" applyFill="1" applyBorder="1" applyProtection="1"/>
    <xf numFmtId="164" fontId="22" fillId="0" borderId="42" xfId="0" applyNumberFormat="1" applyFont="1" applyBorder="1" applyProtection="1"/>
    <xf numFmtId="164" fontId="22" fillId="0" borderId="55" xfId="0" applyNumberFormat="1" applyFont="1" applyBorder="1" applyProtection="1"/>
    <xf numFmtId="164" fontId="5" fillId="0" borderId="0" xfId="0" applyNumberFormat="1" applyFont="1" applyBorder="1" applyProtection="1"/>
    <xf numFmtId="164" fontId="5" fillId="0" borderId="7" xfId="0" applyNumberFormat="1" applyFont="1" applyBorder="1" applyProtection="1"/>
    <xf numFmtId="164" fontId="19" fillId="0" borderId="0" xfId="0" applyNumberFormat="1" applyFont="1" applyBorder="1" applyProtection="1"/>
    <xf numFmtId="164" fontId="19" fillId="0" borderId="7" xfId="0" applyNumberFormat="1" applyFont="1" applyBorder="1" applyProtection="1"/>
    <xf numFmtId="164" fontId="19" fillId="0" borderId="3" xfId="0" applyNumberFormat="1" applyFont="1" applyBorder="1" applyProtection="1"/>
    <xf numFmtId="164" fontId="19" fillId="0" borderId="15" xfId="0" applyNumberFormat="1" applyFont="1" applyBorder="1" applyProtection="1"/>
    <xf numFmtId="164" fontId="37" fillId="0" borderId="18" xfId="0" applyNumberFormat="1" applyFont="1" applyBorder="1" applyProtection="1"/>
    <xf numFmtId="164" fontId="37" fillId="0" borderId="27" xfId="0" applyNumberFormat="1" applyFont="1" applyBorder="1" applyProtection="1"/>
    <xf numFmtId="164" fontId="5" fillId="0" borderId="3" xfId="0" applyNumberFormat="1" applyFont="1" applyBorder="1" applyProtection="1"/>
    <xf numFmtId="164" fontId="5" fillId="0" borderId="15" xfId="0" applyNumberFormat="1" applyFont="1" applyBorder="1" applyProtection="1"/>
    <xf numFmtId="164" fontId="19" fillId="0" borderId="6" xfId="0" applyNumberFormat="1" applyFont="1" applyFill="1" applyBorder="1" applyProtection="1"/>
    <xf numFmtId="164" fontId="5" fillId="0" borderId="0" xfId="0" applyNumberFormat="1" applyFont="1" applyFill="1" applyBorder="1" applyProtection="1"/>
    <xf numFmtId="164" fontId="5" fillId="0" borderId="7" xfId="0" applyNumberFormat="1" applyFont="1" applyFill="1" applyBorder="1" applyProtection="1"/>
    <xf numFmtId="164" fontId="37" fillId="0" borderId="41" xfId="0" applyNumberFormat="1" applyFont="1" applyFill="1" applyBorder="1" applyProtection="1"/>
    <xf numFmtId="164" fontId="5" fillId="0" borderId="10" xfId="0" applyNumberFormat="1" applyFont="1" applyFill="1" applyBorder="1" applyProtection="1"/>
    <xf numFmtId="164" fontId="5" fillId="0" borderId="3" xfId="0" applyNumberFormat="1" applyFont="1" applyFill="1" applyBorder="1" applyProtection="1"/>
    <xf numFmtId="164" fontId="5" fillId="0" borderId="15" xfId="0" applyNumberFormat="1" applyFont="1" applyFill="1" applyBorder="1" applyProtection="1"/>
    <xf numFmtId="164" fontId="44" fillId="0" borderId="56" xfId="0" applyNumberFormat="1" applyFont="1" applyBorder="1" applyProtection="1"/>
    <xf numFmtId="164" fontId="44" fillId="0" borderId="40" xfId="0" applyNumberFormat="1" applyFont="1" applyBorder="1" applyProtection="1"/>
    <xf numFmtId="164" fontId="44" fillId="0" borderId="57" xfId="0" applyNumberFormat="1" applyFont="1" applyBorder="1" applyProtection="1"/>
    <xf numFmtId="164" fontId="22" fillId="0" borderId="10" xfId="0" applyNumberFormat="1" applyFont="1" applyFill="1" applyBorder="1" applyProtection="1"/>
    <xf numFmtId="0" fontId="0" fillId="12" borderId="0" xfId="0" applyFill="1"/>
    <xf numFmtId="0" fontId="7" fillId="0" borderId="0" xfId="0" applyFont="1" applyFill="1" applyProtection="1">
      <protection locked="0"/>
    </xf>
    <xf numFmtId="0" fontId="5" fillId="13" borderId="0" xfId="0" applyFont="1" applyFill="1" applyBorder="1" applyAlignment="1" applyProtection="1">
      <alignment horizontal="left" indent="1"/>
    </xf>
    <xf numFmtId="0" fontId="5" fillId="13" borderId="0" xfId="0" applyFont="1" applyFill="1" applyBorder="1" applyProtection="1">
      <protection locked="0"/>
    </xf>
    <xf numFmtId="164" fontId="5" fillId="13" borderId="6" xfId="0" applyNumberFormat="1" applyFont="1" applyFill="1" applyBorder="1" applyProtection="1"/>
    <xf numFmtId="164" fontId="22" fillId="13" borderId="2" xfId="0" applyNumberFormat="1" applyFont="1" applyFill="1" applyBorder="1" applyProtection="1"/>
    <xf numFmtId="164" fontId="22" fillId="13" borderId="21" xfId="0" applyNumberFormat="1" applyFont="1" applyFill="1" applyBorder="1" applyProtection="1"/>
    <xf numFmtId="164" fontId="22" fillId="13" borderId="8" xfId="0" applyNumberFormat="1" applyFont="1" applyFill="1" applyBorder="1" applyProtection="1"/>
    <xf numFmtId="0" fontId="0" fillId="13" borderId="0" xfId="0" applyFill="1"/>
    <xf numFmtId="0" fontId="0" fillId="14" borderId="0" xfId="0" applyFill="1"/>
    <xf numFmtId="164" fontId="5" fillId="11" borderId="6" xfId="0" applyNumberFormat="1" applyFont="1" applyFill="1" applyBorder="1" applyProtection="1"/>
    <xf numFmtId="164" fontId="37" fillId="0" borderId="0" xfId="0" applyNumberFormat="1" applyFont="1" applyBorder="1" applyProtection="1"/>
    <xf numFmtId="164" fontId="37" fillId="0" borderId="7" xfId="0" applyNumberFormat="1" applyFont="1" applyBorder="1" applyProtection="1"/>
    <xf numFmtId="164" fontId="37" fillId="0" borderId="58" xfId="0" applyNumberFormat="1" applyFont="1" applyBorder="1" applyProtection="1"/>
    <xf numFmtId="164" fontId="22" fillId="0" borderId="26" xfId="0" applyNumberFormat="1" applyFont="1" applyBorder="1" applyProtection="1"/>
    <xf numFmtId="164" fontId="22" fillId="0" borderId="2" xfId="0" applyNumberFormat="1" applyFont="1" applyFill="1" applyBorder="1" applyProtection="1"/>
    <xf numFmtId="164" fontId="22" fillId="0" borderId="21" xfId="0" applyNumberFormat="1" applyFont="1" applyFill="1" applyBorder="1" applyProtection="1"/>
    <xf numFmtId="164" fontId="22" fillId="0" borderId="8" xfId="0" applyNumberFormat="1" applyFont="1" applyFill="1" applyBorder="1" applyProtection="1"/>
    <xf numFmtId="164" fontId="44" fillId="0" borderId="59" xfId="0" applyNumberFormat="1" applyFont="1" applyBorder="1" applyProtection="1"/>
    <xf numFmtId="164" fontId="44" fillId="0" borderId="60" xfId="0" applyNumberFormat="1" applyFont="1" applyBorder="1" applyProtection="1"/>
    <xf numFmtId="164" fontId="44" fillId="0" borderId="61" xfId="0" applyNumberFormat="1" applyFont="1" applyBorder="1" applyProtection="1"/>
    <xf numFmtId="164" fontId="37" fillId="0" borderId="42" xfId="0" applyNumberFormat="1" applyFont="1" applyFill="1" applyBorder="1" applyProtection="1"/>
    <xf numFmtId="164" fontId="37" fillId="0" borderId="58" xfId="0" applyNumberFormat="1" applyFont="1" applyFill="1" applyBorder="1" applyProtection="1"/>
    <xf numFmtId="164" fontId="37" fillId="0" borderId="10" xfId="0" applyNumberFormat="1" applyFont="1" applyFill="1" applyBorder="1" applyProtection="1"/>
    <xf numFmtId="0" fontId="4" fillId="0" borderId="18" xfId="0" quotePrefix="1" applyFont="1" applyFill="1" applyBorder="1" applyAlignment="1" applyProtection="1">
      <alignment horizontal="left"/>
    </xf>
    <xf numFmtId="0" fontId="4" fillId="0" borderId="0" xfId="0" quotePrefix="1" applyFont="1" applyFill="1" applyBorder="1" applyAlignment="1" applyProtection="1">
      <alignment horizontal="left"/>
    </xf>
    <xf numFmtId="0" fontId="5" fillId="0" borderId="0" xfId="0" quotePrefix="1" applyFont="1" applyFill="1" applyBorder="1" applyAlignment="1" applyProtection="1">
      <alignment horizontal="left"/>
    </xf>
    <xf numFmtId="0" fontId="5" fillId="0" borderId="0" xfId="0" quotePrefix="1" applyFont="1" applyBorder="1" applyAlignment="1" applyProtection="1">
      <alignment horizontal="left"/>
    </xf>
    <xf numFmtId="0" fontId="4" fillId="0" borderId="9" xfId="0" quotePrefix="1" applyFont="1" applyBorder="1" applyAlignment="1" applyProtection="1">
      <alignment horizontal="left"/>
    </xf>
    <xf numFmtId="0" fontId="5" fillId="0" borderId="9" xfId="0" quotePrefix="1" applyFont="1" applyBorder="1" applyAlignment="1" applyProtection="1">
      <alignment horizontal="left"/>
    </xf>
    <xf numFmtId="0" fontId="4" fillId="0" borderId="3" xfId="0" quotePrefix="1" applyFont="1" applyBorder="1" applyAlignment="1" applyProtection="1">
      <alignment horizontal="left"/>
    </xf>
    <xf numFmtId="0" fontId="4" fillId="0" borderId="18" xfId="0" quotePrefix="1" applyFont="1" applyBorder="1" applyAlignment="1" applyProtection="1">
      <alignment horizontal="left"/>
    </xf>
    <xf numFmtId="0" fontId="5" fillId="0" borderId="3" xfId="0" quotePrefix="1" applyFont="1" applyBorder="1" applyAlignment="1" applyProtection="1">
      <alignment horizontal="left"/>
    </xf>
    <xf numFmtId="165" fontId="31" fillId="2" borderId="0" xfId="0" quotePrefix="1" applyNumberFormat="1" applyFont="1" applyFill="1" applyBorder="1" applyAlignment="1" applyProtection="1">
      <alignment horizontal="left"/>
    </xf>
    <xf numFmtId="165" fontId="34" fillId="2" borderId="0" xfId="0" quotePrefix="1" applyNumberFormat="1" applyFont="1" applyFill="1" applyBorder="1" applyAlignment="1" applyProtection="1">
      <alignment horizontal="left"/>
    </xf>
    <xf numFmtId="165" fontId="34" fillId="2" borderId="3" xfId="0" quotePrefix="1" applyNumberFormat="1" applyFont="1" applyFill="1" applyBorder="1" applyAlignment="1" applyProtection="1">
      <alignment horizontal="left"/>
    </xf>
    <xf numFmtId="0" fontId="5" fillId="13" borderId="0" xfId="0" quotePrefix="1" applyFont="1" applyFill="1" applyBorder="1" applyAlignment="1" applyProtection="1">
      <alignment horizontal="left"/>
    </xf>
    <xf numFmtId="0" fontId="5" fillId="0" borderId="3" xfId="0" quotePrefix="1" applyFont="1" applyFill="1" applyBorder="1" applyAlignment="1" applyProtection="1">
      <alignment horizontal="left"/>
    </xf>
    <xf numFmtId="0" fontId="4" fillId="0" borderId="18" xfId="0" quotePrefix="1" applyFont="1" applyBorder="1" applyAlignment="1" applyProtection="1">
      <alignment horizontal="left"/>
      <protection locked="0"/>
    </xf>
    <xf numFmtId="0" fontId="4" fillId="0" borderId="0" xfId="0" quotePrefix="1" applyFont="1" applyBorder="1" applyAlignment="1" applyProtection="1">
      <alignment horizontal="left"/>
      <protection locked="0"/>
    </xf>
    <xf numFmtId="0" fontId="5" fillId="0" borderId="0" xfId="0" quotePrefix="1" applyFont="1" applyBorder="1" applyAlignment="1" applyProtection="1">
      <alignment horizontal="left"/>
      <protection locked="0"/>
    </xf>
    <xf numFmtId="0" fontId="4" fillId="0" borderId="3" xfId="0" quotePrefix="1" applyFont="1" applyBorder="1" applyAlignment="1" applyProtection="1">
      <alignment horizontal="left"/>
      <protection locked="0"/>
    </xf>
    <xf numFmtId="0" fontId="5" fillId="0" borderId="3" xfId="0" quotePrefix="1" applyFont="1" applyBorder="1" applyAlignment="1" applyProtection="1">
      <alignment horizontal="left"/>
      <protection locked="0"/>
    </xf>
    <xf numFmtId="0" fontId="4" fillId="0" borderId="9" xfId="0" quotePrefix="1" applyFont="1" applyFill="1" applyBorder="1" applyAlignment="1" applyProtection="1">
      <alignment horizontal="left"/>
    </xf>
    <xf numFmtId="0" fontId="7" fillId="15" borderId="0" xfId="0" applyFont="1" applyFill="1"/>
    <xf numFmtId="0" fontId="48" fillId="15" borderId="7" xfId="0" applyFont="1" applyFill="1" applyBorder="1" applyAlignment="1" applyProtection="1">
      <alignment horizontal="left"/>
    </xf>
    <xf numFmtId="0" fontId="48" fillId="15" borderId="0" xfId="0" applyFont="1" applyFill="1" applyBorder="1" applyAlignment="1" applyProtection="1">
      <alignment horizontal="left"/>
    </xf>
    <xf numFmtId="49" fontId="34" fillId="15" borderId="0" xfId="0" applyNumberFormat="1" applyFont="1" applyFill="1" applyBorder="1" applyAlignment="1" applyProtection="1">
      <alignment horizontal="left"/>
    </xf>
    <xf numFmtId="0" fontId="33" fillId="15" borderId="7" xfId="0" applyFont="1" applyFill="1" applyBorder="1" applyAlignment="1" applyProtection="1">
      <alignment horizontal="left"/>
    </xf>
    <xf numFmtId="0" fontId="7" fillId="15" borderId="6" xfId="0" applyFont="1" applyFill="1" applyBorder="1"/>
    <xf numFmtId="0" fontId="33" fillId="15" borderId="6" xfId="0" applyFont="1" applyFill="1" applyBorder="1" applyAlignment="1" applyProtection="1">
      <alignment horizontal="left"/>
    </xf>
    <xf numFmtId="164" fontId="5" fillId="11" borderId="0" xfId="0" applyNumberFormat="1" applyFont="1" applyFill="1" applyBorder="1" applyProtection="1"/>
    <xf numFmtId="164" fontId="5" fillId="11" borderId="10" xfId="0" applyNumberFormat="1" applyFont="1" applyFill="1" applyBorder="1" applyProtection="1"/>
    <xf numFmtId="164" fontId="5" fillId="11" borderId="3" xfId="0" applyNumberFormat="1" applyFont="1" applyFill="1" applyBorder="1" applyProtection="1"/>
    <xf numFmtId="164" fontId="5" fillId="11" borderId="15" xfId="0" applyNumberFormat="1" applyFont="1" applyFill="1" applyBorder="1" applyProtection="1"/>
    <xf numFmtId="164" fontId="5" fillId="11" borderId="7" xfId="0" applyNumberFormat="1" applyFont="1" applyFill="1" applyBorder="1" applyProtection="1"/>
    <xf numFmtId="0" fontId="0" fillId="15" borderId="0" xfId="0" applyFill="1"/>
    <xf numFmtId="0" fontId="45" fillId="15" borderId="7" xfId="0" applyFont="1" applyFill="1" applyBorder="1" applyAlignment="1" applyProtection="1">
      <alignment horizontal="left"/>
    </xf>
    <xf numFmtId="0" fontId="45" fillId="15" borderId="0" xfId="0" applyFont="1" applyFill="1" applyBorder="1" applyAlignment="1" applyProtection="1">
      <alignment horizontal="left"/>
    </xf>
    <xf numFmtId="0" fontId="5" fillId="15" borderId="0" xfId="0" applyFont="1" applyFill="1" applyBorder="1" applyAlignment="1" applyProtection="1">
      <alignment horizontal="left"/>
    </xf>
    <xf numFmtId="0" fontId="5" fillId="15" borderId="0" xfId="0" applyFont="1" applyFill="1" applyBorder="1" applyAlignment="1" applyProtection="1">
      <alignment horizontal="left" indent="1"/>
    </xf>
    <xf numFmtId="0" fontId="0" fillId="15" borderId="6" xfId="0" applyFill="1" applyBorder="1"/>
    <xf numFmtId="0" fontId="5" fillId="15" borderId="6" xfId="0" applyFont="1" applyFill="1" applyBorder="1" applyAlignment="1" applyProtection="1">
      <alignment horizontal="left"/>
    </xf>
    <xf numFmtId="0" fontId="5" fillId="15" borderId="7" xfId="0" applyFont="1" applyFill="1" applyBorder="1" applyAlignment="1" applyProtection="1">
      <alignment horizontal="left"/>
    </xf>
    <xf numFmtId="0" fontId="5" fillId="15" borderId="3" xfId="0" applyFont="1" applyFill="1" applyBorder="1" applyAlignment="1" applyProtection="1">
      <alignment horizontal="left"/>
    </xf>
    <xf numFmtId="0" fontId="5" fillId="15" borderId="3" xfId="0" applyFont="1" applyFill="1" applyBorder="1" applyAlignment="1" applyProtection="1">
      <alignment horizontal="left" indent="1"/>
    </xf>
    <xf numFmtId="0" fontId="54" fillId="15" borderId="7" xfId="0" applyFont="1" applyFill="1" applyBorder="1"/>
    <xf numFmtId="0" fontId="45" fillId="15" borderId="0" xfId="0" applyFont="1" applyFill="1"/>
    <xf numFmtId="49" fontId="1" fillId="15" borderId="2" xfId="0" applyNumberFormat="1" applyFont="1" applyFill="1" applyBorder="1" applyAlignment="1">
      <alignment horizontal="left"/>
    </xf>
    <xf numFmtId="0" fontId="1" fillId="15" borderId="7" xfId="0" applyFont="1" applyFill="1" applyBorder="1"/>
    <xf numFmtId="0" fontId="0" fillId="13" borderId="0" xfId="0" applyFill="1" applyProtection="1">
      <protection locked="0"/>
    </xf>
    <xf numFmtId="0" fontId="5" fillId="13" borderId="0" xfId="0" applyFont="1" applyFill="1" applyBorder="1" applyAlignment="1" applyProtection="1">
      <alignment horizontal="left"/>
    </xf>
    <xf numFmtId="0" fontId="7" fillId="13" borderId="0" xfId="0" applyFont="1" applyFill="1" applyProtection="1">
      <protection locked="0"/>
    </xf>
    <xf numFmtId="164" fontId="5" fillId="0" borderId="0" xfId="0" applyNumberFormat="1" applyFont="1" applyProtection="1"/>
    <xf numFmtId="164" fontId="4" fillId="0" borderId="0" xfId="0" applyNumberFormat="1" applyFont="1" applyAlignment="1" applyProtection="1"/>
    <xf numFmtId="164" fontId="19" fillId="16" borderId="6" xfId="0" applyNumberFormat="1" applyFont="1" applyFill="1" applyBorder="1" applyProtection="1"/>
    <xf numFmtId="0" fontId="4" fillId="0" borderId="0" xfId="0" applyNumberFormat="1" applyFont="1" applyFill="1" applyBorder="1" applyAlignment="1" applyProtection="1">
      <alignment horizontal="left"/>
    </xf>
    <xf numFmtId="0" fontId="0" fillId="0" borderId="0" xfId="0" applyProtection="1"/>
    <xf numFmtId="0" fontId="4" fillId="0" borderId="49" xfId="0" applyNumberFormat="1" applyFont="1" applyBorder="1" applyAlignment="1" applyProtection="1">
      <alignment horizontal="left"/>
    </xf>
    <xf numFmtId="0" fontId="4" fillId="0" borderId="2" xfId="0" applyNumberFormat="1" applyFont="1" applyBorder="1" applyAlignment="1" applyProtection="1">
      <alignment horizontal="left"/>
    </xf>
    <xf numFmtId="0" fontId="5" fillId="0" borderId="2" xfId="0" applyNumberFormat="1" applyFont="1" applyBorder="1" applyAlignment="1" applyProtection="1">
      <alignment horizontal="left"/>
    </xf>
    <xf numFmtId="0" fontId="4" fillId="0" borderId="52" xfId="0" applyNumberFormat="1" applyFont="1" applyBorder="1" applyAlignment="1" applyProtection="1">
      <alignment horizontal="left"/>
    </xf>
    <xf numFmtId="0" fontId="93" fillId="0" borderId="2" xfId="0" applyNumberFormat="1" applyFont="1" applyBorder="1" applyAlignment="1" applyProtection="1">
      <alignment horizontal="left"/>
    </xf>
    <xf numFmtId="0" fontId="5" fillId="0" borderId="52" xfId="0" applyNumberFormat="1" applyFont="1" applyBorder="1" applyAlignment="1" applyProtection="1">
      <alignment horizontal="left"/>
    </xf>
    <xf numFmtId="0" fontId="4" fillId="0" borderId="4" xfId="0" applyNumberFormat="1" applyFont="1" applyBorder="1" applyAlignment="1" applyProtection="1">
      <alignment horizontal="left"/>
    </xf>
    <xf numFmtId="0" fontId="5" fillId="0" borderId="4" xfId="0" applyNumberFormat="1" applyFont="1" applyBorder="1" applyAlignment="1" applyProtection="1">
      <alignment horizontal="left"/>
    </xf>
    <xf numFmtId="0" fontId="6" fillId="0" borderId="2" xfId="0" applyNumberFormat="1" applyFont="1" applyFill="1" applyBorder="1" applyAlignment="1" applyProtection="1">
      <alignment horizontal="left"/>
    </xf>
    <xf numFmtId="0" fontId="5" fillId="0" borderId="2" xfId="0" applyNumberFormat="1" applyFont="1" applyFill="1" applyBorder="1" applyAlignment="1" applyProtection="1">
      <alignment horizontal="left"/>
    </xf>
    <xf numFmtId="0" fontId="5" fillId="3" borderId="2" xfId="0" applyNumberFormat="1" applyFont="1" applyFill="1" applyBorder="1" applyAlignment="1" applyProtection="1">
      <alignment horizontal="left"/>
    </xf>
    <xf numFmtId="0" fontId="4" fillId="0" borderId="2" xfId="0" applyNumberFormat="1" applyFont="1" applyFill="1" applyBorder="1" applyAlignment="1" applyProtection="1">
      <alignment horizontal="left"/>
    </xf>
    <xf numFmtId="0" fontId="5" fillId="0" borderId="62" xfId="0" applyNumberFormat="1" applyFont="1" applyBorder="1" applyAlignment="1" applyProtection="1">
      <alignment horizontal="left"/>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left"/>
    </xf>
    <xf numFmtId="0" fontId="5" fillId="0" borderId="0"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5" fillId="3" borderId="0" xfId="0" applyNumberFormat="1" applyFont="1" applyFill="1" applyBorder="1" applyAlignment="1" applyProtection="1">
      <alignment horizontal="left"/>
    </xf>
    <xf numFmtId="0" fontId="5" fillId="0" borderId="0" xfId="0" applyNumberFormat="1" applyFont="1" applyFill="1" applyBorder="1" applyAlignment="1" applyProtection="1">
      <alignment horizontal="left"/>
    </xf>
    <xf numFmtId="0" fontId="5" fillId="0" borderId="31" xfId="0" applyNumberFormat="1" applyFont="1" applyBorder="1" applyAlignment="1" applyProtection="1">
      <alignment horizontal="left"/>
    </xf>
    <xf numFmtId="0" fontId="5" fillId="0" borderId="3" xfId="0" applyNumberFormat="1" applyFont="1" applyBorder="1" applyAlignment="1" applyProtection="1">
      <alignment horizontal="left"/>
    </xf>
    <xf numFmtId="0" fontId="5" fillId="0" borderId="62" xfId="0" applyNumberFormat="1" applyFont="1" applyFill="1" applyBorder="1" applyAlignment="1" applyProtection="1">
      <alignment horizontal="left"/>
    </xf>
    <xf numFmtId="166" fontId="17" fillId="0" borderId="6" xfId="1" applyNumberFormat="1" applyFont="1" applyFill="1" applyBorder="1" applyAlignment="1" applyProtection="1">
      <alignment horizontal="left"/>
    </xf>
    <xf numFmtId="167" fontId="17" fillId="0" borderId="6" xfId="1" applyFont="1" applyBorder="1" applyAlignment="1">
      <alignment horizontal="left"/>
    </xf>
    <xf numFmtId="0" fontId="4" fillId="0" borderId="62" xfId="0" applyNumberFormat="1" applyFont="1" applyBorder="1" applyAlignment="1" applyProtection="1">
      <alignment horizontal="left"/>
    </xf>
    <xf numFmtId="0" fontId="1" fillId="15" borderId="6" xfId="0" applyFont="1" applyFill="1" applyBorder="1"/>
    <xf numFmtId="0" fontId="58" fillId="7" borderId="0" xfId="0" applyFont="1" applyFill="1" applyBorder="1" applyAlignment="1">
      <alignment horizontal="center" vertical="center"/>
    </xf>
    <xf numFmtId="0" fontId="59" fillId="7" borderId="33" xfId="0" applyFont="1" applyFill="1" applyBorder="1" applyProtection="1">
      <protection locked="0"/>
    </xf>
    <xf numFmtId="2" fontId="59" fillId="3" borderId="6" xfId="0" applyNumberFormat="1" applyFont="1" applyFill="1" applyBorder="1" applyProtection="1">
      <protection locked="0"/>
    </xf>
    <xf numFmtId="164" fontId="81" fillId="3" borderId="6" xfId="0" applyNumberFormat="1" applyFont="1" applyFill="1" applyBorder="1" applyProtection="1">
      <protection locked="0"/>
    </xf>
    <xf numFmtId="0" fontId="59" fillId="3" borderId="6" xfId="0" applyFont="1" applyFill="1" applyBorder="1" applyProtection="1">
      <protection locked="0"/>
    </xf>
    <xf numFmtId="164" fontId="82" fillId="3" borderId="6" xfId="0" applyNumberFormat="1" applyFont="1" applyFill="1" applyBorder="1" applyProtection="1">
      <protection locked="0"/>
    </xf>
    <xf numFmtId="0" fontId="42" fillId="9" borderId="40" xfId="0" applyFont="1" applyFill="1" applyBorder="1" applyAlignment="1" applyProtection="1">
      <alignment horizontal="center"/>
      <protection locked="0"/>
    </xf>
    <xf numFmtId="0" fontId="40" fillId="9" borderId="0" xfId="0" applyFont="1" applyFill="1" applyBorder="1" applyAlignment="1">
      <alignment horizontal="right" vertical="top" wrapText="1"/>
    </xf>
    <xf numFmtId="0" fontId="12" fillId="9" borderId="0" xfId="0" applyFont="1" applyFill="1" applyBorder="1" applyAlignment="1">
      <alignment horizontal="right" vertical="center"/>
    </xf>
    <xf numFmtId="0" fontId="29" fillId="9" borderId="0" xfId="0" applyFont="1" applyFill="1" applyBorder="1" applyAlignment="1">
      <alignment horizontal="center"/>
    </xf>
    <xf numFmtId="0" fontId="18" fillId="9" borderId="0" xfId="0" applyFont="1" applyFill="1" applyBorder="1" applyAlignment="1" applyProtection="1">
      <alignment horizontal="left" vertical="center"/>
      <protection locked="0"/>
    </xf>
    <xf numFmtId="0" fontId="43" fillId="9" borderId="0" xfId="0" applyFont="1" applyFill="1" applyBorder="1" applyAlignment="1">
      <alignment horizontal="center" vertical="center"/>
    </xf>
    <xf numFmtId="0" fontId="12" fillId="9" borderId="0" xfId="0" applyFont="1" applyFill="1" applyBorder="1" applyAlignment="1">
      <alignment horizontal="right" vertical="center" wrapText="1"/>
    </xf>
    <xf numFmtId="0" fontId="58" fillId="8" borderId="35" xfId="0" applyFont="1" applyFill="1" applyBorder="1" applyAlignment="1">
      <alignment horizontal="center" vertical="center" wrapText="1"/>
    </xf>
    <xf numFmtId="0" fontId="58" fillId="8" borderId="30" xfId="0" applyFont="1" applyFill="1" applyBorder="1" applyAlignment="1">
      <alignment horizontal="center" vertical="center" wrapText="1"/>
    </xf>
    <xf numFmtId="0" fontId="58" fillId="3" borderId="32" xfId="0" applyNumberFormat="1" applyFont="1" applyFill="1" applyBorder="1" applyAlignment="1" applyProtection="1">
      <alignment horizontal="center" wrapText="1"/>
      <protection locked="0"/>
    </xf>
    <xf numFmtId="0" fontId="59" fillId="0" borderId="45" xfId="0" applyNumberFormat="1" applyFont="1" applyBorder="1" applyAlignment="1">
      <alignment horizontal="center" wrapText="1"/>
    </xf>
    <xf numFmtId="0" fontId="5" fillId="0" borderId="14" xfId="0" applyFont="1" applyBorder="1" applyAlignment="1" applyProtection="1">
      <alignment horizontal="center"/>
      <protection locked="0"/>
    </xf>
    <xf numFmtId="0" fontId="0" fillId="0" borderId="11" xfId="0" applyBorder="1" applyAlignment="1"/>
    <xf numFmtId="0" fontId="0" fillId="0" borderId="12" xfId="0" applyBorder="1" applyAlignment="1"/>
    <xf numFmtId="0" fontId="2" fillId="0" borderId="0" xfId="0" applyNumberFormat="1" applyFont="1" applyAlignment="1" applyProtection="1">
      <alignment horizontal="right"/>
    </xf>
    <xf numFmtId="0" fontId="5" fillId="0" borderId="13" xfId="0" applyNumberFormat="1" applyFont="1" applyBorder="1" applyAlignment="1" applyProtection="1">
      <alignment horizontal="center" wrapText="1"/>
    </xf>
    <xf numFmtId="0" fontId="5" fillId="0" borderId="6" xfId="0" applyNumberFormat="1" applyFont="1" applyBorder="1" applyAlignment="1" applyProtection="1">
      <alignment horizontal="center" wrapText="1"/>
    </xf>
    <xf numFmtId="0" fontId="5" fillId="0" borderId="0" xfId="0" applyNumberFormat="1" applyFont="1" applyBorder="1" applyAlignment="1" applyProtection="1">
      <alignment horizontal="center" wrapText="1"/>
    </xf>
    <xf numFmtId="0" fontId="5" fillId="0" borderId="11" xfId="0" applyNumberFormat="1" applyFont="1" applyBorder="1" applyAlignment="1" applyProtection="1">
      <alignment horizontal="right"/>
    </xf>
    <xf numFmtId="0" fontId="5" fillId="0" borderId="14" xfId="0" applyNumberFormat="1" applyFont="1" applyBorder="1" applyAlignment="1" applyProtection="1">
      <alignment horizontal="center"/>
    </xf>
    <xf numFmtId="0" fontId="5" fillId="0" borderId="11" xfId="0" applyNumberFormat="1" applyFont="1" applyBorder="1" applyAlignment="1" applyProtection="1">
      <alignment horizontal="center"/>
    </xf>
    <xf numFmtId="0" fontId="5" fillId="0" borderId="12" xfId="0" applyNumberFormat="1" applyFont="1" applyBorder="1" applyAlignment="1" applyProtection="1">
      <alignment horizontal="center"/>
    </xf>
    <xf numFmtId="0" fontId="9" fillId="0" borderId="3" xfId="0" applyNumberFormat="1" applyFont="1" applyBorder="1" applyAlignment="1" applyProtection="1">
      <alignment horizontal="right"/>
    </xf>
    <xf numFmtId="0" fontId="5" fillId="0" borderId="7" xfId="0" applyNumberFormat="1" applyFont="1" applyBorder="1" applyAlignment="1" applyProtection="1">
      <alignment horizontal="center" wrapText="1"/>
    </xf>
    <xf numFmtId="0" fontId="5" fillId="0" borderId="11" xfId="0" applyFont="1" applyBorder="1" applyAlignment="1" applyProtection="1">
      <alignment horizontal="left" wrapText="1"/>
      <protection locked="0"/>
    </xf>
    <xf numFmtId="0" fontId="23" fillId="0" borderId="0" xfId="0" applyFont="1" applyBorder="1" applyAlignment="1" applyProtection="1">
      <alignment horizontal="left" vertical="center" wrapText="1" indent="1"/>
    </xf>
    <xf numFmtId="0" fontId="4" fillId="0" borderId="17" xfId="0" applyFont="1" applyBorder="1" applyAlignment="1" applyProtection="1">
      <alignment wrapText="1"/>
      <protection locked="0"/>
    </xf>
    <xf numFmtId="0" fontId="0" fillId="0" borderId="17" xfId="0" applyBorder="1" applyAlignment="1">
      <alignment wrapText="1"/>
    </xf>
    <xf numFmtId="0" fontId="5" fillId="0" borderId="6" xfId="0" applyNumberFormat="1" applyFont="1" applyBorder="1" applyAlignment="1" applyProtection="1">
      <alignment horizontal="center" wrapText="1"/>
      <protection locked="0"/>
    </xf>
    <xf numFmtId="0" fontId="0" fillId="0" borderId="11" xfId="0" applyBorder="1" applyAlignment="1" applyProtection="1">
      <protection locked="0"/>
    </xf>
    <xf numFmtId="0" fontId="0" fillId="0" borderId="12" xfId="0" applyBorder="1" applyAlignment="1" applyProtection="1">
      <protection locked="0"/>
    </xf>
    <xf numFmtId="0" fontId="9" fillId="0" borderId="3" xfId="0" applyNumberFormat="1" applyFont="1" applyBorder="1" applyAlignment="1" applyProtection="1">
      <alignment horizontal="right"/>
      <protection locked="0"/>
    </xf>
    <xf numFmtId="0" fontId="23" fillId="0" borderId="0" xfId="0" applyFont="1" applyBorder="1" applyAlignment="1" applyProtection="1">
      <alignment horizontal="left" vertical="center" wrapText="1" indent="1"/>
      <protection locked="0"/>
    </xf>
    <xf numFmtId="0" fontId="5" fillId="0" borderId="11" xfId="0" applyNumberFormat="1" applyFont="1" applyBorder="1" applyAlignment="1" applyProtection="1">
      <alignment horizontal="right"/>
      <protection locked="0"/>
    </xf>
    <xf numFmtId="0" fontId="5" fillId="0" borderId="14" xfId="0" applyNumberFormat="1" applyFont="1" applyBorder="1" applyAlignment="1" applyProtection="1">
      <alignment horizontal="center"/>
      <protection locked="0"/>
    </xf>
    <xf numFmtId="0" fontId="5" fillId="0" borderId="11" xfId="0" applyNumberFormat="1" applyFont="1" applyBorder="1" applyAlignment="1" applyProtection="1">
      <alignment horizontal="center"/>
      <protection locked="0"/>
    </xf>
    <xf numFmtId="0" fontId="5" fillId="0" borderId="12" xfId="0" applyNumberFormat="1" applyFont="1" applyBorder="1" applyAlignment="1" applyProtection="1">
      <alignment horizontal="center"/>
      <protection locked="0"/>
    </xf>
    <xf numFmtId="0" fontId="5" fillId="0" borderId="13" xfId="0" applyNumberFormat="1" applyFont="1" applyBorder="1" applyAlignment="1" applyProtection="1">
      <alignment horizontal="center" wrapText="1"/>
      <protection locked="0"/>
    </xf>
    <xf numFmtId="0" fontId="2" fillId="0" borderId="0" xfId="0" applyNumberFormat="1" applyFont="1" applyAlignment="1" applyProtection="1">
      <alignment horizontal="right"/>
      <protection locked="0"/>
    </xf>
    <xf numFmtId="0" fontId="5" fillId="0" borderId="0" xfId="0" applyNumberFormat="1" applyFont="1" applyBorder="1" applyAlignment="1" applyProtection="1">
      <alignment horizontal="center" wrapText="1"/>
      <protection locked="0"/>
    </xf>
    <xf numFmtId="0" fontId="5" fillId="0" borderId="7" xfId="0" applyNumberFormat="1" applyFont="1" applyBorder="1" applyAlignment="1" applyProtection="1">
      <alignment horizontal="center" wrapText="1"/>
      <protection locked="0"/>
    </xf>
    <xf numFmtId="0" fontId="23" fillId="0" borderId="0" xfId="0" applyFont="1" applyFill="1" applyBorder="1" applyAlignment="1" applyProtection="1">
      <alignment horizontal="left" vertical="center" wrapText="1" indent="1"/>
    </xf>
    <xf numFmtId="0" fontId="0" fillId="0" borderId="11" xfId="0" applyBorder="1" applyAlignment="1" applyProtection="1">
      <alignment wrapText="1"/>
      <protection locked="0"/>
    </xf>
    <xf numFmtId="0" fontId="2" fillId="0" borderId="14" xfId="0" applyFont="1" applyBorder="1" applyAlignment="1">
      <alignment horizontal="center" vertical="center"/>
    </xf>
    <xf numFmtId="0" fontId="0" fillId="0" borderId="11" xfId="0" applyBorder="1"/>
    <xf numFmtId="0" fontId="0" fillId="0" borderId="12" xfId="0" applyBorder="1"/>
  </cellXfs>
  <cellStyles count="3">
    <cellStyle name="Normal" xfId="0" builtinId="0"/>
    <cellStyle name="Normal_GFSY_MasterTemplate_01 2" xfId="1"/>
    <cellStyle name="normální_GFSod93podleVR new1"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447675</xdr:colOff>
      <xdr:row>66</xdr:row>
      <xdr:rowOff>123825</xdr:rowOff>
    </xdr:from>
    <xdr:to>
      <xdr:col>13</xdr:col>
      <xdr:colOff>466725</xdr:colOff>
      <xdr:row>69</xdr:row>
      <xdr:rowOff>57150</xdr:rowOff>
    </xdr:to>
    <xdr:sp macro="" textlink="">
      <xdr:nvSpPr>
        <xdr:cNvPr id="22532" name="Text Box 4"/>
        <xdr:cNvSpPr txBox="1">
          <a:spLocks noChangeArrowheads="1"/>
        </xdr:cNvSpPr>
      </xdr:nvSpPr>
      <xdr:spPr bwMode="auto">
        <a:xfrm>
          <a:off x="6019800" y="13077825"/>
          <a:ext cx="1238250" cy="4191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US" sz="900" b="0" i="0" u="none" strike="noStrike" baseline="0">
              <a:solidFill>
                <a:srgbClr val="000000"/>
              </a:solidFill>
              <a:latin typeface="Arial Narrow"/>
            </a:rPr>
            <a:t>In each row, click here to open the drop-down menu</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xdr:from>
      <xdr:col>11</xdr:col>
      <xdr:colOff>304800</xdr:colOff>
      <xdr:row>84</xdr:row>
      <xdr:rowOff>57150</xdr:rowOff>
    </xdr:from>
    <xdr:to>
      <xdr:col>14</xdr:col>
      <xdr:colOff>95250</xdr:colOff>
      <xdr:row>87</xdr:row>
      <xdr:rowOff>152400</xdr:rowOff>
    </xdr:to>
    <xdr:sp macro="" textlink="">
      <xdr:nvSpPr>
        <xdr:cNvPr id="22533" name="Text Box 5"/>
        <xdr:cNvSpPr txBox="1">
          <a:spLocks noChangeArrowheads="1"/>
        </xdr:cNvSpPr>
      </xdr:nvSpPr>
      <xdr:spPr bwMode="auto">
        <a:xfrm>
          <a:off x="5876925" y="15925800"/>
          <a:ext cx="1619250" cy="58102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US" sz="900" b="0" i="0" u="none" strike="noStrike" baseline="0">
              <a:solidFill>
                <a:srgbClr val="000000"/>
              </a:solidFill>
              <a:latin typeface="Arial Narrow"/>
            </a:rPr>
            <a:t>GFS code is automatically entered by the Classification Assistant</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editAs="oneCell">
    <xdr:from>
      <xdr:col>4</xdr:col>
      <xdr:colOff>0</xdr:colOff>
      <xdr:row>60</xdr:row>
      <xdr:rowOff>85725</xdr:rowOff>
    </xdr:from>
    <xdr:to>
      <xdr:col>10</xdr:col>
      <xdr:colOff>209550</xdr:colOff>
      <xdr:row>77</xdr:row>
      <xdr:rowOff>47625</xdr:rowOff>
    </xdr:to>
    <xdr:pic>
      <xdr:nvPicPr>
        <xdr:cNvPr id="52633" name="Picture 18"/>
        <xdr:cNvPicPr>
          <a:picLocks noChangeAspect="1" noChangeArrowheads="1"/>
        </xdr:cNvPicPr>
      </xdr:nvPicPr>
      <xdr:blipFill>
        <a:blip xmlns:r="http://schemas.openxmlformats.org/officeDocument/2006/relationships" r:embed="rId1" cstate="print"/>
        <a:srcRect l="53809" t="19783" r="3418" b="40244"/>
        <a:stretch>
          <a:fillRect/>
        </a:stretch>
      </xdr:blipFill>
      <xdr:spPr bwMode="auto">
        <a:xfrm>
          <a:off x="1000125" y="12068175"/>
          <a:ext cx="4171950" cy="2714625"/>
        </a:xfrm>
        <a:prstGeom prst="rect">
          <a:avLst/>
        </a:prstGeom>
        <a:noFill/>
        <a:ln w="1">
          <a:noFill/>
          <a:miter lim="800000"/>
          <a:headEnd/>
          <a:tailEnd/>
        </a:ln>
      </xdr:spPr>
    </xdr:pic>
    <xdr:clientData/>
  </xdr:twoCellAnchor>
  <xdr:twoCellAnchor>
    <xdr:from>
      <xdr:col>8</xdr:col>
      <xdr:colOff>542925</xdr:colOff>
      <xdr:row>67</xdr:row>
      <xdr:rowOff>38100</xdr:rowOff>
    </xdr:from>
    <xdr:to>
      <xdr:col>11</xdr:col>
      <xdr:colOff>390525</xdr:colOff>
      <xdr:row>69</xdr:row>
      <xdr:rowOff>123825</xdr:rowOff>
    </xdr:to>
    <xdr:sp macro="" textlink="">
      <xdr:nvSpPr>
        <xdr:cNvPr id="52634" name="Line 8"/>
        <xdr:cNvSpPr>
          <a:spLocks noChangeShapeType="1"/>
        </xdr:cNvSpPr>
      </xdr:nvSpPr>
      <xdr:spPr bwMode="auto">
        <a:xfrm flipH="1">
          <a:off x="4286250" y="13154025"/>
          <a:ext cx="1676400" cy="409575"/>
        </a:xfrm>
        <a:prstGeom prst="line">
          <a:avLst/>
        </a:prstGeom>
        <a:noFill/>
        <a:ln w="9525">
          <a:solidFill>
            <a:srgbClr val="000000"/>
          </a:solidFill>
          <a:round/>
          <a:headEnd/>
          <a:tailEnd type="triangle" w="med" len="med"/>
        </a:ln>
      </xdr:spPr>
    </xdr:sp>
    <xdr:clientData/>
  </xdr:twoCellAnchor>
  <xdr:twoCellAnchor editAs="oneCell">
    <xdr:from>
      <xdr:col>4</xdr:col>
      <xdr:colOff>19050</xdr:colOff>
      <xdr:row>80</xdr:row>
      <xdr:rowOff>104775</xdr:rowOff>
    </xdr:from>
    <xdr:to>
      <xdr:col>10</xdr:col>
      <xdr:colOff>200025</xdr:colOff>
      <xdr:row>92</xdr:row>
      <xdr:rowOff>28575</xdr:rowOff>
    </xdr:to>
    <xdr:pic>
      <xdr:nvPicPr>
        <xdr:cNvPr id="52635" name="Picture 19"/>
        <xdr:cNvPicPr>
          <a:picLocks noChangeAspect="1" noChangeArrowheads="1"/>
        </xdr:cNvPicPr>
      </xdr:nvPicPr>
      <xdr:blipFill>
        <a:blip xmlns:r="http://schemas.openxmlformats.org/officeDocument/2006/relationships" r:embed="rId2" cstate="print"/>
        <a:srcRect l="53906" t="19647" r="3613" b="51355"/>
        <a:stretch>
          <a:fillRect/>
        </a:stretch>
      </xdr:blipFill>
      <xdr:spPr bwMode="auto">
        <a:xfrm>
          <a:off x="1019175" y="15325725"/>
          <a:ext cx="4143375" cy="1866900"/>
        </a:xfrm>
        <a:prstGeom prst="rect">
          <a:avLst/>
        </a:prstGeom>
        <a:noFill/>
        <a:ln w="1">
          <a:noFill/>
          <a:miter lim="800000"/>
          <a:headEnd/>
          <a:tailEnd/>
        </a:ln>
      </xdr:spPr>
    </xdr:pic>
    <xdr:clientData/>
  </xdr:twoCellAnchor>
  <xdr:twoCellAnchor>
    <xdr:from>
      <xdr:col>9</xdr:col>
      <xdr:colOff>180975</xdr:colOff>
      <xdr:row>86</xdr:row>
      <xdr:rowOff>104775</xdr:rowOff>
    </xdr:from>
    <xdr:to>
      <xdr:col>11</xdr:col>
      <xdr:colOff>238125</xdr:colOff>
      <xdr:row>89</xdr:row>
      <xdr:rowOff>76200</xdr:rowOff>
    </xdr:to>
    <xdr:sp macro="" textlink="">
      <xdr:nvSpPr>
        <xdr:cNvPr id="52636" name="Line 6"/>
        <xdr:cNvSpPr>
          <a:spLocks noChangeShapeType="1"/>
        </xdr:cNvSpPr>
      </xdr:nvSpPr>
      <xdr:spPr bwMode="auto">
        <a:xfrm flipH="1">
          <a:off x="4533900" y="16297275"/>
          <a:ext cx="1276350" cy="457200"/>
        </a:xfrm>
        <a:prstGeom prst="line">
          <a:avLst/>
        </a:prstGeom>
        <a:noFill/>
        <a:ln w="9525">
          <a:solidFill>
            <a:srgbClr val="000000"/>
          </a:solidFill>
          <a:round/>
          <a:headEnd/>
          <a:tailEnd type="triangle" w="med" len="med"/>
        </a:ln>
      </xdr:spPr>
    </xdr:sp>
    <xdr:clientData/>
  </xdr:twoCellAnchor>
  <xdr:twoCellAnchor editAs="oneCell">
    <xdr:from>
      <xdr:col>1</xdr:col>
      <xdr:colOff>104775</xdr:colOff>
      <xdr:row>94</xdr:row>
      <xdr:rowOff>114300</xdr:rowOff>
    </xdr:from>
    <xdr:to>
      <xdr:col>16</xdr:col>
      <xdr:colOff>466725</xdr:colOff>
      <xdr:row>107</xdr:row>
      <xdr:rowOff>123825</xdr:rowOff>
    </xdr:to>
    <xdr:pic>
      <xdr:nvPicPr>
        <xdr:cNvPr id="52637" name="Picture 20"/>
        <xdr:cNvPicPr>
          <a:picLocks noChangeAspect="1" noChangeArrowheads="1"/>
        </xdr:cNvPicPr>
      </xdr:nvPicPr>
      <xdr:blipFill>
        <a:blip xmlns:r="http://schemas.openxmlformats.org/officeDocument/2006/relationships" r:embed="rId3" cstate="print"/>
        <a:srcRect t="19919" r="8887" b="50000"/>
        <a:stretch>
          <a:fillRect/>
        </a:stretch>
      </xdr:blipFill>
      <xdr:spPr bwMode="auto">
        <a:xfrm>
          <a:off x="200025" y="17602200"/>
          <a:ext cx="8886825" cy="2114550"/>
        </a:xfrm>
        <a:prstGeom prst="rect">
          <a:avLst/>
        </a:prstGeom>
        <a:noFill/>
        <a:ln w="1">
          <a:noFill/>
          <a:miter lim="800000"/>
          <a:headEnd/>
          <a:tailEnd/>
        </a:ln>
      </xdr:spPr>
    </xdr:pic>
    <xdr:clientData/>
  </xdr:twoCellAnchor>
  <xdr:twoCellAnchor editAs="oneCell">
    <xdr:from>
      <xdr:col>2</xdr:col>
      <xdr:colOff>28575</xdr:colOff>
      <xdr:row>117</xdr:row>
      <xdr:rowOff>85725</xdr:rowOff>
    </xdr:from>
    <xdr:to>
      <xdr:col>13</xdr:col>
      <xdr:colOff>571500</xdr:colOff>
      <xdr:row>131</xdr:row>
      <xdr:rowOff>9525</xdr:rowOff>
    </xdr:to>
    <xdr:pic>
      <xdr:nvPicPr>
        <xdr:cNvPr id="52638" name="Picture 21"/>
        <xdr:cNvPicPr>
          <a:picLocks noChangeAspect="1" noChangeArrowheads="1"/>
        </xdr:cNvPicPr>
      </xdr:nvPicPr>
      <xdr:blipFill>
        <a:blip xmlns:r="http://schemas.openxmlformats.org/officeDocument/2006/relationships" r:embed="rId4" cstate="print"/>
        <a:srcRect t="19783" r="27539" b="49051"/>
        <a:stretch>
          <a:fillRect/>
        </a:stretch>
      </xdr:blipFill>
      <xdr:spPr bwMode="auto">
        <a:xfrm>
          <a:off x="295275" y="21297900"/>
          <a:ext cx="7067550" cy="2190750"/>
        </a:xfrm>
        <a:prstGeom prst="rect">
          <a:avLst/>
        </a:prstGeom>
        <a:noFill/>
        <a:ln w="1">
          <a:noFill/>
          <a:miter lim="800000"/>
          <a:headEnd/>
          <a:tailEnd/>
        </a:ln>
      </xdr:spPr>
    </xdr:pic>
    <xdr:clientData/>
  </xdr:twoCellAnchor>
  <xdr:twoCellAnchor>
    <xdr:from>
      <xdr:col>14</xdr:col>
      <xdr:colOff>66675</xdr:colOff>
      <xdr:row>119</xdr:row>
      <xdr:rowOff>57150</xdr:rowOff>
    </xdr:from>
    <xdr:to>
      <xdr:col>16</xdr:col>
      <xdr:colOff>466725</xdr:colOff>
      <xdr:row>122</xdr:row>
      <xdr:rowOff>152400</xdr:rowOff>
    </xdr:to>
    <xdr:sp macro="" textlink="">
      <xdr:nvSpPr>
        <xdr:cNvPr id="22550" name="Text Box 22"/>
        <xdr:cNvSpPr txBox="1">
          <a:spLocks noChangeArrowheads="1"/>
        </xdr:cNvSpPr>
      </xdr:nvSpPr>
      <xdr:spPr bwMode="auto">
        <a:xfrm>
          <a:off x="7467600" y="21593175"/>
          <a:ext cx="1619250" cy="581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Type the GFS descriptor directly in column E, preceded by an "A" when non-cash data</a:t>
          </a:r>
        </a:p>
        <a:p>
          <a:pPr algn="l" rtl="0">
            <a:defRPr sz="1000"/>
          </a:pPr>
          <a:endParaRPr lang="en-US" sz="1000" b="0" i="0" u="none" strike="noStrike" baseline="0">
            <a:solidFill>
              <a:srgbClr val="000000"/>
            </a:solidFill>
            <a:latin typeface="Arial Narrow"/>
          </a:endParaRPr>
        </a:p>
      </xdr:txBody>
    </xdr:sp>
    <xdr:clientData/>
  </xdr:twoCellAnchor>
  <xdr:twoCellAnchor>
    <xdr:from>
      <xdr:col>9</xdr:col>
      <xdr:colOff>276225</xdr:colOff>
      <xdr:row>121</xdr:row>
      <xdr:rowOff>47625</xdr:rowOff>
    </xdr:from>
    <xdr:to>
      <xdr:col>14</xdr:col>
      <xdr:colOff>9525</xdr:colOff>
      <xdr:row>127</xdr:row>
      <xdr:rowOff>19050</xdr:rowOff>
    </xdr:to>
    <xdr:sp macro="" textlink="">
      <xdr:nvSpPr>
        <xdr:cNvPr id="52640" name="Line 23"/>
        <xdr:cNvSpPr>
          <a:spLocks noChangeShapeType="1"/>
        </xdr:cNvSpPr>
      </xdr:nvSpPr>
      <xdr:spPr bwMode="auto">
        <a:xfrm flipH="1">
          <a:off x="4629150" y="21907500"/>
          <a:ext cx="2781300" cy="942975"/>
        </a:xfrm>
        <a:prstGeom prst="line">
          <a:avLst/>
        </a:prstGeom>
        <a:noFill/>
        <a:ln w="9525">
          <a:solidFill>
            <a:srgbClr val="000000"/>
          </a:solidFill>
          <a:round/>
          <a:headEnd/>
          <a:tailEnd type="triangle" w="med" len="med"/>
        </a:ln>
      </xdr:spPr>
    </xdr:sp>
    <xdr:clientData/>
  </xdr:twoCellAnchor>
  <xdr:twoCellAnchor editAs="oneCell">
    <xdr:from>
      <xdr:col>1</xdr:col>
      <xdr:colOff>38100</xdr:colOff>
      <xdr:row>145</xdr:row>
      <xdr:rowOff>95250</xdr:rowOff>
    </xdr:from>
    <xdr:to>
      <xdr:col>16</xdr:col>
      <xdr:colOff>619125</xdr:colOff>
      <xdr:row>159</xdr:row>
      <xdr:rowOff>123825</xdr:rowOff>
    </xdr:to>
    <xdr:pic>
      <xdr:nvPicPr>
        <xdr:cNvPr id="52641" name="Picture 24"/>
        <xdr:cNvPicPr>
          <a:picLocks noChangeAspect="1" noChangeArrowheads="1"/>
        </xdr:cNvPicPr>
      </xdr:nvPicPr>
      <xdr:blipFill>
        <a:blip xmlns:r="http://schemas.openxmlformats.org/officeDocument/2006/relationships" r:embed="rId5" cstate="print"/>
        <a:srcRect l="3418" t="19647" b="47696"/>
        <a:stretch>
          <a:fillRect/>
        </a:stretch>
      </xdr:blipFill>
      <xdr:spPr bwMode="auto">
        <a:xfrm>
          <a:off x="133350" y="26127075"/>
          <a:ext cx="9105900" cy="2295525"/>
        </a:xfrm>
        <a:prstGeom prst="rect">
          <a:avLst/>
        </a:prstGeom>
        <a:noFill/>
        <a:ln w="1">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180975</xdr:colOff>
      <xdr:row>1</xdr:row>
      <xdr:rowOff>152400</xdr:rowOff>
    </xdr:from>
    <xdr:to>
      <xdr:col>4</xdr:col>
      <xdr:colOff>390525</xdr:colOff>
      <xdr:row>9</xdr:row>
      <xdr:rowOff>47625</xdr:rowOff>
    </xdr:to>
    <xdr:pic>
      <xdr:nvPicPr>
        <xdr:cNvPr id="2421" name="Picture 40"/>
        <xdr:cNvPicPr>
          <a:picLocks noChangeAspect="1" noChangeArrowheads="1"/>
        </xdr:cNvPicPr>
      </xdr:nvPicPr>
      <xdr:blipFill>
        <a:blip xmlns:r="http://schemas.openxmlformats.org/officeDocument/2006/relationships" r:embed="rId1" cstate="print"/>
        <a:srcRect/>
        <a:stretch>
          <a:fillRect/>
        </a:stretch>
      </xdr:blipFill>
      <xdr:spPr bwMode="auto">
        <a:xfrm>
          <a:off x="276225" y="323850"/>
          <a:ext cx="1285875" cy="14192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RAFTS\GO\IR\Tools\HF%20tools\GFS%20classification%20assistant\DMSDR1S-%233379462-v4-High%20Frequency%20Classification%20Assistant_%20August%2030_%20200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s>
    <sheetDataSet>
      <sheetData sheetId="0"/>
      <sheetData sheetId="1"/>
      <sheetData sheetId="2">
        <row r="2">
          <cell r="N2" t="str">
            <v>Select</v>
          </cell>
        </row>
        <row r="3">
          <cell r="N3" t="str">
            <v>Not available</v>
          </cell>
        </row>
        <row r="4">
          <cell r="N4" t="str">
            <v>X (final)</v>
          </cell>
        </row>
        <row r="5">
          <cell r="N5" t="str">
            <v>P (preliminary)</v>
          </cell>
        </row>
        <row r="6">
          <cell r="N6" t="str">
            <v>F (forecast)</v>
          </cell>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enableFormatConditionsCalculation="0">
    <tabColor indexed="57"/>
  </sheetPr>
  <dimension ref="B1:Q199"/>
  <sheetViews>
    <sheetView workbookViewId="0">
      <selection activeCell="W31" sqref="W31"/>
    </sheetView>
  </sheetViews>
  <sheetFormatPr defaultRowHeight="12.75"/>
  <cols>
    <col min="1" max="1" width="1.42578125" style="321" customWidth="1"/>
    <col min="2" max="2" width="2.5703125" style="321" customWidth="1"/>
    <col min="3" max="3" width="5.42578125" style="321" customWidth="1"/>
    <col min="4" max="5" width="5.5703125" style="321" customWidth="1"/>
    <col min="6" max="6" width="12.7109375" style="321" customWidth="1"/>
    <col min="7" max="7" width="13.7109375" style="321" customWidth="1"/>
    <col min="8" max="16" width="9.140625" style="321" customWidth="1"/>
    <col min="17" max="17" width="9.7109375" style="321" customWidth="1"/>
    <col min="18" max="16384" width="9.140625" style="321"/>
  </cols>
  <sheetData>
    <row r="1" spans="2:17" ht="13.5" thickBot="1"/>
    <row r="2" spans="2:17">
      <c r="B2" s="322"/>
      <c r="C2" s="323"/>
      <c r="D2" s="323"/>
      <c r="E2" s="323"/>
      <c r="F2" s="323"/>
      <c r="G2" s="323"/>
      <c r="H2" s="323"/>
      <c r="I2" s="323"/>
      <c r="J2" s="323"/>
      <c r="K2" s="323"/>
      <c r="L2" s="323"/>
      <c r="M2" s="323"/>
      <c r="N2" s="323"/>
      <c r="O2" s="323"/>
      <c r="P2" s="323"/>
      <c r="Q2" s="324"/>
    </row>
    <row r="3" spans="2:17" ht="15.75">
      <c r="B3" s="325"/>
      <c r="C3" s="527" t="s">
        <v>1194</v>
      </c>
      <c r="D3" s="327"/>
      <c r="E3" s="327"/>
      <c r="F3" s="327"/>
      <c r="G3" s="327"/>
      <c r="H3" s="327"/>
      <c r="I3" s="327"/>
      <c r="J3" s="327"/>
      <c r="K3" s="327"/>
      <c r="L3" s="327"/>
      <c r="M3" s="327"/>
      <c r="N3" s="327"/>
      <c r="O3" s="327"/>
      <c r="P3" s="327"/>
      <c r="Q3" s="328"/>
    </row>
    <row r="4" spans="2:17">
      <c r="B4" s="325"/>
      <c r="C4" s="326"/>
      <c r="D4" s="327"/>
      <c r="E4" s="327"/>
      <c r="F4" s="327"/>
      <c r="G4" s="327"/>
      <c r="H4" s="327"/>
      <c r="I4" s="327"/>
      <c r="J4" s="327"/>
      <c r="K4" s="327"/>
      <c r="L4" s="327"/>
      <c r="M4" s="327"/>
      <c r="N4" s="327"/>
      <c r="O4" s="327"/>
      <c r="P4" s="327"/>
      <c r="Q4" s="328"/>
    </row>
    <row r="5" spans="2:17" ht="13.5" thickBot="1">
      <c r="B5" s="329"/>
      <c r="C5" s="330"/>
      <c r="D5" s="331"/>
      <c r="E5" s="331"/>
      <c r="F5" s="331"/>
      <c r="G5" s="331"/>
      <c r="H5" s="331"/>
      <c r="I5" s="331"/>
      <c r="J5" s="331"/>
      <c r="K5" s="331"/>
      <c r="L5" s="331"/>
      <c r="M5" s="331"/>
      <c r="N5" s="331"/>
      <c r="O5" s="331"/>
      <c r="P5" s="331"/>
      <c r="Q5" s="332"/>
    </row>
    <row r="6" spans="2:17">
      <c r="C6" s="333"/>
    </row>
    <row r="7" spans="2:17" ht="18">
      <c r="B7" s="334" t="s">
        <v>283</v>
      </c>
      <c r="C7" s="335"/>
      <c r="D7" s="335"/>
      <c r="E7" s="335"/>
      <c r="F7" s="336"/>
    </row>
    <row r="8" spans="2:17" ht="15.75">
      <c r="B8" s="337"/>
      <c r="C8" s="336"/>
      <c r="D8" s="336"/>
      <c r="E8" s="336"/>
      <c r="F8" s="336"/>
    </row>
    <row r="9" spans="2:17" ht="9.75" customHeight="1">
      <c r="B9" s="338"/>
      <c r="C9" s="339"/>
      <c r="D9" s="339"/>
      <c r="E9" s="339"/>
      <c r="F9" s="339"/>
      <c r="G9" s="339"/>
      <c r="H9" s="339"/>
      <c r="I9" s="339"/>
      <c r="J9" s="339"/>
      <c r="K9" s="339"/>
      <c r="L9" s="339"/>
      <c r="M9" s="339"/>
      <c r="N9" s="339"/>
      <c r="O9" s="339"/>
      <c r="P9" s="339"/>
      <c r="Q9" s="340"/>
    </row>
    <row r="10" spans="2:17" ht="18">
      <c r="B10" s="341"/>
      <c r="C10" s="342">
        <v>1</v>
      </c>
      <c r="D10" s="343"/>
      <c r="E10" s="518" t="s">
        <v>1178</v>
      </c>
      <c r="F10" s="343"/>
      <c r="G10" s="343"/>
      <c r="H10" s="343"/>
      <c r="I10" s="343"/>
      <c r="J10" s="343"/>
      <c r="K10" s="343"/>
      <c r="L10" s="343"/>
      <c r="M10" s="343"/>
      <c r="N10" s="343"/>
      <c r="O10" s="343"/>
      <c r="P10" s="343"/>
      <c r="Q10" s="344"/>
    </row>
    <row r="11" spans="2:17" ht="9.75" customHeight="1">
      <c r="B11" s="345"/>
      <c r="C11" s="346"/>
      <c r="D11" s="347"/>
      <c r="E11" s="347"/>
      <c r="F11" s="347"/>
      <c r="G11" s="347"/>
      <c r="H11" s="347"/>
      <c r="I11" s="347"/>
      <c r="J11" s="347"/>
      <c r="K11" s="347"/>
      <c r="L11" s="347"/>
      <c r="M11" s="347"/>
      <c r="N11" s="347"/>
      <c r="O11" s="347"/>
      <c r="P11" s="347"/>
      <c r="Q11" s="348"/>
    </row>
    <row r="12" spans="2:17">
      <c r="C12" s="333"/>
    </row>
    <row r="13" spans="2:17">
      <c r="B13" s="338"/>
      <c r="C13" s="349"/>
      <c r="D13" s="339"/>
      <c r="E13" s="339"/>
      <c r="F13" s="339"/>
      <c r="G13" s="339"/>
      <c r="H13" s="339"/>
      <c r="I13" s="339"/>
      <c r="J13" s="339"/>
      <c r="K13" s="339"/>
      <c r="L13" s="339"/>
      <c r="M13" s="339"/>
      <c r="N13" s="339"/>
      <c r="O13" s="339"/>
      <c r="P13" s="339"/>
      <c r="Q13" s="340"/>
    </row>
    <row r="14" spans="2:17" ht="18">
      <c r="B14" s="341"/>
      <c r="C14" s="342">
        <v>2</v>
      </c>
      <c r="D14" s="343"/>
      <c r="E14" s="518" t="s">
        <v>1207</v>
      </c>
      <c r="F14" s="343"/>
      <c r="G14" s="343"/>
      <c r="H14" s="343"/>
      <c r="I14" s="343"/>
      <c r="J14" s="343"/>
      <c r="K14" s="343"/>
      <c r="L14" s="343"/>
      <c r="M14" s="343"/>
      <c r="N14" s="343"/>
      <c r="O14" s="343"/>
      <c r="P14" s="343"/>
      <c r="Q14" s="344"/>
    </row>
    <row r="15" spans="2:17" ht="18">
      <c r="B15" s="341"/>
      <c r="C15" s="342"/>
      <c r="D15" s="343"/>
      <c r="E15" s="343" t="s">
        <v>1208</v>
      </c>
      <c r="F15" s="343"/>
      <c r="G15" s="343"/>
      <c r="H15" s="343"/>
      <c r="I15" s="343"/>
      <c r="J15" s="343"/>
      <c r="K15" s="343"/>
      <c r="L15" s="343"/>
      <c r="M15" s="343"/>
      <c r="N15" s="343"/>
      <c r="O15" s="343"/>
      <c r="P15" s="343"/>
      <c r="Q15" s="344"/>
    </row>
    <row r="16" spans="2:17" ht="18">
      <c r="B16" s="341"/>
      <c r="C16" s="342"/>
      <c r="D16" s="343"/>
      <c r="E16" s="343" t="s">
        <v>1461</v>
      </c>
      <c r="F16" s="343" t="s">
        <v>294</v>
      </c>
      <c r="G16" s="343"/>
      <c r="H16" s="343"/>
      <c r="I16" s="343"/>
      <c r="J16" s="343"/>
      <c r="K16" s="343"/>
      <c r="L16" s="343"/>
      <c r="M16" s="343"/>
      <c r="N16" s="343"/>
      <c r="O16" s="343"/>
      <c r="P16" s="343"/>
      <c r="Q16" s="344"/>
    </row>
    <row r="17" spans="2:17" ht="18">
      <c r="B17" s="341"/>
      <c r="C17" s="342"/>
      <c r="D17" s="343"/>
      <c r="E17" s="343" t="s">
        <v>1461</v>
      </c>
      <c r="F17" s="343" t="s">
        <v>295</v>
      </c>
      <c r="G17" s="343"/>
      <c r="H17" s="343"/>
      <c r="I17" s="343"/>
      <c r="J17" s="343"/>
      <c r="K17" s="343"/>
      <c r="L17" s="343"/>
      <c r="M17" s="343"/>
      <c r="N17" s="343"/>
      <c r="O17" s="343"/>
      <c r="P17" s="343"/>
      <c r="Q17" s="344"/>
    </row>
    <row r="18" spans="2:17" ht="18">
      <c r="B18" s="341"/>
      <c r="C18" s="342"/>
      <c r="D18" s="343"/>
      <c r="E18" s="343" t="s">
        <v>1461</v>
      </c>
      <c r="F18" s="343" t="s">
        <v>296</v>
      </c>
      <c r="G18" s="343"/>
      <c r="H18" s="343"/>
      <c r="I18" s="343"/>
      <c r="J18" s="343"/>
      <c r="K18" s="343"/>
      <c r="L18" s="343"/>
      <c r="M18" s="343"/>
      <c r="N18" s="343"/>
      <c r="O18" s="343"/>
      <c r="P18" s="343"/>
      <c r="Q18" s="344"/>
    </row>
    <row r="19" spans="2:17" ht="18">
      <c r="B19" s="341"/>
      <c r="C19" s="342"/>
      <c r="D19" s="343"/>
      <c r="E19" s="417" t="s">
        <v>1461</v>
      </c>
      <c r="F19" s="417" t="s">
        <v>300</v>
      </c>
      <c r="G19" s="417"/>
      <c r="H19" s="417"/>
      <c r="I19" s="417"/>
      <c r="J19" s="417"/>
      <c r="K19" s="417"/>
      <c r="L19" s="343"/>
      <c r="M19" s="343"/>
      <c r="N19" s="343"/>
      <c r="O19" s="343"/>
      <c r="P19" s="343"/>
      <c r="Q19" s="344"/>
    </row>
    <row r="20" spans="2:17" ht="18">
      <c r="B20" s="341"/>
      <c r="C20" s="342"/>
      <c r="D20" s="343"/>
      <c r="E20" s="343" t="s">
        <v>1461</v>
      </c>
      <c r="F20" s="343" t="s">
        <v>297</v>
      </c>
      <c r="G20" s="343"/>
      <c r="H20" s="343"/>
      <c r="I20" s="343"/>
      <c r="J20" s="343"/>
      <c r="K20" s="343"/>
      <c r="L20" s="343"/>
      <c r="M20" s="343"/>
      <c r="N20" s="343"/>
      <c r="O20" s="343"/>
      <c r="P20" s="343"/>
      <c r="Q20" s="344"/>
    </row>
    <row r="21" spans="2:17" ht="18">
      <c r="B21" s="341"/>
      <c r="C21" s="342"/>
      <c r="D21" s="343"/>
      <c r="E21" s="343" t="s">
        <v>1461</v>
      </c>
      <c r="F21" s="343" t="s">
        <v>298</v>
      </c>
      <c r="G21" s="343"/>
      <c r="H21" s="343"/>
      <c r="I21" s="343"/>
      <c r="J21" s="343"/>
      <c r="K21" s="343"/>
      <c r="L21" s="343"/>
      <c r="M21" s="343"/>
      <c r="N21" s="343"/>
      <c r="O21" s="343"/>
      <c r="P21" s="343"/>
      <c r="Q21" s="344"/>
    </row>
    <row r="22" spans="2:17" ht="18">
      <c r="B22" s="341"/>
      <c r="C22" s="342"/>
      <c r="D22" s="343"/>
      <c r="E22" s="343" t="s">
        <v>1461</v>
      </c>
      <c r="F22" s="343" t="s">
        <v>299</v>
      </c>
      <c r="G22" s="343"/>
      <c r="H22" s="343"/>
      <c r="I22" s="343"/>
      <c r="J22" s="343"/>
      <c r="K22" s="343"/>
      <c r="L22" s="343"/>
      <c r="M22" s="343"/>
      <c r="N22" s="343"/>
      <c r="O22" s="343"/>
      <c r="P22" s="343"/>
      <c r="Q22" s="344"/>
    </row>
    <row r="23" spans="2:17" ht="18">
      <c r="B23" s="341"/>
      <c r="C23" s="342"/>
      <c r="D23" s="343"/>
      <c r="E23" s="417" t="s">
        <v>1461</v>
      </c>
      <c r="F23" s="417" t="s">
        <v>301</v>
      </c>
      <c r="G23" s="417"/>
      <c r="H23" s="417"/>
      <c r="I23" s="417"/>
      <c r="J23" s="417"/>
      <c r="K23" s="343"/>
      <c r="L23" s="343"/>
      <c r="M23" s="343"/>
      <c r="N23" s="343"/>
      <c r="O23" s="343"/>
      <c r="P23" s="343"/>
      <c r="Q23" s="344"/>
    </row>
    <row r="24" spans="2:17" ht="18">
      <c r="B24" s="341"/>
      <c r="C24" s="342"/>
      <c r="D24" s="343"/>
      <c r="E24" s="343" t="s">
        <v>1461</v>
      </c>
      <c r="F24" s="343" t="s">
        <v>85</v>
      </c>
      <c r="G24" s="343"/>
      <c r="H24" s="343"/>
      <c r="I24" s="343"/>
      <c r="J24" s="343"/>
      <c r="K24" s="343"/>
      <c r="L24" s="343"/>
      <c r="M24" s="343"/>
      <c r="N24" s="343"/>
      <c r="O24" s="343"/>
      <c r="P24" s="343"/>
      <c r="Q24" s="344"/>
    </row>
    <row r="25" spans="2:17" ht="18">
      <c r="B25" s="341"/>
      <c r="C25" s="342"/>
      <c r="D25" s="343"/>
      <c r="E25" s="417" t="s">
        <v>1461</v>
      </c>
      <c r="F25" s="417" t="s">
        <v>83</v>
      </c>
      <c r="G25" s="417"/>
      <c r="H25" s="417"/>
      <c r="I25" s="417"/>
      <c r="J25" s="417"/>
      <c r="K25" s="343"/>
      <c r="L25" s="343"/>
      <c r="M25" s="343"/>
      <c r="N25" s="343"/>
      <c r="O25" s="343"/>
      <c r="P25" s="343"/>
      <c r="Q25" s="344"/>
    </row>
    <row r="26" spans="2:17" ht="18">
      <c r="B26" s="341"/>
      <c r="C26" s="342"/>
      <c r="D26" s="343"/>
      <c r="E26" s="343" t="s">
        <v>1461</v>
      </c>
      <c r="F26" s="343" t="s">
        <v>82</v>
      </c>
      <c r="G26" s="343"/>
      <c r="H26" s="343"/>
      <c r="I26" s="417"/>
      <c r="J26" s="417"/>
      <c r="K26" s="417"/>
      <c r="L26" s="343"/>
      <c r="M26" s="343"/>
      <c r="N26" s="343"/>
      <c r="O26" s="343"/>
      <c r="P26" s="343"/>
      <c r="Q26" s="344"/>
    </row>
    <row r="27" spans="2:17" ht="18">
      <c r="B27" s="341"/>
      <c r="C27" s="342"/>
      <c r="D27" s="343"/>
      <c r="E27" s="343"/>
      <c r="F27" s="343"/>
      <c r="G27" s="343"/>
      <c r="H27" s="343"/>
      <c r="I27" s="417"/>
      <c r="J27" s="417"/>
      <c r="K27" s="417"/>
      <c r="L27" s="343"/>
      <c r="M27" s="343"/>
      <c r="N27" s="343"/>
      <c r="O27" s="343"/>
      <c r="P27" s="343"/>
      <c r="Q27" s="344"/>
    </row>
    <row r="28" spans="2:17" ht="18">
      <c r="B28" s="341"/>
      <c r="C28" s="342"/>
      <c r="D28" s="343"/>
      <c r="E28" s="343" t="s">
        <v>91</v>
      </c>
      <c r="F28" s="343"/>
      <c r="G28" s="343"/>
      <c r="H28" s="343"/>
      <c r="I28" s="417"/>
      <c r="J28" s="417"/>
      <c r="K28" s="417"/>
      <c r="L28" s="343"/>
      <c r="M28" s="343"/>
      <c r="N28" s="343"/>
      <c r="O28" s="343"/>
      <c r="P28" s="343"/>
      <c r="Q28" s="344"/>
    </row>
    <row r="29" spans="2:17" ht="18">
      <c r="B29" s="341"/>
      <c r="C29" s="342"/>
      <c r="D29" s="343"/>
      <c r="E29" s="343" t="s">
        <v>88</v>
      </c>
      <c r="F29" s="343"/>
      <c r="G29" s="343"/>
      <c r="H29" s="343"/>
      <c r="I29" s="343"/>
      <c r="J29" s="343"/>
      <c r="K29" s="343"/>
      <c r="L29" s="343"/>
      <c r="M29" s="343"/>
      <c r="N29" s="343"/>
      <c r="O29" s="343"/>
      <c r="P29" s="343"/>
      <c r="Q29" s="344"/>
    </row>
    <row r="30" spans="2:17" ht="18">
      <c r="B30" s="341"/>
      <c r="C30" s="342"/>
      <c r="D30" s="343"/>
      <c r="E30" s="343" t="s">
        <v>89</v>
      </c>
      <c r="F30" s="343"/>
      <c r="G30" s="343"/>
      <c r="H30" s="343"/>
      <c r="I30" s="343"/>
      <c r="J30" s="343"/>
      <c r="K30" s="343"/>
      <c r="L30" s="343"/>
      <c r="M30" s="343"/>
      <c r="N30" s="343"/>
      <c r="O30" s="343"/>
      <c r="P30" s="343"/>
      <c r="Q30" s="344"/>
    </row>
    <row r="31" spans="2:17" ht="18">
      <c r="B31" s="341"/>
      <c r="C31" s="342"/>
      <c r="D31" s="343"/>
      <c r="E31" s="343" t="s">
        <v>90</v>
      </c>
      <c r="F31" s="343"/>
      <c r="G31" s="343"/>
      <c r="H31" s="343"/>
      <c r="I31" s="343"/>
      <c r="J31" s="343"/>
      <c r="K31" s="343"/>
      <c r="L31" s="343"/>
      <c r="M31" s="343"/>
      <c r="N31" s="343"/>
      <c r="O31" s="343"/>
      <c r="P31" s="343"/>
      <c r="Q31" s="344"/>
    </row>
    <row r="32" spans="2:17" ht="18">
      <c r="B32" s="345"/>
      <c r="C32" s="500"/>
      <c r="D32" s="347"/>
      <c r="E32" s="347"/>
      <c r="F32" s="347"/>
      <c r="G32" s="347"/>
      <c r="H32" s="347"/>
      <c r="I32" s="347"/>
      <c r="J32" s="347"/>
      <c r="K32" s="347"/>
      <c r="L32" s="347"/>
      <c r="M32" s="347"/>
      <c r="N32" s="347"/>
      <c r="O32" s="347"/>
      <c r="P32" s="347"/>
      <c r="Q32" s="348"/>
    </row>
    <row r="33" spans="2:17">
      <c r="B33" s="501"/>
      <c r="C33" s="502"/>
      <c r="D33" s="501"/>
      <c r="E33" s="501"/>
      <c r="F33" s="501"/>
      <c r="G33" s="501"/>
      <c r="H33" s="501"/>
      <c r="I33" s="501"/>
      <c r="J33" s="501"/>
      <c r="K33" s="501"/>
      <c r="L33" s="501"/>
      <c r="M33" s="501"/>
      <c r="N33" s="501"/>
      <c r="O33" s="501"/>
      <c r="P33" s="501"/>
      <c r="Q33" s="501"/>
    </row>
    <row r="34" spans="2:17" ht="18">
      <c r="B34" s="341"/>
      <c r="C34" s="342"/>
      <c r="D34" s="343"/>
      <c r="E34" s="343"/>
      <c r="F34" s="343"/>
      <c r="G34" s="343"/>
      <c r="H34" s="343"/>
      <c r="I34" s="343"/>
      <c r="J34" s="343"/>
      <c r="K34" s="343"/>
      <c r="L34" s="343"/>
      <c r="M34" s="343"/>
      <c r="N34" s="343"/>
      <c r="O34" s="343"/>
      <c r="P34" s="343"/>
      <c r="Q34" s="344"/>
    </row>
    <row r="35" spans="2:17" ht="18">
      <c r="B35" s="341"/>
      <c r="C35" s="342">
        <v>3</v>
      </c>
      <c r="D35" s="343"/>
      <c r="E35" s="518" t="s">
        <v>1190</v>
      </c>
      <c r="F35" s="343"/>
      <c r="G35" s="343"/>
      <c r="H35" s="343"/>
      <c r="I35" s="343"/>
      <c r="J35" s="343"/>
      <c r="K35" s="343"/>
      <c r="L35" s="343"/>
      <c r="M35" s="343"/>
      <c r="N35" s="343"/>
      <c r="O35" s="343"/>
      <c r="P35" s="343"/>
      <c r="Q35" s="344"/>
    </row>
    <row r="36" spans="2:17">
      <c r="B36" s="341"/>
      <c r="C36" s="350"/>
      <c r="D36" s="343"/>
      <c r="E36" s="343" t="s">
        <v>1191</v>
      </c>
      <c r="F36" s="343"/>
      <c r="G36" s="343"/>
      <c r="H36" s="343"/>
      <c r="I36" s="343"/>
      <c r="J36" s="343"/>
      <c r="K36" s="343"/>
      <c r="L36" s="343"/>
      <c r="M36" s="343"/>
      <c r="N36" s="343"/>
      <c r="O36" s="343"/>
      <c r="P36" s="343"/>
      <c r="Q36" s="344"/>
    </row>
    <row r="37" spans="2:17">
      <c r="B37" s="341"/>
      <c r="C37" s="350"/>
      <c r="D37" s="343"/>
      <c r="E37" s="343"/>
      <c r="F37" s="343"/>
      <c r="G37" s="343"/>
      <c r="H37" s="343"/>
      <c r="I37" s="343"/>
      <c r="J37" s="343"/>
      <c r="K37" s="343"/>
      <c r="L37" s="343"/>
      <c r="M37" s="343"/>
      <c r="N37" s="343"/>
      <c r="O37" s="343"/>
      <c r="P37" s="343"/>
      <c r="Q37" s="344"/>
    </row>
    <row r="38" spans="2:17">
      <c r="B38" s="341"/>
      <c r="C38" s="350"/>
      <c r="D38" s="343"/>
      <c r="E38" s="343" t="s">
        <v>1189</v>
      </c>
      <c r="F38" s="343"/>
      <c r="G38" s="343"/>
      <c r="H38" s="343"/>
      <c r="I38" s="343"/>
      <c r="J38" s="343"/>
      <c r="K38" s="343"/>
      <c r="L38" s="343"/>
      <c r="M38" s="343"/>
      <c r="N38" s="343"/>
      <c r="O38" s="343"/>
      <c r="P38" s="343"/>
      <c r="Q38" s="344"/>
    </row>
    <row r="39" spans="2:17">
      <c r="B39" s="341"/>
      <c r="C39" s="350"/>
      <c r="D39" s="343"/>
      <c r="E39" s="352"/>
      <c r="F39" s="353"/>
      <c r="G39" s="343"/>
      <c r="H39" s="343"/>
      <c r="I39" s="343"/>
      <c r="J39" s="343"/>
      <c r="K39" s="343"/>
      <c r="L39" s="343"/>
      <c r="M39" s="343"/>
      <c r="N39" s="343"/>
      <c r="O39" s="343"/>
      <c r="P39" s="343"/>
      <c r="Q39" s="344"/>
    </row>
    <row r="40" spans="2:17">
      <c r="B40" s="341"/>
      <c r="C40" s="350"/>
      <c r="D40" s="343"/>
      <c r="E40" s="352"/>
      <c r="F40" s="353"/>
      <c r="G40" s="343"/>
      <c r="H40" s="343"/>
      <c r="I40" s="343"/>
      <c r="J40" s="343"/>
      <c r="K40" s="343"/>
      <c r="L40" s="343"/>
      <c r="M40" s="343"/>
      <c r="N40" s="343"/>
      <c r="O40" s="343"/>
      <c r="P40" s="343"/>
      <c r="Q40" s="344"/>
    </row>
    <row r="41" spans="2:17">
      <c r="B41" s="341"/>
      <c r="C41" s="350"/>
      <c r="D41" s="343"/>
      <c r="E41" s="352"/>
      <c r="F41" s="350" t="s">
        <v>1195</v>
      </c>
      <c r="G41" s="353" t="s">
        <v>86</v>
      </c>
      <c r="H41" s="343"/>
      <c r="I41" s="343"/>
      <c r="J41" s="343"/>
      <c r="K41" s="343"/>
      <c r="L41" s="343"/>
      <c r="M41" s="343"/>
      <c r="N41" s="343"/>
      <c r="O41" s="343"/>
      <c r="P41" s="343"/>
      <c r="Q41" s="344"/>
    </row>
    <row r="42" spans="2:17">
      <c r="B42" s="341"/>
      <c r="C42" s="350"/>
      <c r="D42" s="343"/>
      <c r="E42" s="352"/>
      <c r="F42" s="350"/>
      <c r="G42" s="343" t="s">
        <v>284</v>
      </c>
      <c r="H42" s="343"/>
      <c r="I42" s="343"/>
      <c r="J42" s="343"/>
      <c r="K42" s="343"/>
      <c r="L42" s="343"/>
      <c r="M42" s="343"/>
      <c r="N42" s="343"/>
      <c r="O42" s="343"/>
      <c r="P42" s="343"/>
      <c r="Q42" s="344"/>
    </row>
    <row r="43" spans="2:17">
      <c r="B43" s="341"/>
      <c r="C43" s="350"/>
      <c r="D43" s="343"/>
      <c r="E43" s="352"/>
      <c r="F43" s="350"/>
      <c r="G43" s="343" t="s">
        <v>1196</v>
      </c>
      <c r="H43" s="343"/>
      <c r="I43" s="343"/>
      <c r="J43" s="343"/>
      <c r="K43" s="343"/>
      <c r="L43" s="343"/>
      <c r="M43" s="343"/>
      <c r="N43" s="343"/>
      <c r="O43" s="343"/>
      <c r="P43" s="343"/>
      <c r="Q43" s="344"/>
    </row>
    <row r="44" spans="2:17">
      <c r="B44" s="341"/>
      <c r="C44" s="350"/>
      <c r="D44" s="343"/>
      <c r="E44" s="352"/>
      <c r="F44" s="350" t="s">
        <v>1197</v>
      </c>
      <c r="G44" s="343" t="s">
        <v>84</v>
      </c>
      <c r="H44" s="343"/>
      <c r="I44" s="343"/>
      <c r="J44" s="343"/>
      <c r="K44" s="343"/>
      <c r="L44" s="343"/>
      <c r="M44" s="343"/>
      <c r="N44" s="343"/>
      <c r="O44" s="343"/>
      <c r="P44" s="343"/>
      <c r="Q44" s="344"/>
    </row>
    <row r="45" spans="2:17">
      <c r="B45" s="341"/>
      <c r="C45" s="350"/>
      <c r="D45" s="343"/>
      <c r="E45" s="352"/>
      <c r="F45" s="350"/>
      <c r="G45" s="343" t="s">
        <v>285</v>
      </c>
      <c r="H45" s="343"/>
      <c r="I45" s="343"/>
      <c r="J45" s="343"/>
      <c r="K45" s="343"/>
      <c r="L45" s="343"/>
      <c r="M45" s="343"/>
      <c r="N45" s="343"/>
      <c r="O45" s="343"/>
      <c r="P45" s="343"/>
      <c r="Q45" s="344"/>
    </row>
    <row r="46" spans="2:17">
      <c r="B46" s="341"/>
      <c r="C46" s="350"/>
      <c r="D46" s="343"/>
      <c r="E46" s="352"/>
      <c r="F46" s="350" t="s">
        <v>92</v>
      </c>
      <c r="G46" s="343" t="s">
        <v>87</v>
      </c>
      <c r="H46" s="343"/>
      <c r="I46" s="343"/>
      <c r="J46" s="343"/>
      <c r="K46" s="343"/>
      <c r="L46" s="343"/>
      <c r="M46" s="343"/>
      <c r="N46" s="343"/>
      <c r="O46" s="343"/>
      <c r="P46" s="343"/>
      <c r="Q46" s="344"/>
    </row>
    <row r="47" spans="2:17">
      <c r="B47" s="345"/>
      <c r="C47" s="503"/>
      <c r="D47" s="347"/>
      <c r="E47" s="504"/>
      <c r="F47" s="347"/>
      <c r="G47" s="347"/>
      <c r="H47" s="347"/>
      <c r="I47" s="347"/>
      <c r="J47" s="347"/>
      <c r="K47" s="347"/>
      <c r="L47" s="347"/>
      <c r="M47" s="347"/>
      <c r="N47" s="347"/>
      <c r="O47" s="347"/>
      <c r="P47" s="347"/>
      <c r="Q47" s="348"/>
    </row>
    <row r="48" spans="2:17">
      <c r="B48" s="501"/>
      <c r="C48" s="502"/>
      <c r="D48" s="501"/>
      <c r="E48" s="501"/>
      <c r="F48" s="501"/>
      <c r="G48" s="501"/>
      <c r="H48" s="501"/>
      <c r="I48" s="501"/>
      <c r="J48" s="501"/>
      <c r="K48" s="501"/>
      <c r="L48" s="501"/>
      <c r="M48" s="501"/>
      <c r="N48" s="501"/>
      <c r="O48" s="501"/>
      <c r="P48" s="501"/>
      <c r="Q48" s="501"/>
    </row>
    <row r="49" spans="2:17">
      <c r="B49" s="341"/>
      <c r="C49" s="350"/>
      <c r="D49" s="343"/>
      <c r="E49" s="352"/>
      <c r="F49" s="343"/>
      <c r="G49" s="343"/>
      <c r="H49" s="343"/>
      <c r="I49" s="343"/>
      <c r="J49" s="343"/>
      <c r="K49" s="343"/>
      <c r="L49" s="343"/>
      <c r="M49" s="343"/>
      <c r="N49" s="343"/>
      <c r="O49" s="343"/>
      <c r="P49" s="343"/>
      <c r="Q49" s="344"/>
    </row>
    <row r="50" spans="2:17" ht="18">
      <c r="B50" s="341"/>
      <c r="C50" s="342">
        <v>4</v>
      </c>
      <c r="D50" s="343"/>
      <c r="E50" s="518" t="s">
        <v>1198</v>
      </c>
      <c r="F50" s="519"/>
      <c r="G50" s="519"/>
      <c r="H50" s="519"/>
      <c r="I50" s="519"/>
      <c r="J50" s="519"/>
      <c r="K50" s="519"/>
      <c r="L50" s="519"/>
      <c r="M50" s="519"/>
      <c r="N50" s="343"/>
      <c r="O50" s="343"/>
      <c r="P50" s="343"/>
      <c r="Q50" s="344"/>
    </row>
    <row r="51" spans="2:17" ht="18">
      <c r="B51" s="341"/>
      <c r="C51" s="342"/>
      <c r="D51" s="343"/>
      <c r="E51" s="343"/>
      <c r="F51" s="343"/>
      <c r="G51" s="343"/>
      <c r="H51" s="343"/>
      <c r="I51" s="343"/>
      <c r="J51" s="343"/>
      <c r="K51" s="343"/>
      <c r="L51" s="343"/>
      <c r="M51" s="343"/>
      <c r="N51" s="343"/>
      <c r="O51" s="343"/>
      <c r="P51" s="343"/>
      <c r="Q51" s="344"/>
    </row>
    <row r="52" spans="2:17" ht="18">
      <c r="B52" s="341"/>
      <c r="C52" s="342"/>
      <c r="D52" s="343"/>
      <c r="E52" s="343" t="s">
        <v>93</v>
      </c>
      <c r="F52" s="343"/>
      <c r="G52" s="343"/>
      <c r="H52" s="343"/>
      <c r="I52" s="343"/>
      <c r="J52" s="343"/>
      <c r="K52" s="343"/>
      <c r="L52" s="343"/>
      <c r="M52" s="343"/>
      <c r="N52" s="343"/>
      <c r="O52" s="343"/>
      <c r="P52" s="343"/>
      <c r="Q52" s="344"/>
    </row>
    <row r="53" spans="2:17" ht="30.75" customHeight="1">
      <c r="B53" s="341"/>
      <c r="C53" s="342"/>
      <c r="D53" s="343"/>
      <c r="E53" s="508"/>
      <c r="F53" s="509" t="s">
        <v>921</v>
      </c>
      <c r="G53" s="508"/>
      <c r="H53" s="508"/>
      <c r="I53" s="508"/>
      <c r="J53" s="508"/>
      <c r="K53" s="508"/>
      <c r="L53" s="508"/>
      <c r="M53" s="508"/>
      <c r="N53" s="343"/>
      <c r="O53" s="343"/>
      <c r="P53" s="343"/>
      <c r="Q53" s="344"/>
    </row>
    <row r="54" spans="2:17" ht="30" customHeight="1">
      <c r="B54" s="341"/>
      <c r="C54" s="342"/>
      <c r="D54" s="343"/>
      <c r="E54" s="343"/>
      <c r="F54" s="343" t="s">
        <v>126</v>
      </c>
      <c r="G54" s="343"/>
      <c r="H54" s="343"/>
      <c r="I54" s="343"/>
      <c r="J54" s="343"/>
      <c r="K54" s="343"/>
      <c r="L54" s="343"/>
      <c r="M54" s="343"/>
      <c r="N54" s="343"/>
      <c r="O54" s="343"/>
      <c r="P54" s="343"/>
      <c r="Q54" s="344"/>
    </row>
    <row r="55" spans="2:17" ht="18">
      <c r="B55" s="341"/>
      <c r="C55" s="342"/>
      <c r="D55" s="343"/>
      <c r="E55" s="343"/>
      <c r="F55" s="343" t="s">
        <v>1199</v>
      </c>
      <c r="G55" s="343"/>
      <c r="H55" s="343"/>
      <c r="I55" s="343"/>
      <c r="J55" s="343"/>
      <c r="K55" s="343"/>
      <c r="L55" s="343"/>
      <c r="M55" s="343"/>
      <c r="N55" s="343"/>
      <c r="O55" s="343"/>
      <c r="P55" s="343"/>
      <c r="Q55" s="344"/>
    </row>
    <row r="56" spans="2:17">
      <c r="B56" s="341"/>
      <c r="C56" s="350"/>
      <c r="D56" s="343"/>
      <c r="E56" s="343"/>
      <c r="F56" s="343"/>
      <c r="G56" s="343"/>
      <c r="H56" s="343"/>
      <c r="I56" s="343"/>
      <c r="J56" s="343"/>
      <c r="K56" s="343"/>
      <c r="L56" s="343"/>
      <c r="M56" s="343"/>
      <c r="N56" s="343"/>
      <c r="O56" s="343"/>
      <c r="P56" s="343"/>
      <c r="Q56" s="344"/>
    </row>
    <row r="57" spans="2:17">
      <c r="B57" s="341"/>
      <c r="C57" s="350"/>
      <c r="D57" s="343"/>
      <c r="E57" s="351"/>
      <c r="F57" s="505" t="s">
        <v>286</v>
      </c>
      <c r="G57" s="355" t="s">
        <v>922</v>
      </c>
      <c r="H57" s="355"/>
      <c r="I57" s="355"/>
      <c r="J57" s="355"/>
      <c r="K57" s="355"/>
      <c r="L57" s="355"/>
      <c r="M57" s="355"/>
      <c r="N57" s="355"/>
      <c r="O57" s="355"/>
      <c r="P57" s="506"/>
      <c r="Q57" s="507"/>
    </row>
    <row r="58" spans="2:17">
      <c r="B58" s="341"/>
      <c r="C58" s="350"/>
      <c r="D58" s="343"/>
      <c r="E58" s="350"/>
      <c r="F58" s="343"/>
      <c r="G58" s="350"/>
      <c r="H58" s="343"/>
      <c r="I58" s="343"/>
      <c r="J58" s="343"/>
      <c r="K58" s="343"/>
      <c r="L58" s="343"/>
      <c r="M58" s="343"/>
      <c r="N58" s="343"/>
      <c r="O58" s="343"/>
      <c r="P58" s="343"/>
      <c r="Q58" s="344"/>
    </row>
    <row r="59" spans="2:17">
      <c r="B59" s="341"/>
      <c r="C59" s="350"/>
      <c r="D59" s="343"/>
      <c r="E59" s="350"/>
      <c r="F59" s="343"/>
      <c r="G59" s="350" t="s">
        <v>302</v>
      </c>
      <c r="H59" s="343" t="s">
        <v>94</v>
      </c>
      <c r="I59" s="343"/>
      <c r="J59" s="343"/>
      <c r="K59" s="343"/>
      <c r="L59" s="343"/>
      <c r="M59" s="343"/>
      <c r="N59" s="343"/>
      <c r="O59" s="343"/>
      <c r="P59" s="343"/>
      <c r="Q59" s="344"/>
    </row>
    <row r="60" spans="2:17">
      <c r="B60" s="341"/>
      <c r="C60" s="350"/>
      <c r="D60" s="343"/>
      <c r="E60" s="343"/>
      <c r="F60" s="343"/>
      <c r="G60" s="343"/>
      <c r="H60" s="343" t="s">
        <v>95</v>
      </c>
      <c r="I60" s="343"/>
      <c r="J60" s="343"/>
      <c r="K60" s="343"/>
      <c r="L60" s="343"/>
      <c r="M60" s="343"/>
      <c r="N60" s="343"/>
      <c r="O60" s="343"/>
      <c r="P60" s="343"/>
      <c r="Q60" s="344"/>
    </row>
    <row r="61" spans="2:17">
      <c r="B61" s="341"/>
      <c r="C61" s="350"/>
      <c r="D61" s="343"/>
      <c r="E61" s="343"/>
      <c r="F61" s="343"/>
      <c r="G61" s="343"/>
      <c r="H61" s="343"/>
      <c r="I61" s="343"/>
      <c r="J61" s="343"/>
      <c r="K61" s="343"/>
      <c r="L61" s="343"/>
      <c r="M61" s="343"/>
      <c r="N61" s="343"/>
      <c r="O61" s="343"/>
      <c r="P61" s="343"/>
      <c r="Q61" s="344"/>
    </row>
    <row r="62" spans="2:17">
      <c r="B62" s="341"/>
      <c r="C62" s="350"/>
      <c r="D62" s="343"/>
      <c r="E62" s="343"/>
      <c r="F62" s="343"/>
      <c r="G62" s="343"/>
      <c r="H62" s="343"/>
      <c r="I62" s="343"/>
      <c r="J62" s="343"/>
      <c r="K62" s="343"/>
      <c r="L62" s="343"/>
      <c r="M62" s="343"/>
      <c r="N62" s="343"/>
      <c r="O62" s="343"/>
      <c r="P62" s="343"/>
      <c r="Q62" s="344"/>
    </row>
    <row r="63" spans="2:17">
      <c r="B63" s="341"/>
      <c r="C63" s="350"/>
      <c r="D63" s="343"/>
      <c r="E63" s="343"/>
      <c r="F63" s="343"/>
      <c r="G63" s="343"/>
      <c r="H63" s="343"/>
      <c r="I63" s="343"/>
      <c r="J63" s="343"/>
      <c r="K63" s="343"/>
      <c r="L63" s="343"/>
      <c r="M63" s="343"/>
      <c r="N63" s="343"/>
      <c r="O63" s="343"/>
      <c r="P63" s="343"/>
      <c r="Q63" s="344"/>
    </row>
    <row r="64" spans="2:17">
      <c r="B64" s="341"/>
      <c r="C64" s="343"/>
      <c r="D64" s="343"/>
      <c r="E64" s="343"/>
      <c r="F64" s="343"/>
      <c r="G64" s="343"/>
      <c r="H64" s="343"/>
      <c r="I64" s="343"/>
      <c r="J64" s="343"/>
      <c r="K64" s="343"/>
      <c r="L64" s="343"/>
      <c r="M64" s="343"/>
      <c r="N64" s="343"/>
      <c r="O64" s="343"/>
      <c r="P64" s="343"/>
      <c r="Q64" s="344"/>
    </row>
    <row r="65" spans="2:17">
      <c r="B65" s="341"/>
      <c r="C65" s="343"/>
      <c r="D65" s="343"/>
      <c r="E65" s="343"/>
      <c r="F65" s="343"/>
      <c r="G65" s="343"/>
      <c r="H65" s="343"/>
      <c r="I65" s="343"/>
      <c r="J65" s="343"/>
      <c r="K65" s="343"/>
      <c r="L65" s="343"/>
      <c r="M65" s="343"/>
      <c r="N65" s="343"/>
      <c r="O65" s="343"/>
      <c r="P65" s="343"/>
      <c r="Q65" s="344"/>
    </row>
    <row r="66" spans="2:17">
      <c r="B66" s="341"/>
      <c r="C66" s="343"/>
      <c r="D66" s="343"/>
      <c r="E66" s="343"/>
      <c r="F66" s="343"/>
      <c r="G66" s="343"/>
      <c r="H66" s="343"/>
      <c r="I66" s="343"/>
      <c r="J66" s="343"/>
      <c r="K66" s="343"/>
      <c r="L66" s="343"/>
      <c r="M66" s="343"/>
      <c r="N66" s="343"/>
      <c r="O66" s="343"/>
      <c r="P66" s="343"/>
      <c r="Q66" s="344"/>
    </row>
    <row r="67" spans="2:17">
      <c r="B67" s="341"/>
      <c r="C67" s="343"/>
      <c r="D67" s="343"/>
      <c r="E67" s="343"/>
      <c r="F67" s="343"/>
      <c r="G67" s="343"/>
      <c r="H67" s="343"/>
      <c r="I67" s="343"/>
      <c r="J67" s="343"/>
      <c r="K67" s="343"/>
      <c r="L67" s="343"/>
      <c r="M67" s="343"/>
      <c r="N67" s="343"/>
      <c r="O67" s="343"/>
      <c r="P67" s="343"/>
      <c r="Q67" s="344"/>
    </row>
    <row r="68" spans="2:17">
      <c r="B68" s="341"/>
      <c r="C68" s="343"/>
      <c r="D68" s="343"/>
      <c r="E68" s="343"/>
      <c r="F68" s="343"/>
      <c r="G68" s="343"/>
      <c r="H68" s="343"/>
      <c r="I68" s="343"/>
      <c r="J68" s="343"/>
      <c r="K68" s="343"/>
      <c r="L68" s="343"/>
      <c r="M68" s="343"/>
      <c r="N68" s="343"/>
      <c r="O68" s="343"/>
      <c r="P68" s="343"/>
      <c r="Q68" s="344"/>
    </row>
    <row r="69" spans="2:17">
      <c r="B69" s="341"/>
      <c r="C69" s="343"/>
      <c r="D69" s="343"/>
      <c r="E69" s="343"/>
      <c r="F69" s="343"/>
      <c r="G69" s="343"/>
      <c r="H69" s="343"/>
      <c r="I69" s="343"/>
      <c r="J69" s="343"/>
      <c r="K69" s="343"/>
      <c r="L69" s="343"/>
      <c r="M69" s="343"/>
      <c r="N69" s="343"/>
      <c r="O69" s="343"/>
      <c r="P69" s="343"/>
      <c r="Q69" s="344"/>
    </row>
    <row r="70" spans="2:17">
      <c r="B70" s="341"/>
      <c r="C70" s="343"/>
      <c r="D70" s="343"/>
      <c r="E70" s="343"/>
      <c r="F70" s="343"/>
      <c r="G70" s="343"/>
      <c r="H70" s="343"/>
      <c r="I70" s="343"/>
      <c r="J70" s="343"/>
      <c r="K70" s="343"/>
      <c r="L70" s="343"/>
      <c r="M70" s="343"/>
      <c r="N70" s="343"/>
      <c r="O70" s="343"/>
      <c r="P70" s="343"/>
      <c r="Q70" s="344"/>
    </row>
    <row r="71" spans="2:17">
      <c r="B71" s="341"/>
      <c r="C71" s="343"/>
      <c r="D71" s="343"/>
      <c r="E71" s="343"/>
      <c r="F71" s="343"/>
      <c r="G71" s="343"/>
      <c r="H71" s="343"/>
      <c r="I71" s="343"/>
      <c r="J71" s="343"/>
      <c r="K71" s="343"/>
      <c r="L71" s="343"/>
      <c r="M71" s="343"/>
      <c r="N71" s="343"/>
      <c r="O71" s="343"/>
      <c r="P71" s="343"/>
      <c r="Q71" s="344"/>
    </row>
    <row r="72" spans="2:17">
      <c r="B72" s="341"/>
      <c r="C72" s="343"/>
      <c r="D72" s="343"/>
      <c r="E72" s="343"/>
      <c r="F72" s="343"/>
      <c r="G72" s="343"/>
      <c r="H72" s="343"/>
      <c r="I72" s="343"/>
      <c r="J72" s="343"/>
      <c r="K72" s="343"/>
      <c r="L72" s="343"/>
      <c r="M72" s="343"/>
      <c r="N72" s="343"/>
      <c r="O72" s="343"/>
      <c r="P72" s="343"/>
      <c r="Q72" s="344"/>
    </row>
    <row r="73" spans="2:17">
      <c r="B73" s="341"/>
      <c r="C73" s="343"/>
      <c r="D73" s="343"/>
      <c r="E73" s="343"/>
      <c r="F73" s="343"/>
      <c r="G73" s="343"/>
      <c r="H73" s="343"/>
      <c r="I73" s="343"/>
      <c r="J73" s="343"/>
      <c r="K73" s="343"/>
      <c r="L73" s="343"/>
      <c r="M73" s="343"/>
      <c r="N73" s="343"/>
      <c r="O73" s="343"/>
      <c r="P73" s="343"/>
      <c r="Q73" s="344"/>
    </row>
    <row r="74" spans="2:17">
      <c r="B74" s="341"/>
      <c r="C74" s="343"/>
      <c r="D74" s="343"/>
      <c r="E74" s="343"/>
      <c r="F74" s="343"/>
      <c r="G74" s="343"/>
      <c r="H74" s="343"/>
      <c r="I74" s="343"/>
      <c r="J74" s="343"/>
      <c r="K74" s="343"/>
      <c r="L74" s="343"/>
      <c r="M74" s="343"/>
      <c r="N74" s="343"/>
      <c r="O74" s="343"/>
      <c r="P74" s="343"/>
      <c r="Q74" s="344"/>
    </row>
    <row r="75" spans="2:17">
      <c r="B75" s="341"/>
      <c r="C75" s="343"/>
      <c r="D75" s="343"/>
      <c r="E75" s="343"/>
      <c r="F75" s="343"/>
      <c r="G75" s="343"/>
      <c r="H75" s="343"/>
      <c r="I75" s="343"/>
      <c r="J75" s="343"/>
      <c r="K75" s="343"/>
      <c r="L75" s="343"/>
      <c r="M75" s="343"/>
      <c r="N75" s="343"/>
      <c r="O75" s="343"/>
      <c r="P75" s="343"/>
      <c r="Q75" s="344"/>
    </row>
    <row r="76" spans="2:17">
      <c r="B76" s="341"/>
      <c r="C76" s="343"/>
      <c r="D76" s="343"/>
      <c r="E76" s="343"/>
      <c r="F76" s="343"/>
      <c r="G76" s="343"/>
      <c r="H76" s="343"/>
      <c r="I76" s="343"/>
      <c r="J76" s="343"/>
      <c r="K76" s="343"/>
      <c r="L76" s="343"/>
      <c r="M76" s="343"/>
      <c r="N76" s="343"/>
      <c r="O76" s="343"/>
      <c r="P76" s="343"/>
      <c r="Q76" s="344"/>
    </row>
    <row r="77" spans="2:17">
      <c r="B77" s="341"/>
      <c r="C77" s="343"/>
      <c r="D77" s="343"/>
      <c r="E77" s="343"/>
      <c r="F77" s="343"/>
      <c r="G77" s="343"/>
      <c r="H77" s="343"/>
      <c r="I77" s="343"/>
      <c r="J77" s="343"/>
      <c r="K77" s="343"/>
      <c r="L77" s="343"/>
      <c r="M77" s="343"/>
      <c r="N77" s="343"/>
      <c r="O77" s="343"/>
      <c r="P77" s="343"/>
      <c r="Q77" s="344"/>
    </row>
    <row r="78" spans="2:17">
      <c r="B78" s="341"/>
      <c r="C78" s="343"/>
      <c r="D78" s="343"/>
      <c r="E78" s="343"/>
      <c r="F78" s="343"/>
      <c r="G78" s="343"/>
      <c r="H78" s="343"/>
      <c r="I78" s="343"/>
      <c r="J78" s="343"/>
      <c r="K78" s="343"/>
      <c r="L78" s="343"/>
      <c r="M78" s="343"/>
      <c r="N78" s="343"/>
      <c r="O78" s="343"/>
      <c r="P78" s="343"/>
      <c r="Q78" s="344"/>
    </row>
    <row r="79" spans="2:17">
      <c r="B79" s="341"/>
      <c r="C79" s="343"/>
      <c r="D79" s="343"/>
      <c r="E79" s="343"/>
      <c r="F79" s="343"/>
      <c r="G79" s="350" t="s">
        <v>303</v>
      </c>
      <c r="H79" s="343" t="s">
        <v>287</v>
      </c>
      <c r="I79" s="343"/>
      <c r="J79" s="343"/>
      <c r="K79" s="343"/>
      <c r="L79" s="343"/>
      <c r="M79" s="343"/>
      <c r="N79" s="343"/>
      <c r="O79" s="343"/>
      <c r="P79" s="343"/>
      <c r="Q79" s="344"/>
    </row>
    <row r="80" spans="2:17">
      <c r="B80" s="341"/>
      <c r="C80" s="343"/>
      <c r="D80" s="343"/>
      <c r="E80" s="343"/>
      <c r="F80" s="343"/>
      <c r="G80" s="343"/>
      <c r="H80" s="343" t="s">
        <v>304</v>
      </c>
      <c r="I80" s="343"/>
      <c r="J80" s="343"/>
      <c r="K80" s="343"/>
      <c r="L80" s="343"/>
      <c r="M80" s="343"/>
      <c r="N80" s="343"/>
      <c r="O80" s="343"/>
      <c r="P80" s="343"/>
      <c r="Q80" s="344"/>
    </row>
    <row r="81" spans="2:17">
      <c r="B81" s="341"/>
      <c r="C81" s="343"/>
      <c r="D81" s="343"/>
      <c r="E81" s="343"/>
      <c r="F81" s="343"/>
      <c r="G81" s="343"/>
      <c r="H81" s="343"/>
      <c r="I81" s="343"/>
      <c r="J81" s="343"/>
      <c r="K81" s="343"/>
      <c r="L81" s="343"/>
      <c r="M81" s="343"/>
      <c r="N81" s="343"/>
      <c r="O81" s="343"/>
      <c r="P81" s="343"/>
      <c r="Q81" s="344"/>
    </row>
    <row r="82" spans="2:17">
      <c r="B82" s="341"/>
      <c r="C82" s="343"/>
      <c r="D82" s="343"/>
      <c r="E82" s="343"/>
      <c r="F82" s="343"/>
      <c r="G82" s="343"/>
      <c r="H82" s="343"/>
      <c r="I82" s="343"/>
      <c r="J82" s="343"/>
      <c r="K82" s="343"/>
      <c r="L82" s="343"/>
      <c r="M82" s="343"/>
      <c r="N82" s="343"/>
      <c r="O82" s="343"/>
      <c r="P82" s="343"/>
      <c r="Q82" s="344"/>
    </row>
    <row r="83" spans="2:17">
      <c r="B83" s="341"/>
      <c r="C83" s="343"/>
      <c r="D83" s="343"/>
      <c r="E83" s="343"/>
      <c r="F83" s="343"/>
      <c r="G83" s="343"/>
      <c r="H83" s="343"/>
      <c r="I83" s="343"/>
      <c r="J83" s="343"/>
      <c r="K83" s="343"/>
      <c r="L83" s="343"/>
      <c r="M83" s="343"/>
      <c r="N83" s="343"/>
      <c r="O83" s="343"/>
      <c r="P83" s="343"/>
      <c r="Q83" s="344"/>
    </row>
    <row r="84" spans="2:17">
      <c r="B84" s="341"/>
      <c r="C84" s="343"/>
      <c r="D84" s="343"/>
      <c r="E84" s="343"/>
      <c r="F84" s="343"/>
      <c r="G84" s="343"/>
      <c r="H84" s="343"/>
      <c r="I84" s="343"/>
      <c r="J84" s="343"/>
      <c r="K84" s="343"/>
      <c r="L84" s="343"/>
      <c r="M84" s="343"/>
      <c r="N84" s="343"/>
      <c r="O84" s="343"/>
      <c r="P84" s="343"/>
      <c r="Q84" s="344"/>
    </row>
    <row r="85" spans="2:17">
      <c r="B85" s="341"/>
      <c r="C85" s="343"/>
      <c r="D85" s="343"/>
      <c r="E85" s="343"/>
      <c r="F85" s="343"/>
      <c r="G85" s="343"/>
      <c r="H85" s="343"/>
      <c r="I85" s="343"/>
      <c r="J85" s="343"/>
      <c r="K85" s="343"/>
      <c r="L85" s="343"/>
      <c r="M85" s="343"/>
      <c r="N85" s="343"/>
      <c r="O85" s="343"/>
      <c r="P85" s="343"/>
      <c r="Q85" s="344"/>
    </row>
    <row r="86" spans="2:17">
      <c r="B86" s="341"/>
      <c r="C86" s="343"/>
      <c r="D86" s="343"/>
      <c r="E86" s="343"/>
      <c r="F86" s="343"/>
      <c r="G86" s="343"/>
      <c r="H86" s="343"/>
      <c r="I86" s="343"/>
      <c r="J86" s="343"/>
      <c r="K86" s="343"/>
      <c r="L86" s="343"/>
      <c r="M86" s="343"/>
      <c r="N86" s="343"/>
      <c r="O86" s="343"/>
      <c r="P86" s="343"/>
      <c r="Q86" s="344"/>
    </row>
    <row r="87" spans="2:17">
      <c r="B87" s="341"/>
      <c r="C87" s="343"/>
      <c r="D87" s="343"/>
      <c r="E87" s="343"/>
      <c r="F87" s="343"/>
      <c r="G87" s="343"/>
      <c r="H87" s="343"/>
      <c r="I87" s="343"/>
      <c r="J87" s="343"/>
      <c r="K87" s="343"/>
      <c r="L87" s="343"/>
      <c r="M87" s="343"/>
      <c r="N87" s="343"/>
      <c r="O87" s="343"/>
      <c r="P87" s="343"/>
      <c r="Q87" s="344"/>
    </row>
    <row r="88" spans="2:17">
      <c r="B88" s="341"/>
      <c r="C88" s="343"/>
      <c r="D88" s="343"/>
      <c r="E88" s="343"/>
      <c r="F88" s="343"/>
      <c r="G88" s="343"/>
      <c r="H88" s="343"/>
      <c r="I88" s="343"/>
      <c r="J88" s="343"/>
      <c r="K88" s="343"/>
      <c r="L88" s="343"/>
      <c r="M88" s="343"/>
      <c r="N88" s="343"/>
      <c r="O88" s="343"/>
      <c r="P88" s="343"/>
      <c r="Q88" s="344"/>
    </row>
    <row r="89" spans="2:17">
      <c r="B89" s="341"/>
      <c r="C89" s="343"/>
      <c r="D89" s="343"/>
      <c r="E89" s="343"/>
      <c r="F89" s="343"/>
      <c r="G89" s="343"/>
      <c r="H89" s="343"/>
      <c r="I89" s="343"/>
      <c r="J89" s="343"/>
      <c r="K89" s="343"/>
      <c r="L89" s="343"/>
      <c r="M89" s="343"/>
      <c r="N89" s="343"/>
      <c r="O89" s="343"/>
      <c r="P89" s="343"/>
      <c r="Q89" s="344"/>
    </row>
    <row r="90" spans="2:17">
      <c r="B90" s="341"/>
      <c r="C90" s="343"/>
      <c r="D90" s="343"/>
      <c r="E90" s="343"/>
      <c r="F90" s="343"/>
      <c r="G90" s="343"/>
      <c r="H90" s="343"/>
      <c r="I90" s="343"/>
      <c r="J90" s="343"/>
      <c r="K90" s="343"/>
      <c r="L90" s="343"/>
      <c r="M90" s="343"/>
      <c r="N90" s="343"/>
      <c r="O90" s="343"/>
      <c r="P90" s="343"/>
      <c r="Q90" s="344"/>
    </row>
    <row r="91" spans="2:17">
      <c r="B91" s="341"/>
      <c r="C91" s="343"/>
      <c r="D91" s="343"/>
      <c r="E91" s="343"/>
      <c r="F91" s="343"/>
      <c r="G91" s="343"/>
      <c r="H91" s="343"/>
      <c r="I91" s="343"/>
      <c r="J91" s="343"/>
      <c r="K91" s="343"/>
      <c r="L91" s="343"/>
      <c r="M91" s="343"/>
      <c r="N91" s="343"/>
      <c r="O91" s="343"/>
      <c r="P91" s="343"/>
      <c r="Q91" s="344"/>
    </row>
    <row r="92" spans="2:17">
      <c r="B92" s="341"/>
      <c r="C92" s="343"/>
      <c r="D92" s="343"/>
      <c r="E92" s="343"/>
      <c r="F92" s="343"/>
      <c r="G92" s="343"/>
      <c r="H92" s="343"/>
      <c r="I92" s="343"/>
      <c r="J92" s="343"/>
      <c r="K92" s="343"/>
      <c r="L92" s="343"/>
      <c r="M92" s="343"/>
      <c r="N92" s="343"/>
      <c r="O92" s="343"/>
      <c r="P92" s="343"/>
      <c r="Q92" s="344"/>
    </row>
    <row r="93" spans="2:17">
      <c r="B93" s="341"/>
      <c r="C93" s="343"/>
      <c r="D93" s="343"/>
      <c r="E93" s="343"/>
      <c r="F93" s="343"/>
      <c r="G93" s="343"/>
      <c r="H93" s="343"/>
      <c r="I93" s="343"/>
      <c r="J93" s="343"/>
      <c r="K93" s="343"/>
      <c r="L93" s="343"/>
      <c r="M93" s="343"/>
      <c r="N93" s="343"/>
      <c r="O93" s="343"/>
      <c r="P93" s="343"/>
      <c r="Q93" s="344"/>
    </row>
    <row r="94" spans="2:17">
      <c r="B94" s="341"/>
      <c r="C94" s="343"/>
      <c r="D94" s="343"/>
      <c r="E94" s="343" t="s">
        <v>923</v>
      </c>
      <c r="F94" s="354"/>
      <c r="G94" s="354"/>
      <c r="H94" s="343"/>
      <c r="I94" s="343"/>
      <c r="J94" s="343"/>
      <c r="K94" s="343"/>
      <c r="L94" s="343"/>
      <c r="M94" s="343"/>
      <c r="N94" s="343"/>
      <c r="O94" s="343"/>
      <c r="P94" s="343"/>
      <c r="Q94" s="344"/>
    </row>
    <row r="95" spans="2:17">
      <c r="B95" s="341"/>
      <c r="C95" s="343"/>
      <c r="D95" s="343"/>
      <c r="E95" s="343"/>
      <c r="F95" s="343"/>
      <c r="G95" s="343"/>
      <c r="H95" s="343"/>
      <c r="I95" s="343"/>
      <c r="J95" s="343"/>
      <c r="K95" s="343"/>
      <c r="L95" s="343"/>
      <c r="M95" s="343"/>
      <c r="N95" s="343"/>
      <c r="O95" s="343"/>
      <c r="P95" s="343"/>
      <c r="Q95" s="344"/>
    </row>
    <row r="96" spans="2:17">
      <c r="B96" s="341"/>
      <c r="C96" s="343"/>
      <c r="D96" s="343"/>
      <c r="E96" s="343"/>
      <c r="F96" s="343"/>
      <c r="G96" s="343"/>
      <c r="H96" s="343"/>
      <c r="I96" s="343"/>
      <c r="J96" s="343"/>
      <c r="K96" s="343"/>
      <c r="L96" s="343"/>
      <c r="M96" s="343"/>
      <c r="N96" s="343"/>
      <c r="O96" s="343"/>
      <c r="P96" s="343"/>
      <c r="Q96" s="344"/>
    </row>
    <row r="97" spans="2:17">
      <c r="B97" s="341"/>
      <c r="C97" s="343"/>
      <c r="D97" s="343"/>
      <c r="E97" s="343"/>
      <c r="F97" s="343"/>
      <c r="G97" s="343"/>
      <c r="H97" s="343"/>
      <c r="I97" s="343"/>
      <c r="J97" s="343"/>
      <c r="K97" s="343"/>
      <c r="L97" s="343"/>
      <c r="M97" s="343"/>
      <c r="N97" s="343"/>
      <c r="O97" s="343"/>
      <c r="P97" s="343"/>
      <c r="Q97" s="344"/>
    </row>
    <row r="98" spans="2:17">
      <c r="B98" s="341"/>
      <c r="C98" s="343"/>
      <c r="D98" s="343"/>
      <c r="E98" s="343"/>
      <c r="F98" s="343"/>
      <c r="G98" s="343"/>
      <c r="H98" s="343"/>
      <c r="I98" s="343"/>
      <c r="J98" s="343"/>
      <c r="K98" s="343"/>
      <c r="L98" s="343"/>
      <c r="M98" s="343"/>
      <c r="N98" s="343"/>
      <c r="O98" s="343"/>
      <c r="P98" s="343"/>
      <c r="Q98" s="344"/>
    </row>
    <row r="99" spans="2:17">
      <c r="B99" s="341"/>
      <c r="C99" s="343"/>
      <c r="D99" s="343"/>
      <c r="E99" s="343"/>
      <c r="F99" s="343"/>
      <c r="G99" s="343"/>
      <c r="H99" s="343"/>
      <c r="I99" s="343"/>
      <c r="J99" s="343"/>
      <c r="K99" s="343"/>
      <c r="L99" s="343"/>
      <c r="M99" s="343"/>
      <c r="N99" s="343"/>
      <c r="O99" s="343"/>
      <c r="P99" s="343"/>
      <c r="Q99" s="344"/>
    </row>
    <row r="100" spans="2:17">
      <c r="B100" s="341"/>
      <c r="C100" s="343"/>
      <c r="D100" s="343"/>
      <c r="E100" s="343"/>
      <c r="F100" s="343"/>
      <c r="G100" s="343"/>
      <c r="H100" s="343"/>
      <c r="I100" s="343"/>
      <c r="J100" s="343"/>
      <c r="K100" s="343"/>
      <c r="L100" s="343"/>
      <c r="M100" s="343"/>
      <c r="N100" s="343"/>
      <c r="O100" s="343"/>
      <c r="P100" s="343"/>
      <c r="Q100" s="344"/>
    </row>
    <row r="101" spans="2:17">
      <c r="B101" s="341"/>
      <c r="C101" s="343"/>
      <c r="D101" s="343"/>
      <c r="E101" s="343"/>
      <c r="F101" s="343"/>
      <c r="G101" s="343"/>
      <c r="H101" s="343"/>
      <c r="I101" s="343"/>
      <c r="J101" s="343"/>
      <c r="K101" s="343"/>
      <c r="L101" s="343"/>
      <c r="M101" s="343"/>
      <c r="N101" s="343"/>
      <c r="O101" s="343"/>
      <c r="P101" s="343"/>
      <c r="Q101" s="344"/>
    </row>
    <row r="102" spans="2:17">
      <c r="B102" s="341"/>
      <c r="C102" s="343"/>
      <c r="D102" s="343"/>
      <c r="E102" s="343"/>
      <c r="F102" s="343"/>
      <c r="G102" s="343"/>
      <c r="H102" s="343"/>
      <c r="I102" s="343"/>
      <c r="J102" s="343"/>
      <c r="K102" s="343"/>
      <c r="L102" s="343"/>
      <c r="M102" s="343"/>
      <c r="N102" s="343"/>
      <c r="O102" s="343"/>
      <c r="P102" s="343"/>
      <c r="Q102" s="344"/>
    </row>
    <row r="103" spans="2:17">
      <c r="B103" s="341"/>
      <c r="C103" s="343"/>
      <c r="D103" s="343"/>
      <c r="E103" s="343"/>
      <c r="F103" s="343"/>
      <c r="G103" s="343"/>
      <c r="H103" s="343"/>
      <c r="I103" s="343"/>
      <c r="J103" s="343"/>
      <c r="K103" s="343"/>
      <c r="L103" s="343"/>
      <c r="M103" s="343"/>
      <c r="N103" s="343"/>
      <c r="O103" s="343"/>
      <c r="P103" s="343"/>
      <c r="Q103" s="344"/>
    </row>
    <row r="104" spans="2:17">
      <c r="B104" s="341"/>
      <c r="C104" s="343"/>
      <c r="D104" s="343"/>
      <c r="E104" s="343"/>
      <c r="F104" s="343"/>
      <c r="G104" s="343"/>
      <c r="H104" s="343"/>
      <c r="I104" s="343"/>
      <c r="J104" s="343"/>
      <c r="K104" s="343"/>
      <c r="L104" s="343"/>
      <c r="M104" s="343"/>
      <c r="N104" s="343"/>
      <c r="O104" s="343"/>
      <c r="P104" s="343"/>
      <c r="Q104" s="344"/>
    </row>
    <row r="105" spans="2:17">
      <c r="B105" s="341"/>
      <c r="C105" s="343"/>
      <c r="D105" s="343"/>
      <c r="E105" s="343"/>
      <c r="F105" s="343"/>
      <c r="G105" s="343"/>
      <c r="H105" s="343"/>
      <c r="I105" s="343"/>
      <c r="J105" s="343"/>
      <c r="K105" s="343"/>
      <c r="L105" s="343"/>
      <c r="M105" s="343"/>
      <c r="N105" s="343"/>
      <c r="O105" s="343"/>
      <c r="P105" s="343"/>
      <c r="Q105" s="344"/>
    </row>
    <row r="106" spans="2:17">
      <c r="B106" s="341"/>
      <c r="C106" s="343"/>
      <c r="D106" s="343"/>
      <c r="E106" s="343"/>
      <c r="F106" s="343"/>
      <c r="G106" s="343"/>
      <c r="H106" s="343"/>
      <c r="I106" s="343"/>
      <c r="J106" s="343"/>
      <c r="K106" s="343"/>
      <c r="L106" s="343"/>
      <c r="M106" s="343"/>
      <c r="N106" s="343"/>
      <c r="O106" s="343"/>
      <c r="P106" s="343"/>
      <c r="Q106" s="344"/>
    </row>
    <row r="107" spans="2:17">
      <c r="B107" s="341"/>
      <c r="C107" s="343"/>
      <c r="D107" s="343"/>
      <c r="E107" s="343"/>
      <c r="F107" s="343"/>
      <c r="G107" s="343"/>
      <c r="H107" s="343"/>
      <c r="I107" s="343"/>
      <c r="J107" s="343"/>
      <c r="K107" s="343"/>
      <c r="L107" s="343"/>
      <c r="M107" s="343"/>
      <c r="N107" s="343"/>
      <c r="O107" s="343"/>
      <c r="P107" s="343"/>
      <c r="Q107" s="344"/>
    </row>
    <row r="108" spans="2:17">
      <c r="B108" s="341"/>
      <c r="C108" s="343"/>
      <c r="D108" s="343"/>
      <c r="E108" s="343"/>
      <c r="F108" s="343"/>
      <c r="G108" s="343"/>
      <c r="H108" s="343"/>
      <c r="I108" s="343"/>
      <c r="J108" s="343"/>
      <c r="K108" s="343"/>
      <c r="L108" s="343"/>
      <c r="M108" s="343"/>
      <c r="N108" s="343"/>
      <c r="O108" s="343"/>
      <c r="P108" s="343"/>
      <c r="Q108" s="344"/>
    </row>
    <row r="109" spans="2:17">
      <c r="B109" s="341"/>
      <c r="C109" s="343"/>
      <c r="D109" s="343"/>
      <c r="E109" s="343"/>
      <c r="F109" s="343"/>
      <c r="G109" s="343"/>
      <c r="H109" s="343"/>
      <c r="I109" s="343"/>
      <c r="J109" s="343"/>
      <c r="K109" s="343"/>
      <c r="L109" s="343"/>
      <c r="M109" s="343"/>
      <c r="N109" s="343"/>
      <c r="O109" s="343"/>
      <c r="P109" s="343"/>
      <c r="Q109" s="344"/>
    </row>
    <row r="110" spans="2:17">
      <c r="B110" s="341"/>
      <c r="C110" s="343"/>
      <c r="D110" s="343"/>
      <c r="E110" s="343"/>
      <c r="F110" s="505" t="s">
        <v>289</v>
      </c>
      <c r="G110" s="355" t="s">
        <v>1211</v>
      </c>
      <c r="H110" s="506"/>
      <c r="I110" s="506"/>
      <c r="J110" s="506"/>
      <c r="K110" s="506"/>
      <c r="L110" s="506"/>
      <c r="M110" s="506"/>
      <c r="N110" s="506"/>
      <c r="O110" s="343"/>
      <c r="P110" s="343"/>
      <c r="Q110" s="344"/>
    </row>
    <row r="111" spans="2:17">
      <c r="B111" s="341"/>
      <c r="C111" s="343"/>
      <c r="D111" s="343"/>
      <c r="E111" s="343"/>
      <c r="F111" s="355"/>
      <c r="G111" s="355" t="s">
        <v>1200</v>
      </c>
      <c r="H111" s="506"/>
      <c r="I111" s="506"/>
      <c r="J111" s="506"/>
      <c r="K111" s="506"/>
      <c r="L111" s="506"/>
      <c r="M111" s="506"/>
      <c r="N111" s="506"/>
      <c r="O111" s="343"/>
      <c r="P111" s="343"/>
      <c r="Q111" s="344"/>
    </row>
    <row r="112" spans="2:17">
      <c r="B112" s="341"/>
      <c r="C112" s="343"/>
      <c r="D112" s="343"/>
      <c r="E112" s="343"/>
      <c r="F112" s="506"/>
      <c r="G112" s="355" t="s">
        <v>1201</v>
      </c>
      <c r="H112" s="506"/>
      <c r="I112" s="506"/>
      <c r="J112" s="506"/>
      <c r="K112" s="506"/>
      <c r="L112" s="506"/>
      <c r="M112" s="506"/>
      <c r="N112" s="506"/>
      <c r="O112" s="343"/>
      <c r="P112" s="343"/>
      <c r="Q112" s="344"/>
    </row>
    <row r="113" spans="2:17">
      <c r="B113" s="341"/>
      <c r="C113" s="343"/>
      <c r="D113" s="343"/>
      <c r="E113" s="343"/>
      <c r="F113" s="506"/>
      <c r="G113" s="355" t="s">
        <v>1209</v>
      </c>
      <c r="H113" s="506"/>
      <c r="I113" s="506"/>
      <c r="J113" s="506"/>
      <c r="K113" s="506"/>
      <c r="L113" s="506"/>
      <c r="M113" s="506"/>
      <c r="N113" s="506"/>
      <c r="O113" s="343"/>
      <c r="P113" s="343"/>
      <c r="Q113" s="344"/>
    </row>
    <row r="114" spans="2:17">
      <c r="B114" s="341"/>
      <c r="C114" s="343"/>
      <c r="D114" s="343"/>
      <c r="E114" s="343"/>
      <c r="F114" s="506"/>
      <c r="G114" s="355" t="s">
        <v>1210</v>
      </c>
      <c r="H114" s="506"/>
      <c r="I114" s="506"/>
      <c r="J114" s="506"/>
      <c r="K114" s="506"/>
      <c r="L114" s="506"/>
      <c r="M114" s="506"/>
      <c r="N114" s="506"/>
      <c r="O114" s="343"/>
      <c r="P114" s="343"/>
      <c r="Q114" s="344"/>
    </row>
    <row r="115" spans="2:17">
      <c r="B115" s="341"/>
      <c r="C115" s="343"/>
      <c r="D115" s="343"/>
      <c r="E115" s="343"/>
      <c r="F115" s="343"/>
      <c r="G115" s="350"/>
      <c r="H115" s="343"/>
      <c r="I115" s="343"/>
      <c r="J115" s="343"/>
      <c r="K115" s="343"/>
      <c r="L115" s="343"/>
      <c r="M115" s="343"/>
      <c r="N115" s="343"/>
      <c r="O115" s="343"/>
      <c r="P115" s="343"/>
      <c r="Q115" s="344"/>
    </row>
    <row r="116" spans="2:17">
      <c r="B116" s="341"/>
      <c r="C116" s="343"/>
      <c r="D116" s="343"/>
      <c r="E116" s="343"/>
      <c r="F116" s="354"/>
      <c r="G116" s="343" t="s">
        <v>288</v>
      </c>
      <c r="H116" s="343"/>
      <c r="I116" s="343"/>
      <c r="J116" s="343"/>
      <c r="K116" s="343"/>
      <c r="L116" s="343"/>
      <c r="M116" s="343"/>
      <c r="N116" s="343"/>
      <c r="O116" s="343"/>
      <c r="P116" s="343"/>
      <c r="Q116" s="344"/>
    </row>
    <row r="117" spans="2:17">
      <c r="B117" s="341"/>
      <c r="C117" s="343"/>
      <c r="D117" s="343"/>
      <c r="E117" s="343"/>
      <c r="F117" s="343"/>
      <c r="G117" s="343"/>
      <c r="H117" s="343"/>
      <c r="I117" s="343"/>
      <c r="J117" s="343"/>
      <c r="K117" s="343"/>
      <c r="L117" s="343"/>
      <c r="M117" s="343"/>
      <c r="N117" s="343"/>
      <c r="O117" s="343"/>
      <c r="P117" s="343"/>
      <c r="Q117" s="344"/>
    </row>
    <row r="118" spans="2:17">
      <c r="B118" s="341"/>
      <c r="C118" s="343"/>
      <c r="D118" s="343"/>
      <c r="E118" s="343"/>
      <c r="F118" s="343"/>
      <c r="G118" s="343"/>
      <c r="H118" s="343"/>
      <c r="I118" s="343"/>
      <c r="J118" s="343"/>
      <c r="K118" s="343"/>
      <c r="L118" s="343"/>
      <c r="M118" s="343"/>
      <c r="N118" s="343"/>
      <c r="O118" s="343"/>
      <c r="P118" s="343"/>
      <c r="Q118" s="344"/>
    </row>
    <row r="119" spans="2:17">
      <c r="B119" s="341"/>
      <c r="C119" s="343"/>
      <c r="D119" s="343"/>
      <c r="E119" s="343"/>
      <c r="F119" s="343"/>
      <c r="G119" s="343"/>
      <c r="H119" s="343"/>
      <c r="I119" s="343"/>
      <c r="J119" s="343"/>
      <c r="K119" s="343"/>
      <c r="L119" s="343"/>
      <c r="M119" s="343"/>
      <c r="N119" s="343"/>
      <c r="O119" s="343"/>
      <c r="P119" s="343"/>
      <c r="Q119" s="344"/>
    </row>
    <row r="120" spans="2:17">
      <c r="B120" s="341"/>
      <c r="C120" s="343"/>
      <c r="D120" s="343"/>
      <c r="E120" s="343"/>
      <c r="F120" s="343"/>
      <c r="G120" s="343"/>
      <c r="H120" s="343"/>
      <c r="I120" s="343"/>
      <c r="J120" s="343"/>
      <c r="K120" s="343"/>
      <c r="L120" s="343"/>
      <c r="M120" s="343"/>
      <c r="N120" s="343"/>
      <c r="O120" s="343"/>
      <c r="P120" s="343"/>
      <c r="Q120" s="344"/>
    </row>
    <row r="121" spans="2:17">
      <c r="B121" s="341"/>
      <c r="C121" s="343"/>
      <c r="D121" s="343"/>
      <c r="E121" s="343"/>
      <c r="F121" s="343"/>
      <c r="G121" s="343"/>
      <c r="H121" s="343"/>
      <c r="I121" s="343"/>
      <c r="J121" s="343"/>
      <c r="K121" s="343"/>
      <c r="L121" s="343"/>
      <c r="M121" s="343"/>
      <c r="N121" s="343"/>
      <c r="O121" s="343"/>
      <c r="P121" s="343"/>
      <c r="Q121" s="344"/>
    </row>
    <row r="122" spans="2:17">
      <c r="B122" s="341"/>
      <c r="C122" s="343"/>
      <c r="D122" s="343"/>
      <c r="E122" s="343"/>
      <c r="F122" s="343"/>
      <c r="G122" s="343"/>
      <c r="H122" s="343"/>
      <c r="I122" s="343"/>
      <c r="J122" s="343"/>
      <c r="K122" s="343"/>
      <c r="L122" s="343"/>
      <c r="M122" s="343"/>
      <c r="N122" s="343"/>
      <c r="O122" s="343"/>
      <c r="P122" s="343"/>
      <c r="Q122" s="344"/>
    </row>
    <row r="123" spans="2:17">
      <c r="B123" s="341"/>
      <c r="C123" s="343"/>
      <c r="D123" s="343"/>
      <c r="E123" s="343"/>
      <c r="F123" s="343"/>
      <c r="G123" s="343"/>
      <c r="H123" s="343"/>
      <c r="I123" s="343"/>
      <c r="J123" s="343"/>
      <c r="K123" s="343"/>
      <c r="L123" s="343"/>
      <c r="M123" s="343"/>
      <c r="N123" s="343"/>
      <c r="O123" s="343"/>
      <c r="P123" s="343"/>
      <c r="Q123" s="344"/>
    </row>
    <row r="124" spans="2:17">
      <c r="B124" s="341"/>
      <c r="C124" s="343"/>
      <c r="D124" s="343"/>
      <c r="E124" s="343"/>
      <c r="F124" s="343"/>
      <c r="G124" s="343"/>
      <c r="H124" s="343"/>
      <c r="I124" s="343"/>
      <c r="J124" s="343"/>
      <c r="K124" s="343"/>
      <c r="L124" s="343"/>
      <c r="M124" s="343"/>
      <c r="N124" s="343"/>
      <c r="O124" s="343"/>
      <c r="P124" s="343"/>
      <c r="Q124" s="344"/>
    </row>
    <row r="125" spans="2:17">
      <c r="B125" s="341"/>
      <c r="C125" s="343"/>
      <c r="D125" s="343"/>
      <c r="E125" s="343"/>
      <c r="F125" s="343"/>
      <c r="G125" s="343"/>
      <c r="H125" s="343"/>
      <c r="I125" s="343"/>
      <c r="J125" s="343"/>
      <c r="K125" s="343"/>
      <c r="L125" s="343"/>
      <c r="M125" s="343"/>
      <c r="N125" s="343"/>
      <c r="O125" s="343"/>
      <c r="P125" s="343"/>
      <c r="Q125" s="344"/>
    </row>
    <row r="126" spans="2:17">
      <c r="B126" s="341"/>
      <c r="C126" s="343"/>
      <c r="D126" s="343"/>
      <c r="E126" s="343"/>
      <c r="F126" s="343"/>
      <c r="G126" s="343"/>
      <c r="H126" s="343"/>
      <c r="I126" s="343"/>
      <c r="J126" s="343"/>
      <c r="K126" s="343"/>
      <c r="L126" s="343"/>
      <c r="M126" s="343"/>
      <c r="N126" s="343"/>
      <c r="O126" s="343"/>
      <c r="P126" s="343"/>
      <c r="Q126" s="344"/>
    </row>
    <row r="127" spans="2:17">
      <c r="B127" s="341"/>
      <c r="C127" s="343"/>
      <c r="D127" s="343"/>
      <c r="E127" s="343"/>
      <c r="F127" s="343"/>
      <c r="G127" s="343"/>
      <c r="H127" s="343"/>
      <c r="I127" s="343"/>
      <c r="J127" s="343"/>
      <c r="K127" s="343"/>
      <c r="L127" s="343"/>
      <c r="M127" s="343"/>
      <c r="N127" s="343"/>
      <c r="O127" s="343"/>
      <c r="P127" s="343"/>
      <c r="Q127" s="344"/>
    </row>
    <row r="128" spans="2:17">
      <c r="B128" s="341"/>
      <c r="C128" s="343"/>
      <c r="D128" s="343"/>
      <c r="E128" s="343"/>
      <c r="F128" s="343"/>
      <c r="G128" s="343"/>
      <c r="H128" s="343"/>
      <c r="I128" s="343"/>
      <c r="J128" s="343"/>
      <c r="K128" s="343"/>
      <c r="L128" s="343"/>
      <c r="M128" s="343"/>
      <c r="N128" s="343"/>
      <c r="O128" s="343"/>
      <c r="P128" s="343"/>
      <c r="Q128" s="344"/>
    </row>
    <row r="129" spans="2:17">
      <c r="B129" s="341"/>
      <c r="C129" s="343"/>
      <c r="D129" s="343"/>
      <c r="E129" s="343"/>
      <c r="F129" s="343"/>
      <c r="G129" s="343"/>
      <c r="H129" s="343"/>
      <c r="I129" s="343"/>
      <c r="J129" s="343"/>
      <c r="K129" s="343"/>
      <c r="L129" s="343"/>
      <c r="M129" s="343"/>
      <c r="N129" s="343"/>
      <c r="O129" s="343"/>
      <c r="P129" s="343"/>
      <c r="Q129" s="344"/>
    </row>
    <row r="130" spans="2:17">
      <c r="B130" s="341"/>
      <c r="C130" s="343"/>
      <c r="D130" s="343"/>
      <c r="E130" s="343"/>
      <c r="F130" s="343"/>
      <c r="G130" s="343"/>
      <c r="H130" s="343"/>
      <c r="I130" s="343"/>
      <c r="J130" s="343"/>
      <c r="K130" s="343"/>
      <c r="L130" s="343"/>
      <c r="M130" s="343"/>
      <c r="N130" s="343"/>
      <c r="O130" s="343"/>
      <c r="P130" s="343"/>
      <c r="Q130" s="344"/>
    </row>
    <row r="131" spans="2:17">
      <c r="B131" s="341"/>
      <c r="C131" s="343"/>
      <c r="D131" s="343"/>
      <c r="E131" s="343"/>
      <c r="F131" s="343"/>
      <c r="G131" s="343"/>
      <c r="H131" s="343"/>
      <c r="I131" s="343"/>
      <c r="J131" s="343"/>
      <c r="K131" s="343"/>
      <c r="L131" s="343"/>
      <c r="M131" s="343"/>
      <c r="N131" s="343"/>
      <c r="O131" s="343"/>
      <c r="P131" s="343"/>
      <c r="Q131" s="344"/>
    </row>
    <row r="132" spans="2:17">
      <c r="B132" s="341"/>
      <c r="C132" s="343"/>
      <c r="D132" s="343"/>
      <c r="E132" s="343"/>
      <c r="F132" s="343"/>
      <c r="G132" s="343"/>
      <c r="H132" s="343"/>
      <c r="I132" s="343"/>
      <c r="J132" s="343"/>
      <c r="K132" s="343"/>
      <c r="L132" s="343"/>
      <c r="M132" s="343"/>
      <c r="N132" s="343"/>
      <c r="O132" s="343"/>
      <c r="P132" s="343"/>
      <c r="Q132" s="344"/>
    </row>
    <row r="133" spans="2:17">
      <c r="B133" s="341"/>
      <c r="C133" s="343"/>
      <c r="D133" s="343"/>
      <c r="E133" s="351"/>
      <c r="F133" s="350"/>
      <c r="G133" s="343"/>
      <c r="H133" s="343"/>
      <c r="I133" s="343"/>
      <c r="J133" s="343"/>
      <c r="K133" s="343"/>
      <c r="L133" s="343"/>
      <c r="M133" s="343"/>
      <c r="N133" s="343"/>
      <c r="O133" s="343"/>
      <c r="P133" s="343"/>
      <c r="Q133" s="344"/>
    </row>
    <row r="134" spans="2:17" ht="15.75">
      <c r="B134" s="341"/>
      <c r="C134" s="343"/>
      <c r="D134" s="343"/>
      <c r="E134" s="343"/>
      <c r="F134" s="509" t="s">
        <v>1174</v>
      </c>
      <c r="G134" s="343"/>
      <c r="H134" s="343"/>
      <c r="I134" s="343"/>
      <c r="J134" s="343"/>
      <c r="K134" s="343"/>
      <c r="L134" s="343"/>
      <c r="M134" s="343"/>
      <c r="N134" s="343"/>
      <c r="O134" s="343"/>
      <c r="P134" s="343"/>
      <c r="Q134" s="344"/>
    </row>
    <row r="135" spans="2:17" ht="22.5" customHeight="1">
      <c r="B135" s="341"/>
      <c r="C135" s="343"/>
      <c r="D135" s="343"/>
      <c r="E135" s="343"/>
      <c r="F135" s="343" t="s">
        <v>1175</v>
      </c>
      <c r="G135" s="343"/>
      <c r="H135" s="343"/>
      <c r="I135" s="343"/>
      <c r="J135" s="343"/>
      <c r="K135" s="343"/>
      <c r="L135" s="343"/>
      <c r="M135" s="343"/>
      <c r="N135" s="343"/>
      <c r="O135" s="343"/>
      <c r="P135" s="343"/>
      <c r="Q135" s="344"/>
    </row>
    <row r="136" spans="2:17" ht="22.5" customHeight="1">
      <c r="B136" s="341"/>
      <c r="C136" s="343"/>
      <c r="D136" s="343"/>
      <c r="E136" s="343"/>
      <c r="F136" s="343" t="s">
        <v>1202</v>
      </c>
      <c r="G136" s="343"/>
      <c r="H136" s="343"/>
      <c r="I136" s="343"/>
      <c r="J136" s="343"/>
      <c r="K136" s="343"/>
      <c r="L136" s="343"/>
      <c r="M136" s="343"/>
      <c r="N136" s="343"/>
      <c r="O136" s="343"/>
      <c r="P136" s="343"/>
      <c r="Q136" s="344"/>
    </row>
    <row r="137" spans="2:17" ht="12.75" customHeight="1">
      <c r="B137" s="341"/>
      <c r="C137" s="343"/>
      <c r="D137" s="343"/>
      <c r="E137" s="343"/>
      <c r="F137" s="343"/>
      <c r="G137" s="343"/>
      <c r="H137" s="343"/>
      <c r="I137" s="343"/>
      <c r="J137" s="343"/>
      <c r="K137" s="343"/>
      <c r="L137" s="343"/>
      <c r="M137" s="343"/>
      <c r="N137" s="343"/>
      <c r="O137" s="343"/>
      <c r="P137" s="343"/>
      <c r="Q137" s="344"/>
    </row>
    <row r="138" spans="2:17" ht="12.75" customHeight="1">
      <c r="B138" s="341"/>
      <c r="C138" s="343"/>
      <c r="D138" s="343"/>
      <c r="E138" s="343"/>
      <c r="F138" s="505" t="s">
        <v>286</v>
      </c>
      <c r="G138" s="355" t="s">
        <v>1176</v>
      </c>
      <c r="H138" s="343"/>
      <c r="I138" s="343"/>
      <c r="J138" s="343"/>
      <c r="K138" s="343"/>
      <c r="L138" s="343"/>
      <c r="M138" s="343"/>
      <c r="N138" s="343"/>
      <c r="O138" s="343"/>
      <c r="P138" s="343"/>
      <c r="Q138" s="344"/>
    </row>
    <row r="139" spans="2:17" ht="12.75" customHeight="1">
      <c r="B139" s="341"/>
      <c r="C139" s="343"/>
      <c r="D139" s="343"/>
      <c r="E139" s="343"/>
      <c r="F139" s="343"/>
      <c r="G139" s="355" t="s">
        <v>1177</v>
      </c>
      <c r="H139" s="343"/>
      <c r="I139" s="343"/>
      <c r="J139" s="343"/>
      <c r="K139" s="343"/>
      <c r="L139" s="343"/>
      <c r="M139" s="343"/>
      <c r="N139" s="343"/>
      <c r="O139" s="343"/>
      <c r="P139" s="343"/>
      <c r="Q139" s="344"/>
    </row>
    <row r="140" spans="2:17" ht="12.75" customHeight="1">
      <c r="B140" s="341"/>
      <c r="C140" s="343"/>
      <c r="D140" s="343"/>
      <c r="E140" s="343"/>
      <c r="F140" s="343"/>
      <c r="G140" s="343"/>
      <c r="H140" s="343"/>
      <c r="I140" s="343"/>
      <c r="J140" s="343"/>
      <c r="K140" s="343"/>
      <c r="L140" s="343"/>
      <c r="M140" s="343"/>
      <c r="N140" s="343"/>
      <c r="O140" s="343"/>
      <c r="P140" s="343"/>
      <c r="Q140" s="344"/>
    </row>
    <row r="141" spans="2:17" ht="12.75" customHeight="1">
      <c r="B141" s="341"/>
      <c r="C141" s="343"/>
      <c r="D141" s="343"/>
      <c r="E141" s="343"/>
      <c r="F141" s="505" t="s">
        <v>289</v>
      </c>
      <c r="G141" s="355" t="s">
        <v>1212</v>
      </c>
      <c r="H141" s="343"/>
      <c r="I141" s="343"/>
      <c r="J141" s="343"/>
      <c r="K141" s="343"/>
      <c r="L141" s="343"/>
      <c r="M141" s="343"/>
      <c r="N141" s="343"/>
      <c r="O141" s="343"/>
      <c r="P141" s="343"/>
      <c r="Q141" s="344"/>
    </row>
    <row r="142" spans="2:17" ht="12.75" customHeight="1">
      <c r="B142" s="341"/>
      <c r="C142" s="343"/>
      <c r="D142" s="343"/>
      <c r="E142" s="343"/>
      <c r="F142" s="343"/>
      <c r="G142" s="355" t="s">
        <v>1213</v>
      </c>
      <c r="H142" s="343"/>
      <c r="I142" s="343"/>
      <c r="J142" s="343"/>
      <c r="K142" s="343"/>
      <c r="L142" s="343"/>
      <c r="M142" s="343"/>
      <c r="N142" s="343"/>
      <c r="O142" s="343"/>
      <c r="P142" s="343"/>
      <c r="Q142" s="344"/>
    </row>
    <row r="143" spans="2:17" ht="12.75" customHeight="1">
      <c r="B143" s="341"/>
      <c r="C143" s="343"/>
      <c r="D143" s="343"/>
      <c r="E143" s="343"/>
      <c r="F143" s="343"/>
      <c r="G143" s="343"/>
      <c r="H143" s="343"/>
      <c r="I143" s="343"/>
      <c r="J143" s="343"/>
      <c r="K143" s="343"/>
      <c r="L143" s="343"/>
      <c r="M143" s="343"/>
      <c r="N143" s="343"/>
      <c r="O143" s="343"/>
      <c r="P143" s="343"/>
      <c r="Q143" s="344"/>
    </row>
    <row r="144" spans="2:17" ht="12.75" customHeight="1">
      <c r="B144" s="341"/>
      <c r="C144" s="343"/>
      <c r="D144" s="343"/>
      <c r="E144" s="343"/>
      <c r="F144" s="343"/>
      <c r="G144" s="343" t="s">
        <v>288</v>
      </c>
      <c r="H144" s="343"/>
      <c r="I144" s="343"/>
      <c r="J144" s="343"/>
      <c r="K144" s="343"/>
      <c r="L144" s="343"/>
      <c r="M144" s="343"/>
      <c r="N144" s="343"/>
      <c r="O144" s="343"/>
      <c r="P144" s="343"/>
      <c r="Q144" s="344"/>
    </row>
    <row r="145" spans="2:17" ht="12.75" customHeight="1">
      <c r="B145" s="341"/>
      <c r="C145" s="343"/>
      <c r="D145" s="343"/>
      <c r="E145" s="343"/>
      <c r="F145" s="343"/>
      <c r="G145" s="343"/>
      <c r="H145" s="343"/>
      <c r="I145" s="343"/>
      <c r="J145" s="343"/>
      <c r="K145" s="343"/>
      <c r="L145" s="343"/>
      <c r="M145" s="343"/>
      <c r="N145" s="343"/>
      <c r="O145" s="343"/>
      <c r="P145" s="343"/>
      <c r="Q145" s="344"/>
    </row>
    <row r="146" spans="2:17" ht="12.75" customHeight="1">
      <c r="B146" s="341"/>
      <c r="C146" s="343"/>
      <c r="D146" s="343"/>
      <c r="E146" s="343"/>
      <c r="F146" s="343"/>
      <c r="G146" s="343"/>
      <c r="H146" s="343"/>
      <c r="I146" s="343"/>
      <c r="J146" s="343"/>
      <c r="K146" s="343"/>
      <c r="L146" s="343"/>
      <c r="M146" s="343"/>
      <c r="N146" s="343"/>
      <c r="O146" s="343"/>
      <c r="P146" s="343"/>
      <c r="Q146" s="344"/>
    </row>
    <row r="147" spans="2:17" ht="12.75" customHeight="1">
      <c r="B147" s="341"/>
      <c r="C147" s="343"/>
      <c r="D147" s="343"/>
      <c r="E147" s="343"/>
      <c r="F147" s="343"/>
      <c r="G147" s="343"/>
      <c r="H147" s="343"/>
      <c r="I147" s="343"/>
      <c r="J147" s="343"/>
      <c r="K147" s="343"/>
      <c r="L147" s="343"/>
      <c r="M147" s="343"/>
      <c r="N147" s="343"/>
      <c r="O147" s="343"/>
      <c r="P147" s="343"/>
      <c r="Q147" s="344"/>
    </row>
    <row r="148" spans="2:17" ht="12.75" customHeight="1">
      <c r="B148" s="341"/>
      <c r="C148" s="343"/>
      <c r="D148" s="343"/>
      <c r="E148" s="343"/>
      <c r="F148" s="343"/>
      <c r="G148" s="343"/>
      <c r="H148" s="343"/>
      <c r="I148" s="343"/>
      <c r="J148" s="343"/>
      <c r="K148" s="343"/>
      <c r="L148" s="343"/>
      <c r="M148" s="343"/>
      <c r="N148" s="343"/>
      <c r="O148" s="343"/>
      <c r="P148" s="343"/>
      <c r="Q148" s="344"/>
    </row>
    <row r="149" spans="2:17" ht="12.75" customHeight="1">
      <c r="B149" s="341"/>
      <c r="C149" s="343"/>
      <c r="D149" s="343"/>
      <c r="E149" s="343"/>
      <c r="F149" s="343"/>
      <c r="G149" s="343"/>
      <c r="H149" s="343"/>
      <c r="I149" s="343"/>
      <c r="J149" s="343"/>
      <c r="K149" s="343"/>
      <c r="L149" s="343"/>
      <c r="M149" s="343"/>
      <c r="N149" s="343"/>
      <c r="O149" s="343"/>
      <c r="P149" s="343"/>
      <c r="Q149" s="344"/>
    </row>
    <row r="150" spans="2:17" ht="12.75" customHeight="1">
      <c r="B150" s="341"/>
      <c r="C150" s="343"/>
      <c r="D150" s="343"/>
      <c r="E150" s="343"/>
      <c r="F150" s="343"/>
      <c r="G150" s="343"/>
      <c r="H150" s="343"/>
      <c r="I150" s="343"/>
      <c r="J150" s="343"/>
      <c r="K150" s="343"/>
      <c r="L150" s="343"/>
      <c r="M150" s="343"/>
      <c r="N150" s="343"/>
      <c r="O150" s="343"/>
      <c r="P150" s="343"/>
      <c r="Q150" s="344"/>
    </row>
    <row r="151" spans="2:17" ht="12.75" customHeight="1">
      <c r="B151" s="341"/>
      <c r="C151" s="343"/>
      <c r="D151" s="343"/>
      <c r="E151" s="343"/>
      <c r="F151" s="343"/>
      <c r="G151" s="343"/>
      <c r="H151" s="343"/>
      <c r="I151" s="343"/>
      <c r="J151" s="343"/>
      <c r="K151" s="343"/>
      <c r="L151" s="343"/>
      <c r="M151" s="343"/>
      <c r="N151" s="343"/>
      <c r="O151" s="343"/>
      <c r="P151" s="343"/>
      <c r="Q151" s="344"/>
    </row>
    <row r="152" spans="2:17" ht="12.75" customHeight="1">
      <c r="B152" s="341"/>
      <c r="C152" s="343"/>
      <c r="D152" s="343"/>
      <c r="E152" s="343"/>
      <c r="F152" s="343"/>
      <c r="G152" s="343"/>
      <c r="H152" s="343"/>
      <c r="I152" s="343"/>
      <c r="J152" s="343"/>
      <c r="K152" s="343"/>
      <c r="L152" s="343"/>
      <c r="M152" s="343"/>
      <c r="N152" s="343"/>
      <c r="O152" s="343"/>
      <c r="P152" s="343"/>
      <c r="Q152" s="344"/>
    </row>
    <row r="153" spans="2:17" ht="12.75" customHeight="1">
      <c r="B153" s="341"/>
      <c r="C153" s="343"/>
      <c r="D153" s="343"/>
      <c r="E153" s="343"/>
      <c r="F153" s="343"/>
      <c r="G153" s="343"/>
      <c r="H153" s="343"/>
      <c r="I153" s="343"/>
      <c r="J153" s="343"/>
      <c r="K153" s="343"/>
      <c r="L153" s="343"/>
      <c r="M153" s="343"/>
      <c r="N153" s="343"/>
      <c r="O153" s="343"/>
      <c r="P153" s="343"/>
      <c r="Q153" s="344"/>
    </row>
    <row r="154" spans="2:17" ht="12.75" customHeight="1">
      <c r="B154" s="341"/>
      <c r="C154" s="343"/>
      <c r="D154" s="343"/>
      <c r="E154" s="343"/>
      <c r="F154" s="343"/>
      <c r="G154" s="343"/>
      <c r="H154" s="343"/>
      <c r="I154" s="343"/>
      <c r="J154" s="343"/>
      <c r="K154" s="343"/>
      <c r="L154" s="343"/>
      <c r="M154" s="343"/>
      <c r="N154" s="343"/>
      <c r="O154" s="343"/>
      <c r="P154" s="343"/>
      <c r="Q154" s="344"/>
    </row>
    <row r="155" spans="2:17" ht="12.75" customHeight="1">
      <c r="B155" s="341"/>
      <c r="C155" s="343"/>
      <c r="D155" s="343"/>
      <c r="E155" s="343"/>
      <c r="F155" s="343"/>
      <c r="G155" s="343"/>
      <c r="H155" s="343"/>
      <c r="I155" s="343"/>
      <c r="J155" s="343"/>
      <c r="K155" s="343"/>
      <c r="L155" s="343"/>
      <c r="M155" s="343"/>
      <c r="N155" s="343"/>
      <c r="O155" s="343"/>
      <c r="P155" s="343"/>
      <c r="Q155" s="344"/>
    </row>
    <row r="156" spans="2:17" ht="12.75" customHeight="1">
      <c r="B156" s="341"/>
      <c r="C156" s="343"/>
      <c r="D156" s="343"/>
      <c r="E156" s="343"/>
      <c r="F156" s="343"/>
      <c r="G156" s="343"/>
      <c r="H156" s="343"/>
      <c r="I156" s="343"/>
      <c r="J156" s="343"/>
      <c r="K156" s="343"/>
      <c r="L156" s="343"/>
      <c r="M156" s="343"/>
      <c r="N156" s="343"/>
      <c r="O156" s="343"/>
      <c r="P156" s="343"/>
      <c r="Q156" s="344"/>
    </row>
    <row r="157" spans="2:17" ht="12.75" customHeight="1">
      <c r="B157" s="341"/>
      <c r="C157" s="343"/>
      <c r="D157" s="343"/>
      <c r="E157" s="343"/>
      <c r="F157" s="343"/>
      <c r="G157" s="343"/>
      <c r="H157" s="343"/>
      <c r="I157" s="343"/>
      <c r="J157" s="343"/>
      <c r="K157" s="343"/>
      <c r="L157" s="343"/>
      <c r="M157" s="343"/>
      <c r="N157" s="343"/>
      <c r="O157" s="343"/>
      <c r="P157" s="343"/>
      <c r="Q157" s="344"/>
    </row>
    <row r="158" spans="2:17" ht="12.75" customHeight="1">
      <c r="B158" s="341"/>
      <c r="C158" s="343"/>
      <c r="D158" s="343"/>
      <c r="E158" s="343"/>
      <c r="F158" s="343"/>
      <c r="G158" s="343"/>
      <c r="H158" s="343"/>
      <c r="I158" s="343"/>
      <c r="J158" s="343"/>
      <c r="K158" s="343"/>
      <c r="L158" s="343"/>
      <c r="M158" s="343"/>
      <c r="N158" s="343"/>
      <c r="O158" s="343"/>
      <c r="P158" s="343"/>
      <c r="Q158" s="344"/>
    </row>
    <row r="159" spans="2:17" ht="12.75" customHeight="1">
      <c r="B159" s="341"/>
      <c r="C159" s="343"/>
      <c r="D159" s="343"/>
      <c r="E159" s="343"/>
      <c r="F159" s="343"/>
      <c r="G159" s="343"/>
      <c r="H159" s="343"/>
      <c r="I159" s="343"/>
      <c r="J159" s="343"/>
      <c r="K159" s="343"/>
      <c r="L159" s="343"/>
      <c r="M159" s="343"/>
      <c r="N159" s="343"/>
      <c r="O159" s="343"/>
      <c r="P159" s="343"/>
      <c r="Q159" s="344"/>
    </row>
    <row r="160" spans="2:17" ht="12.75" customHeight="1">
      <c r="B160" s="341"/>
      <c r="C160" s="343"/>
      <c r="D160" s="343"/>
      <c r="E160" s="343"/>
      <c r="F160" s="343"/>
      <c r="G160" s="343"/>
      <c r="H160" s="343"/>
      <c r="I160" s="343"/>
      <c r="J160" s="343"/>
      <c r="K160" s="343"/>
      <c r="L160" s="343"/>
      <c r="M160" s="343"/>
      <c r="N160" s="343"/>
      <c r="O160" s="343"/>
      <c r="P160" s="343"/>
      <c r="Q160" s="344"/>
    </row>
    <row r="161" spans="2:17" ht="12.75" customHeight="1">
      <c r="B161" s="341"/>
      <c r="C161" s="343"/>
      <c r="D161" s="343"/>
      <c r="E161" s="343"/>
      <c r="F161" s="343"/>
      <c r="G161" s="343"/>
      <c r="H161" s="343"/>
      <c r="I161" s="343"/>
      <c r="J161" s="343"/>
      <c r="K161" s="343"/>
      <c r="L161" s="343"/>
      <c r="M161" s="343"/>
      <c r="N161" s="343"/>
      <c r="O161" s="343"/>
      <c r="P161" s="343"/>
      <c r="Q161" s="344"/>
    </row>
    <row r="162" spans="2:17" ht="12.75" customHeight="1">
      <c r="B162" s="345"/>
      <c r="C162" s="347"/>
      <c r="D162" s="347"/>
      <c r="E162" s="347"/>
      <c r="F162" s="347"/>
      <c r="G162" s="347"/>
      <c r="H162" s="347"/>
      <c r="I162" s="347"/>
      <c r="J162" s="347"/>
      <c r="K162" s="347"/>
      <c r="L162" s="347"/>
      <c r="M162" s="347"/>
      <c r="N162" s="347"/>
      <c r="O162" s="347"/>
      <c r="P162" s="347"/>
      <c r="Q162" s="348"/>
    </row>
    <row r="163" spans="2:17">
      <c r="B163" s="356"/>
      <c r="C163" s="356"/>
      <c r="D163" s="356"/>
      <c r="E163" s="356"/>
      <c r="F163" s="356"/>
      <c r="G163" s="356"/>
      <c r="H163" s="356"/>
      <c r="I163" s="356"/>
      <c r="J163" s="356"/>
      <c r="K163" s="356"/>
      <c r="L163" s="356"/>
      <c r="M163" s="356"/>
      <c r="N163" s="356"/>
      <c r="O163" s="356"/>
      <c r="P163" s="356"/>
      <c r="Q163" s="356"/>
    </row>
    <row r="164" spans="2:17">
      <c r="B164" s="338"/>
      <c r="C164" s="339"/>
      <c r="D164" s="339"/>
      <c r="E164" s="339"/>
      <c r="F164" s="339"/>
      <c r="G164" s="339"/>
      <c r="H164" s="339"/>
      <c r="I164" s="339"/>
      <c r="J164" s="339"/>
      <c r="K164" s="339"/>
      <c r="L164" s="339"/>
      <c r="M164" s="339"/>
      <c r="N164" s="339"/>
      <c r="O164" s="339"/>
      <c r="P164" s="339"/>
      <c r="Q164" s="340"/>
    </row>
    <row r="165" spans="2:17" ht="18">
      <c r="B165" s="341"/>
      <c r="C165" s="342">
        <v>5</v>
      </c>
      <c r="D165" s="343"/>
      <c r="E165" s="343" t="s">
        <v>1179</v>
      </c>
      <c r="F165" s="343"/>
      <c r="G165" s="343"/>
      <c r="H165" s="343"/>
      <c r="I165" s="343"/>
      <c r="J165" s="343"/>
      <c r="K165" s="343"/>
      <c r="L165" s="343"/>
      <c r="M165" s="343"/>
      <c r="N165" s="343"/>
      <c r="O165" s="343"/>
      <c r="P165" s="343"/>
      <c r="Q165" s="344"/>
    </row>
    <row r="166" spans="2:17">
      <c r="B166" s="341"/>
      <c r="C166" s="343"/>
      <c r="D166" s="343"/>
      <c r="E166" s="355" t="s">
        <v>1180</v>
      </c>
      <c r="F166" s="343"/>
      <c r="G166" s="343"/>
      <c r="H166" s="343"/>
      <c r="I166" s="343"/>
      <c r="J166" s="343"/>
      <c r="K166" s="343"/>
      <c r="L166" s="343"/>
      <c r="M166" s="343"/>
      <c r="N166" s="343"/>
      <c r="O166" s="343"/>
      <c r="P166" s="343"/>
      <c r="Q166" s="344"/>
    </row>
    <row r="167" spans="2:17">
      <c r="B167" s="341"/>
      <c r="C167" s="343"/>
      <c r="D167" s="343"/>
      <c r="E167" s="355"/>
      <c r="F167" s="343" t="s">
        <v>1192</v>
      </c>
      <c r="G167" s="343"/>
      <c r="H167" s="343"/>
      <c r="I167" s="343"/>
      <c r="J167" s="343"/>
      <c r="K167" s="343"/>
      <c r="L167" s="343"/>
      <c r="M167" s="343"/>
      <c r="N167" s="343"/>
      <c r="O167" s="343"/>
      <c r="P167" s="343"/>
      <c r="Q167" s="344"/>
    </row>
    <row r="168" spans="2:17">
      <c r="B168" s="341"/>
      <c r="C168" s="343"/>
      <c r="D168" s="343"/>
      <c r="E168" s="355"/>
      <c r="F168" s="343" t="s">
        <v>1203</v>
      </c>
      <c r="G168" s="343"/>
      <c r="H168" s="343"/>
      <c r="I168" s="343"/>
      <c r="J168" s="343"/>
      <c r="K168" s="343"/>
      <c r="L168" s="343"/>
      <c r="M168" s="343"/>
      <c r="N168" s="343"/>
      <c r="O168" s="343"/>
      <c r="P168" s="343"/>
      <c r="Q168" s="344"/>
    </row>
    <row r="169" spans="2:17">
      <c r="B169" s="341"/>
      <c r="C169" s="343"/>
      <c r="D169" s="343"/>
      <c r="E169" s="343" t="s">
        <v>1204</v>
      </c>
      <c r="F169" s="343"/>
      <c r="G169" s="343"/>
      <c r="H169" s="343"/>
      <c r="I169" s="343"/>
      <c r="J169" s="343"/>
      <c r="K169" s="343"/>
      <c r="L169" s="343"/>
      <c r="M169" s="343"/>
      <c r="N169" s="343"/>
      <c r="O169" s="343"/>
      <c r="P169" s="343"/>
      <c r="Q169" s="344"/>
    </row>
    <row r="170" spans="2:17">
      <c r="B170" s="341"/>
      <c r="C170" s="343"/>
      <c r="D170" s="343"/>
      <c r="E170" s="343" t="s">
        <v>1181</v>
      </c>
      <c r="F170" s="353"/>
      <c r="G170" s="343"/>
      <c r="H170" s="343"/>
      <c r="I170" s="343"/>
      <c r="J170" s="343"/>
      <c r="K170" s="343"/>
      <c r="L170" s="343"/>
      <c r="M170" s="343"/>
      <c r="N170" s="343"/>
      <c r="O170" s="343"/>
      <c r="P170" s="343"/>
      <c r="Q170" s="344"/>
    </row>
    <row r="171" spans="2:17">
      <c r="B171" s="345"/>
      <c r="C171" s="347"/>
      <c r="D171" s="347"/>
      <c r="E171" s="347"/>
      <c r="F171" s="357"/>
      <c r="G171" s="347"/>
      <c r="H171" s="347"/>
      <c r="I171" s="347"/>
      <c r="J171" s="347"/>
      <c r="K171" s="347"/>
      <c r="L171" s="347"/>
      <c r="M171" s="347"/>
      <c r="N171" s="347"/>
      <c r="O171" s="347"/>
      <c r="P171" s="347"/>
      <c r="Q171" s="348"/>
    </row>
    <row r="172" spans="2:17">
      <c r="F172" s="358"/>
    </row>
    <row r="173" spans="2:17">
      <c r="B173" s="359"/>
      <c r="C173" s="360"/>
      <c r="D173" s="360"/>
      <c r="E173" s="360"/>
      <c r="F173" s="361"/>
      <c r="G173" s="360"/>
      <c r="H173" s="360"/>
      <c r="I173" s="360"/>
      <c r="J173" s="360"/>
      <c r="K173" s="360"/>
      <c r="L173" s="360"/>
      <c r="M173" s="360"/>
      <c r="N173" s="360"/>
      <c r="O173" s="360"/>
      <c r="P173" s="360"/>
      <c r="Q173" s="362"/>
    </row>
    <row r="174" spans="2:17" ht="18">
      <c r="B174" s="363"/>
      <c r="C174" s="364">
        <v>6</v>
      </c>
      <c r="D174" s="365"/>
      <c r="E174" s="365" t="s">
        <v>1182</v>
      </c>
      <c r="F174" s="366"/>
      <c r="G174" s="365"/>
      <c r="H174" s="365"/>
      <c r="I174" s="365"/>
      <c r="J174" s="365"/>
      <c r="K174" s="365"/>
      <c r="L174" s="365"/>
      <c r="M174" s="365"/>
      <c r="N174" s="365"/>
      <c r="O174" s="365"/>
      <c r="P174" s="365"/>
      <c r="Q174" s="367"/>
    </row>
    <row r="175" spans="2:17">
      <c r="B175" s="363"/>
      <c r="C175" s="365"/>
      <c r="D175" s="365"/>
      <c r="E175" s="520" t="s">
        <v>290</v>
      </c>
      <c r="F175" s="366"/>
      <c r="G175" s="365"/>
      <c r="H175" s="365"/>
      <c r="I175" s="365"/>
      <c r="J175" s="365"/>
      <c r="K175" s="365"/>
      <c r="L175" s="365"/>
      <c r="M175" s="365"/>
      <c r="N175" s="365"/>
      <c r="O175" s="365"/>
      <c r="P175" s="365"/>
      <c r="Q175" s="367"/>
    </row>
    <row r="176" spans="2:17">
      <c r="B176" s="363"/>
      <c r="C176" s="365"/>
      <c r="D176" s="365"/>
      <c r="E176" s="365" t="s">
        <v>1193</v>
      </c>
      <c r="F176" s="366"/>
      <c r="G176" s="365"/>
      <c r="H176" s="365"/>
      <c r="I176" s="365"/>
      <c r="J176" s="365"/>
      <c r="K176" s="365"/>
      <c r="L176" s="365"/>
      <c r="M176" s="365"/>
      <c r="N176" s="365"/>
      <c r="O176" s="365"/>
      <c r="P176" s="365"/>
      <c r="Q176" s="367"/>
    </row>
    <row r="177" spans="2:17">
      <c r="B177" s="363"/>
      <c r="C177" s="365"/>
      <c r="D177" s="365"/>
      <c r="E177" s="520"/>
      <c r="F177" s="366"/>
      <c r="G177" s="365"/>
      <c r="H177" s="365"/>
      <c r="I177" s="365"/>
      <c r="J177" s="365"/>
      <c r="K177" s="365"/>
      <c r="L177" s="365"/>
      <c r="M177" s="365"/>
      <c r="N177" s="365"/>
      <c r="O177" s="365"/>
      <c r="P177" s="365"/>
      <c r="Q177" s="367"/>
    </row>
    <row r="178" spans="2:17">
      <c r="B178" s="368"/>
      <c r="C178" s="369"/>
      <c r="D178" s="369"/>
      <c r="E178" s="369"/>
      <c r="F178" s="370"/>
      <c r="G178" s="369"/>
      <c r="H178" s="369"/>
      <c r="I178" s="369"/>
      <c r="J178" s="369"/>
      <c r="K178" s="369"/>
      <c r="L178" s="369"/>
      <c r="M178" s="369"/>
      <c r="N178" s="369"/>
      <c r="O178" s="369"/>
      <c r="P178" s="369"/>
      <c r="Q178" s="371"/>
    </row>
    <row r="179" spans="2:17" ht="13.5" thickBot="1">
      <c r="F179" s="358"/>
    </row>
    <row r="180" spans="2:17">
      <c r="B180" s="372"/>
      <c r="C180" s="373"/>
      <c r="D180" s="373"/>
      <c r="E180" s="373"/>
      <c r="F180" s="374"/>
      <c r="G180" s="373"/>
      <c r="H180" s="373"/>
      <c r="I180" s="373"/>
      <c r="J180" s="373"/>
      <c r="K180" s="373"/>
      <c r="L180" s="373"/>
      <c r="M180" s="373"/>
      <c r="N180" s="373"/>
      <c r="O180" s="373"/>
      <c r="P180" s="373"/>
      <c r="Q180" s="375"/>
    </row>
    <row r="181" spans="2:17">
      <c r="B181" s="521"/>
      <c r="C181" s="522" t="s">
        <v>1183</v>
      </c>
      <c r="D181" s="523"/>
      <c r="E181" s="523"/>
      <c r="F181" s="522"/>
      <c r="G181" s="523"/>
      <c r="H181" s="523"/>
      <c r="I181" s="523"/>
      <c r="J181" s="523"/>
      <c r="K181" s="523"/>
      <c r="L181" s="523"/>
      <c r="M181" s="523"/>
      <c r="N181" s="523"/>
      <c r="O181" s="523"/>
      <c r="P181" s="523"/>
      <c r="Q181" s="524"/>
    </row>
    <row r="182" spans="2:17">
      <c r="B182" s="521"/>
      <c r="C182" s="522" t="s">
        <v>1205</v>
      </c>
      <c r="D182" s="523"/>
      <c r="E182" s="523"/>
      <c r="F182" s="522"/>
      <c r="G182" s="523"/>
      <c r="H182" s="523"/>
      <c r="I182" s="523"/>
      <c r="J182" s="523"/>
      <c r="K182" s="523"/>
      <c r="L182" s="523"/>
      <c r="M182" s="523"/>
      <c r="N182" s="523"/>
      <c r="O182" s="523"/>
      <c r="P182" s="523"/>
      <c r="Q182" s="524"/>
    </row>
    <row r="183" spans="2:17">
      <c r="B183" s="521"/>
      <c r="C183" s="522" t="s">
        <v>1184</v>
      </c>
      <c r="D183" s="523"/>
      <c r="E183" s="523"/>
      <c r="F183" s="522"/>
      <c r="G183" s="523"/>
      <c r="H183" s="523"/>
      <c r="I183" s="523"/>
      <c r="J183" s="523"/>
      <c r="K183" s="523"/>
      <c r="L183" s="523"/>
      <c r="M183" s="523"/>
      <c r="N183" s="523"/>
      <c r="O183" s="523"/>
      <c r="P183" s="523"/>
      <c r="Q183" s="524"/>
    </row>
    <row r="184" spans="2:17">
      <c r="B184" s="521"/>
      <c r="C184" s="522" t="s">
        <v>1185</v>
      </c>
      <c r="D184" s="523"/>
      <c r="E184" s="523"/>
      <c r="F184" s="522"/>
      <c r="G184" s="523"/>
      <c r="H184" s="523"/>
      <c r="I184" s="523"/>
      <c r="J184" s="523"/>
      <c r="K184" s="523"/>
      <c r="L184" s="523"/>
      <c r="M184" s="523"/>
      <c r="N184" s="523"/>
      <c r="O184" s="523"/>
      <c r="P184" s="523"/>
      <c r="Q184" s="524"/>
    </row>
    <row r="185" spans="2:17" ht="13.5" thickBot="1">
      <c r="B185" s="376"/>
      <c r="C185" s="377"/>
      <c r="D185" s="377"/>
      <c r="E185" s="377"/>
      <c r="F185" s="377"/>
      <c r="G185" s="377"/>
      <c r="H185" s="377"/>
      <c r="I185" s="377"/>
      <c r="J185" s="377"/>
      <c r="K185" s="377"/>
      <c r="L185" s="377"/>
      <c r="M185" s="377"/>
      <c r="N185" s="377"/>
      <c r="O185" s="377"/>
      <c r="P185" s="377"/>
      <c r="Q185" s="378"/>
    </row>
    <row r="188" spans="2:17" ht="18">
      <c r="B188" s="334" t="s">
        <v>291</v>
      </c>
      <c r="C188" s="337"/>
      <c r="D188" s="379"/>
      <c r="E188" s="379"/>
      <c r="F188" s="379"/>
      <c r="G188" s="379"/>
      <c r="H188" s="379"/>
      <c r="I188" s="379"/>
      <c r="J188" s="379"/>
      <c r="K188" s="379"/>
      <c r="L188" s="379"/>
      <c r="M188" s="379"/>
      <c r="N188" s="379"/>
      <c r="O188" s="379"/>
      <c r="P188" s="379"/>
      <c r="Q188" s="379"/>
    </row>
    <row r="190" spans="2:17">
      <c r="B190" s="338"/>
      <c r="C190" s="339"/>
      <c r="D190" s="339"/>
      <c r="E190" s="339"/>
      <c r="F190" s="339"/>
      <c r="G190" s="339"/>
      <c r="H190" s="339"/>
      <c r="I190" s="339"/>
      <c r="J190" s="339"/>
      <c r="K190" s="339"/>
      <c r="L190" s="339"/>
      <c r="M190" s="339"/>
      <c r="N190" s="339"/>
      <c r="O190" s="339"/>
      <c r="P190" s="339"/>
      <c r="Q190" s="340"/>
    </row>
    <row r="191" spans="2:17">
      <c r="B191" s="341"/>
      <c r="C191" s="350" t="s">
        <v>1186</v>
      </c>
      <c r="D191" s="350"/>
      <c r="E191" s="350"/>
      <c r="F191" s="350"/>
      <c r="G191" s="350"/>
      <c r="H191" s="350"/>
      <c r="I191" s="343"/>
      <c r="J191" s="343"/>
      <c r="K191" s="343"/>
      <c r="L191" s="343"/>
      <c r="M191" s="343"/>
      <c r="N191" s="343"/>
      <c r="O191" s="343"/>
      <c r="P191" s="343"/>
      <c r="Q191" s="344"/>
    </row>
    <row r="192" spans="2:17">
      <c r="B192" s="341"/>
      <c r="C192" s="343"/>
      <c r="D192" s="343"/>
      <c r="E192" s="343"/>
      <c r="F192" s="343"/>
      <c r="G192" s="343"/>
      <c r="H192" s="343"/>
      <c r="I192" s="343"/>
      <c r="J192" s="343"/>
      <c r="K192" s="343"/>
      <c r="L192" s="343"/>
      <c r="M192" s="343"/>
      <c r="N192" s="343"/>
      <c r="O192" s="343"/>
      <c r="P192" s="343"/>
      <c r="Q192" s="344"/>
    </row>
    <row r="193" spans="2:17">
      <c r="B193" s="341"/>
      <c r="C193" s="343"/>
      <c r="D193" s="343" t="s">
        <v>1461</v>
      </c>
      <c r="E193" s="350" t="s">
        <v>292</v>
      </c>
      <c r="F193" s="343"/>
      <c r="G193" s="343"/>
      <c r="H193" s="343"/>
      <c r="I193" s="343"/>
      <c r="J193" s="343"/>
      <c r="K193" s="343"/>
      <c r="L193" s="343"/>
      <c r="M193" s="343"/>
      <c r="N193" s="343"/>
      <c r="O193" s="343"/>
      <c r="P193" s="343"/>
      <c r="Q193" s="344"/>
    </row>
    <row r="194" spans="2:17">
      <c r="B194" s="341"/>
      <c r="C194" s="343"/>
      <c r="D194" s="343" t="s">
        <v>1461</v>
      </c>
      <c r="E194" s="350" t="s">
        <v>293</v>
      </c>
      <c r="F194" s="343"/>
      <c r="G194" s="343"/>
      <c r="H194" s="343"/>
      <c r="I194" s="343"/>
      <c r="J194" s="343"/>
      <c r="K194" s="343"/>
      <c r="L194" s="343"/>
      <c r="M194" s="343"/>
      <c r="N194" s="343"/>
      <c r="O194" s="343"/>
      <c r="P194" s="343"/>
      <c r="Q194" s="344"/>
    </row>
    <row r="195" spans="2:17">
      <c r="B195" s="341"/>
      <c r="C195" s="343"/>
      <c r="D195" s="343" t="s">
        <v>1461</v>
      </c>
      <c r="E195" s="343" t="s">
        <v>1206</v>
      </c>
      <c r="F195" s="343"/>
      <c r="G195" s="343"/>
      <c r="H195" s="343"/>
      <c r="I195" s="343"/>
      <c r="J195" s="343"/>
      <c r="K195" s="343"/>
      <c r="L195" s="343"/>
      <c r="M195" s="343"/>
      <c r="N195" s="343"/>
      <c r="O195" s="343"/>
      <c r="P195" s="343"/>
      <c r="Q195" s="344"/>
    </row>
    <row r="196" spans="2:17">
      <c r="B196" s="341"/>
      <c r="C196" s="343"/>
      <c r="D196" s="343" t="s">
        <v>1461</v>
      </c>
      <c r="E196" s="343" t="s">
        <v>1188</v>
      </c>
      <c r="F196" s="343"/>
      <c r="G196" s="343"/>
      <c r="H196" s="343"/>
      <c r="I196" s="343"/>
      <c r="J196" s="343"/>
      <c r="K196" s="343"/>
      <c r="L196" s="343"/>
      <c r="M196" s="343"/>
      <c r="N196" s="343"/>
      <c r="O196" s="343"/>
      <c r="P196" s="343"/>
      <c r="Q196" s="344"/>
    </row>
    <row r="197" spans="2:17">
      <c r="B197" s="341"/>
      <c r="C197" s="343"/>
      <c r="D197" s="343" t="s">
        <v>1461</v>
      </c>
      <c r="E197" s="343" t="s">
        <v>1187</v>
      </c>
      <c r="F197" s="343"/>
      <c r="G197" s="343"/>
      <c r="H197" s="343"/>
      <c r="I197" s="343"/>
      <c r="J197" s="343"/>
      <c r="K197" s="343"/>
      <c r="L197" s="343"/>
      <c r="M197" s="343"/>
      <c r="N197" s="343"/>
      <c r="O197" s="343"/>
      <c r="P197" s="343"/>
      <c r="Q197" s="344"/>
    </row>
    <row r="198" spans="2:17">
      <c r="B198" s="341"/>
      <c r="C198" s="343"/>
      <c r="D198" s="343"/>
      <c r="E198" s="343"/>
      <c r="F198" s="343"/>
      <c r="G198" s="343"/>
      <c r="H198" s="343"/>
      <c r="I198" s="343"/>
      <c r="J198" s="343"/>
      <c r="K198" s="343"/>
      <c r="L198" s="343"/>
      <c r="M198" s="343"/>
      <c r="N198" s="343"/>
      <c r="O198" s="343"/>
      <c r="P198" s="343"/>
      <c r="Q198" s="344"/>
    </row>
    <row r="199" spans="2:17">
      <c r="B199" s="345"/>
      <c r="C199" s="347"/>
      <c r="D199" s="347"/>
      <c r="E199" s="347"/>
      <c r="F199" s="347"/>
      <c r="G199" s="347"/>
      <c r="H199" s="347"/>
      <c r="I199" s="347"/>
      <c r="J199" s="347"/>
      <c r="K199" s="347"/>
      <c r="L199" s="347"/>
      <c r="M199" s="347"/>
      <c r="N199" s="347"/>
      <c r="O199" s="347"/>
      <c r="P199" s="347"/>
      <c r="Q199" s="348"/>
    </row>
  </sheetData>
  <sheetProtection sheet="1" objects="1" scenarios="1"/>
  <phoneticPr fontId="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10">
    <tabColor indexed="53"/>
    <outlinePr summaryRight="0"/>
  </sheetPr>
  <dimension ref="A1:BE2212"/>
  <sheetViews>
    <sheetView zoomScale="90" workbookViewId="0">
      <pane xSplit="2" ySplit="5" topLeftCell="C6" activePane="bottomRight" state="frozen"/>
      <selection activeCell="A6" sqref="A6"/>
      <selection pane="topRight" activeCell="A6" sqref="A6"/>
      <selection pane="bottomLeft" activeCell="A6" sqref="A6"/>
      <selection pane="bottomRight" activeCell="D30" sqref="D30"/>
    </sheetView>
  </sheetViews>
  <sheetFormatPr defaultRowHeight="12.75"/>
  <cols>
    <col min="1" max="1" width="18.42578125" style="515" customWidth="1"/>
    <col min="2" max="2" width="53.42578125" style="315" customWidth="1"/>
    <col min="3" max="3" width="12.140625" style="306" customWidth="1"/>
    <col min="4" max="4" width="72.28515625"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Methods'!B14</f>
        <v/>
      </c>
    </row>
    <row r="6" spans="1:6">
      <c r="A6" s="511"/>
      <c r="B6" s="493"/>
      <c r="C6" s="475"/>
      <c r="D6" s="755"/>
      <c r="E6" s="307"/>
      <c r="F6" s="308" t="str">
        <f>IF($D6&lt;&gt;"",MID($D6,1,FIND(":",$D6)-1),IF($E6&lt;&gt;"",$E6,"")) &amp; ""</f>
        <v/>
      </c>
    </row>
    <row r="7" spans="1:6">
      <c r="A7" s="512"/>
      <c r="B7" s="492"/>
      <c r="C7" s="517"/>
      <c r="D7" s="755"/>
      <c r="E7" s="755"/>
      <c r="F7" s="309" t="str">
        <f t="shared" ref="F7:F70" si="0">IF($D7&lt;&gt;"",MID($D7,1,FIND(":",$D7)-1),IF($E7&lt;&gt;"",$E7,"")) &amp; ""</f>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si="0"/>
        <v/>
      </c>
    </row>
    <row r="71" spans="1:6">
      <c r="A71" s="512"/>
      <c r="B71" s="492"/>
      <c r="C71" s="517"/>
      <c r="D71" s="755"/>
      <c r="E71" s="755"/>
      <c r="F71" s="309" t="str">
        <f t="shared" ref="F71:F134" si="1">IF($D71&lt;&gt;"",MID($D71,1,FIND(":",$D71)-1),IF($E71&lt;&gt;"",$E71,"")) &amp; ""</f>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si="1"/>
        <v/>
      </c>
    </row>
    <row r="135" spans="1:6">
      <c r="A135" s="512"/>
      <c r="B135" s="492"/>
      <c r="C135" s="517"/>
      <c r="D135" s="755"/>
      <c r="E135" s="755"/>
      <c r="F135" s="309" t="str">
        <f t="shared" ref="F135:F198" si="2">IF($D135&lt;&gt;"",MID($D135,1,FIND(":",$D135)-1),IF($E135&lt;&gt;"",$E135,"")) &amp; ""</f>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si="2"/>
        <v/>
      </c>
    </row>
    <row r="199" spans="1:6">
      <c r="A199" s="512"/>
      <c r="B199" s="492"/>
      <c r="C199" s="517"/>
      <c r="D199" s="755"/>
      <c r="E199" s="755"/>
      <c r="F199" s="309" t="str">
        <f t="shared" ref="F199:F262" si="3">IF($D199&lt;&gt;"",MID($D199,1,FIND(":",$D199)-1),IF($E199&lt;&gt;"",$E199,"")) &amp; ""</f>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si="3"/>
        <v/>
      </c>
    </row>
    <row r="263" spans="1:6">
      <c r="A263" s="512"/>
      <c r="B263" s="492"/>
      <c r="C263" s="517"/>
      <c r="D263" s="755"/>
      <c r="E263" s="755"/>
      <c r="F263" s="309" t="str">
        <f t="shared" ref="F263:F326" si="4">IF($D263&lt;&gt;"",MID($D263,1,FIND(":",$D263)-1),IF($E263&lt;&gt;"",$E263,"")) &amp; ""</f>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si="4"/>
        <v/>
      </c>
    </row>
    <row r="327" spans="1:6">
      <c r="A327" s="512"/>
      <c r="B327" s="492"/>
      <c r="C327" s="517"/>
      <c r="D327" s="755"/>
      <c r="E327" s="755"/>
      <c r="F327" s="309" t="str">
        <f t="shared" ref="F327:F390" si="5">IF($D327&lt;&gt;"",MID($D327,1,FIND(":",$D327)-1),IF($E327&lt;&gt;"",$E327,"")) &amp; ""</f>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si="5"/>
        <v/>
      </c>
    </row>
    <row r="391" spans="1:6">
      <c r="A391" s="512"/>
      <c r="B391" s="492"/>
      <c r="C391" s="517"/>
      <c r="D391" s="755"/>
      <c r="E391" s="755"/>
      <c r="F391" s="309" t="str">
        <f t="shared" ref="F391:F454" si="6">IF($D391&lt;&gt;"",MID($D391,1,FIND(":",$D391)-1),IF($E391&lt;&gt;"",$E391,"")) &amp; ""</f>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si="6"/>
        <v/>
      </c>
    </row>
    <row r="455" spans="1:6">
      <c r="A455" s="512"/>
      <c r="B455" s="492"/>
      <c r="C455" s="517"/>
      <c r="D455" s="755"/>
      <c r="E455" s="755"/>
      <c r="F455" s="309" t="str">
        <f t="shared" ref="F455:F518" si="7">IF($D455&lt;&gt;"",MID($D455,1,FIND(":",$D455)-1),IF($E455&lt;&gt;"",$E455,"")) &amp; ""</f>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si="7"/>
        <v/>
      </c>
    </row>
    <row r="519" spans="1:6">
      <c r="A519" s="512"/>
      <c r="B519" s="494"/>
      <c r="C519" s="517"/>
      <c r="D519" s="755"/>
      <c r="E519" s="755"/>
      <c r="F519" s="309" t="str">
        <f t="shared" ref="F519:F582" si="8">IF($D519&lt;&gt;"",MID($D519,1,FIND(":",$D519)-1),IF($E519&lt;&gt;"",$E519,"")) &amp; ""</f>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si="8"/>
        <v/>
      </c>
    </row>
    <row r="583" spans="1:6">
      <c r="A583" s="512"/>
      <c r="B583" s="494"/>
      <c r="C583" s="517"/>
      <c r="D583" s="755"/>
      <c r="E583" s="755"/>
      <c r="F583" s="309" t="str">
        <f t="shared" ref="F583:F646" si="9">IF($D583&lt;&gt;"",MID($D583,1,FIND(":",$D583)-1),IF($E583&lt;&gt;"",$E583,"")) &amp; ""</f>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si="9"/>
        <v/>
      </c>
    </row>
    <row r="647" spans="1:6">
      <c r="A647" s="514"/>
      <c r="B647" s="314"/>
      <c r="C647" s="316"/>
      <c r="D647" s="755"/>
      <c r="E647" s="755"/>
      <c r="F647" s="309" t="str">
        <f t="shared" ref="F647:F710" si="10">IF($D647&lt;&gt;"",MID($D647,1,FIND(":",$D647)-1),IF($E647&lt;&gt;"",$E647,"")) &amp; ""</f>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si="10"/>
        <v/>
      </c>
    </row>
    <row r="711" spans="1:6">
      <c r="A711" s="514"/>
      <c r="B711" s="314"/>
      <c r="C711" s="316"/>
      <c r="D711" s="755"/>
      <c r="E711" s="755"/>
      <c r="F711" s="309" t="str">
        <f t="shared" ref="F711:F774" si="11">IF($D711&lt;&gt;"",MID($D711,1,FIND(":",$D711)-1),IF($E711&lt;&gt;"",$E711,"")) &amp; ""</f>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si="11"/>
        <v/>
      </c>
    </row>
    <row r="775" spans="1:6">
      <c r="A775" s="514"/>
      <c r="B775" s="314"/>
      <c r="C775" s="316"/>
      <c r="D775" s="755"/>
      <c r="E775" s="755"/>
      <c r="F775" s="309" t="str">
        <f t="shared" ref="F775:F838" si="12">IF($D775&lt;&gt;"",MID($D775,1,FIND(":",$D775)-1),IF($E775&lt;&gt;"",$E775,"")) &amp; ""</f>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si="12"/>
        <v/>
      </c>
    </row>
    <row r="839" spans="1:6">
      <c r="A839" s="514"/>
      <c r="B839" s="314"/>
      <c r="C839" s="316"/>
      <c r="D839" s="755"/>
      <c r="E839" s="755"/>
      <c r="F839" s="309" t="str">
        <f t="shared" ref="F839:F902" si="13">IF($D839&lt;&gt;"",MID($D839,1,FIND(":",$D839)-1),IF($E839&lt;&gt;"",$E839,"")) &amp; ""</f>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si="13"/>
        <v/>
      </c>
    </row>
    <row r="903" spans="1:6">
      <c r="A903" s="514"/>
      <c r="B903" s="314"/>
      <c r="C903" s="316"/>
      <c r="D903" s="755"/>
      <c r="E903" s="755"/>
      <c r="F903" s="309" t="str">
        <f t="shared" ref="F903:F966" si="14">IF($D903&lt;&gt;"",MID($D903,1,FIND(":",$D903)-1),IF($E903&lt;&gt;"",$E903,"")) &amp; ""</f>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si="14"/>
        <v/>
      </c>
    </row>
    <row r="967" spans="1:6">
      <c r="A967" s="514"/>
      <c r="B967" s="314"/>
      <c r="C967" s="316"/>
      <c r="D967" s="755"/>
      <c r="E967" s="755"/>
      <c r="F967" s="309" t="str">
        <f t="shared" ref="F967:F1030" si="15">IF($D967&lt;&gt;"",MID($D967,1,FIND(":",$D967)-1),IF($E967&lt;&gt;"",$E967,"")) &amp; ""</f>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si="15"/>
        <v/>
      </c>
    </row>
    <row r="1031" spans="1:6">
      <c r="A1031" s="514"/>
      <c r="B1031" s="314"/>
      <c r="C1031" s="316"/>
      <c r="D1031" s="755"/>
      <c r="E1031" s="755"/>
      <c r="F1031" s="309" t="str">
        <f t="shared" ref="F1031:F1094" si="16">IF($D1031&lt;&gt;"",MID($D1031,1,FIND(":",$D1031)-1),IF($E1031&lt;&gt;"",$E1031,"")) &amp; ""</f>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si="16"/>
        <v/>
      </c>
    </row>
    <row r="1095" spans="1:6">
      <c r="A1095" s="514"/>
      <c r="B1095" s="314"/>
      <c r="C1095" s="316"/>
      <c r="D1095" s="755"/>
      <c r="E1095" s="755"/>
      <c r="F1095" s="309" t="str">
        <f t="shared" ref="F1095:F1158" si="17">IF($D1095&lt;&gt;"",MID($D1095,1,FIND(":",$D1095)-1),IF($E1095&lt;&gt;"",$E1095,"")) &amp; ""</f>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si="17"/>
        <v/>
      </c>
    </row>
    <row r="1159" spans="1:6">
      <c r="A1159" s="514"/>
      <c r="B1159" s="314"/>
      <c r="C1159" s="316"/>
      <c r="D1159" s="755"/>
      <c r="E1159" s="755"/>
      <c r="F1159" s="309" t="str">
        <f t="shared" ref="F1159:F1222" si="18">IF($D1159&lt;&gt;"",MID($D1159,1,FIND(":",$D1159)-1),IF($E1159&lt;&gt;"",$E1159,"")) &amp; ""</f>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si="18"/>
        <v/>
      </c>
    </row>
    <row r="1223" spans="1:6">
      <c r="A1223" s="514"/>
      <c r="B1223" s="314"/>
      <c r="C1223" s="316"/>
      <c r="D1223" s="755"/>
      <c r="E1223" s="755"/>
      <c r="F1223" s="309" t="str">
        <f t="shared" ref="F1223:F1286" si="19">IF($D1223&lt;&gt;"",MID($D1223,1,FIND(":",$D1223)-1),IF($E1223&lt;&gt;"",$E1223,"")) &amp; ""</f>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si="19"/>
        <v/>
      </c>
    </row>
    <row r="1287" spans="1:6">
      <c r="A1287" s="514"/>
      <c r="B1287" s="314"/>
      <c r="C1287" s="316"/>
      <c r="D1287" s="755"/>
      <c r="E1287" s="755"/>
      <c r="F1287" s="309" t="str">
        <f t="shared" ref="F1287:F1350" si="20">IF($D1287&lt;&gt;"",MID($D1287,1,FIND(":",$D1287)-1),IF($E1287&lt;&gt;"",$E1287,"")) &amp; ""</f>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si="20"/>
        <v/>
      </c>
    </row>
    <row r="1351" spans="1:6">
      <c r="A1351" s="514"/>
      <c r="B1351" s="314"/>
      <c r="C1351" s="316"/>
      <c r="D1351" s="755"/>
      <c r="E1351" s="755"/>
      <c r="F1351" s="309" t="str">
        <f t="shared" ref="F1351:F1414" si="21">IF($D1351&lt;&gt;"",MID($D1351,1,FIND(":",$D1351)-1),IF($E1351&lt;&gt;"",$E1351,"")) &amp; ""</f>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si="21"/>
        <v/>
      </c>
    </row>
    <row r="1415" spans="1:6">
      <c r="A1415" s="514"/>
      <c r="B1415" s="314"/>
      <c r="C1415" s="316"/>
      <c r="D1415" s="755"/>
      <c r="E1415" s="755"/>
      <c r="F1415" s="309" t="str">
        <f t="shared" ref="F1415:F1478" si="22">IF($D1415&lt;&gt;"",MID($D1415,1,FIND(":",$D1415)-1),IF($E1415&lt;&gt;"",$E1415,"")) &amp; ""</f>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si="22"/>
        <v/>
      </c>
    </row>
    <row r="1479" spans="1:6">
      <c r="A1479" s="514"/>
      <c r="B1479" s="314"/>
      <c r="C1479" s="316"/>
      <c r="D1479" s="755"/>
      <c r="E1479" s="755"/>
      <c r="F1479" s="309" t="str">
        <f t="shared" ref="F1479:F1542" si="23">IF($D1479&lt;&gt;"",MID($D1479,1,FIND(":",$D1479)-1),IF($E1479&lt;&gt;"",$E1479,"")) &amp; ""</f>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si="23"/>
        <v/>
      </c>
    </row>
    <row r="1543" spans="1:6">
      <c r="A1543" s="514"/>
      <c r="B1543" s="314"/>
      <c r="C1543" s="316"/>
      <c r="D1543" s="755"/>
      <c r="E1543" s="755"/>
      <c r="F1543" s="309" t="str">
        <f t="shared" ref="F1543:F1606" si="24">IF($D1543&lt;&gt;"",MID($D1543,1,FIND(":",$D1543)-1),IF($E1543&lt;&gt;"",$E1543,"")) &amp; ""</f>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si="24"/>
        <v/>
      </c>
    </row>
    <row r="1607" spans="1:6">
      <c r="A1607" s="514"/>
      <c r="B1607" s="314"/>
      <c r="C1607" s="316"/>
      <c r="D1607" s="755"/>
      <c r="E1607" s="755"/>
      <c r="F1607" s="309" t="str">
        <f t="shared" ref="F1607:F1670" si="25">IF($D1607&lt;&gt;"",MID($D1607,1,FIND(":",$D1607)-1),IF($E1607&lt;&gt;"",$E1607,"")) &amp; ""</f>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si="25"/>
        <v/>
      </c>
    </row>
    <row r="1671" spans="1:6">
      <c r="A1671" s="514"/>
      <c r="B1671" s="314"/>
      <c r="C1671" s="316"/>
      <c r="D1671" s="755"/>
      <c r="E1671" s="755"/>
      <c r="F1671" s="309" t="str">
        <f t="shared" ref="F1671:F1734" si="26">IF($D1671&lt;&gt;"",MID($D1671,1,FIND(":",$D1671)-1),IF($E1671&lt;&gt;"",$E1671,"")) &amp; ""</f>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si="26"/>
        <v/>
      </c>
    </row>
    <row r="1735" spans="1:6">
      <c r="A1735" s="514"/>
      <c r="B1735" s="314"/>
      <c r="C1735" s="316"/>
      <c r="D1735" s="755"/>
      <c r="E1735" s="755"/>
      <c r="F1735" s="309" t="str">
        <f t="shared" ref="F1735:F1798" si="27">IF($D1735&lt;&gt;"",MID($D1735,1,FIND(":",$D1735)-1),IF($E1735&lt;&gt;"",$E1735,"")) &amp; ""</f>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si="27"/>
        <v/>
      </c>
    </row>
    <row r="1799" spans="1:6">
      <c r="A1799" s="514"/>
      <c r="B1799" s="314"/>
      <c r="C1799" s="316"/>
      <c r="D1799" s="755"/>
      <c r="E1799" s="755"/>
      <c r="F1799" s="309" t="str">
        <f t="shared" ref="F1799:F1862" si="28">IF($D1799&lt;&gt;"",MID($D1799,1,FIND(":",$D1799)-1),IF($E1799&lt;&gt;"",$E1799,"")) &amp; ""</f>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si="28"/>
        <v/>
      </c>
    </row>
    <row r="1863" spans="1:6">
      <c r="A1863" s="514"/>
      <c r="B1863" s="314"/>
      <c r="C1863" s="316"/>
      <c r="D1863" s="755"/>
      <c r="E1863" s="755"/>
      <c r="F1863" s="309" t="str">
        <f t="shared" ref="F1863:F1926" si="29">IF($D1863&lt;&gt;"",MID($D1863,1,FIND(":",$D1863)-1),IF($E1863&lt;&gt;"",$E1863,"")) &amp; ""</f>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si="29"/>
        <v/>
      </c>
    </row>
    <row r="1927" spans="1:6">
      <c r="A1927" s="514"/>
      <c r="B1927" s="314"/>
      <c r="C1927" s="316"/>
      <c r="D1927" s="755"/>
      <c r="E1927" s="755"/>
      <c r="F1927" s="309" t="str">
        <f t="shared" ref="F1927:F1990" si="30">IF($D1927&lt;&gt;"",MID($D1927,1,FIND(":",$D1927)-1),IF($E1927&lt;&gt;"",$E1927,"")) &amp; ""</f>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si="30"/>
        <v/>
      </c>
    </row>
    <row r="1991" spans="1:6">
      <c r="A1991" s="514"/>
      <c r="B1991" s="314"/>
      <c r="C1991" s="316"/>
      <c r="D1991" s="755"/>
      <c r="E1991" s="755"/>
      <c r="F1991" s="309" t="str">
        <f t="shared" ref="F1991:F2005" si="31">IF($D1991&lt;&gt;"",MID($D1991,1,FIND(":",$D1991)-1),IF($E1991&lt;&gt;"",$E1991,"")) &amp; ""</f>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4">
    <dataValidation type="list" allowBlank="1" showInputMessage="1" showErrorMessage="1" sqref="I7:I12 A3:B3 G3">
      <formula1>GFSLIST</formula1>
    </dataValidation>
    <dataValidation type="list" allowBlank="1" showInputMessage="1" showErrorMessage="1" sqref="D8:D2005">
      <formula1>GFSM_Code_List</formula1>
    </dataValidation>
    <dataValidation type="list" allowBlank="1" showErrorMessage="1" prompt="Test" sqref="D6:D7">
      <formula1>GFSM_Code_List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sheetPr codeName="Sheet11">
    <tabColor indexed="53"/>
    <outlinePr summaryRight="0"/>
  </sheetPr>
  <dimension ref="A1:BE2212"/>
  <sheetViews>
    <sheetView zoomScale="90" workbookViewId="0">
      <pane xSplit="2" ySplit="5" topLeftCell="C6" activePane="bottomRight" state="frozen"/>
      <selection activeCell="A6" sqref="A6"/>
      <selection pane="topRight" activeCell="A6" sqref="A6"/>
      <selection pane="bottomLeft" activeCell="A6" sqref="A6"/>
      <selection pane="bottomRight" activeCell="C6" sqref="C6"/>
    </sheetView>
  </sheetViews>
  <sheetFormatPr defaultRowHeight="12.75"/>
  <cols>
    <col min="1" max="1" width="18.42578125" style="515" customWidth="1"/>
    <col min="2" max="2" width="53.42578125" style="315" customWidth="1"/>
    <col min="3" max="3" width="12.140625" style="306" customWidth="1"/>
    <col min="4" max="4" width="72.28515625"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Methods'!B15</f>
        <v/>
      </c>
    </row>
    <row r="6" spans="1:6">
      <c r="A6" s="511"/>
      <c r="B6" s="493"/>
      <c r="C6" s="475"/>
      <c r="D6" s="755"/>
      <c r="E6" s="307"/>
      <c r="F6" s="308" t="str">
        <f t="shared" ref="F6:F69" si="0">IF($D6&lt;&gt;"",MID($D6,1,FIND(":",$D6)-1),IF($E6&lt;&gt;"",$E6,"")) &amp; ""</f>
        <v/>
      </c>
    </row>
    <row r="7" spans="1:6">
      <c r="A7" s="512"/>
      <c r="B7" s="492"/>
      <c r="C7" s="517"/>
      <c r="D7" s="755"/>
      <c r="E7" s="755"/>
      <c r="F7" s="309" t="str">
        <f t="shared" si="0"/>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ref="F70:F133" si="1">IF($D70&lt;&gt;"",MID($D70,1,FIND(":",$D70)-1),IF($E70&lt;&gt;"",$E70,"")) &amp; ""</f>
        <v/>
      </c>
    </row>
    <row r="71" spans="1:6">
      <c r="A71" s="512"/>
      <c r="B71" s="492"/>
      <c r="C71" s="517"/>
      <c r="D71" s="755"/>
      <c r="E71" s="755"/>
      <c r="F71" s="309" t="str">
        <f t="shared" si="1"/>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ref="F134:F197" si="2">IF($D134&lt;&gt;"",MID($D134,1,FIND(":",$D134)-1),IF($E134&lt;&gt;"",$E134,"")) &amp; ""</f>
        <v/>
      </c>
    </row>
    <row r="135" spans="1:6">
      <c r="A135" s="512"/>
      <c r="B135" s="492"/>
      <c r="C135" s="517"/>
      <c r="D135" s="755"/>
      <c r="E135" s="755"/>
      <c r="F135" s="309" t="str">
        <f t="shared" si="2"/>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ref="F198:F261" si="3">IF($D198&lt;&gt;"",MID($D198,1,FIND(":",$D198)-1),IF($E198&lt;&gt;"",$E198,"")) &amp; ""</f>
        <v/>
      </c>
    </row>
    <row r="199" spans="1:6">
      <c r="A199" s="512"/>
      <c r="B199" s="492"/>
      <c r="C199" s="517"/>
      <c r="D199" s="755"/>
      <c r="E199" s="755"/>
      <c r="F199" s="309" t="str">
        <f t="shared" si="3"/>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ref="F262:F325" si="4">IF($D262&lt;&gt;"",MID($D262,1,FIND(":",$D262)-1),IF($E262&lt;&gt;"",$E262,"")) &amp; ""</f>
        <v/>
      </c>
    </row>
    <row r="263" spans="1:6">
      <c r="A263" s="512"/>
      <c r="B263" s="492"/>
      <c r="C263" s="517"/>
      <c r="D263" s="755"/>
      <c r="E263" s="755"/>
      <c r="F263" s="309" t="str">
        <f t="shared" si="4"/>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ref="F326:F389" si="5">IF($D326&lt;&gt;"",MID($D326,1,FIND(":",$D326)-1),IF($E326&lt;&gt;"",$E326,"")) &amp; ""</f>
        <v/>
      </c>
    </row>
    <row r="327" spans="1:6">
      <c r="A327" s="512"/>
      <c r="B327" s="492"/>
      <c r="C327" s="517"/>
      <c r="D327" s="755"/>
      <c r="E327" s="755"/>
      <c r="F327" s="309" t="str">
        <f t="shared" si="5"/>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ref="F390:F453" si="6">IF($D390&lt;&gt;"",MID($D390,1,FIND(":",$D390)-1),IF($E390&lt;&gt;"",$E390,"")) &amp; ""</f>
        <v/>
      </c>
    </row>
    <row r="391" spans="1:6">
      <c r="A391" s="512"/>
      <c r="B391" s="492"/>
      <c r="C391" s="517"/>
      <c r="D391" s="755"/>
      <c r="E391" s="755"/>
      <c r="F391" s="309" t="str">
        <f t="shared" si="6"/>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ref="F454:F517" si="7">IF($D454&lt;&gt;"",MID($D454,1,FIND(":",$D454)-1),IF($E454&lt;&gt;"",$E454,"")) &amp; ""</f>
        <v/>
      </c>
    </row>
    <row r="455" spans="1:6">
      <c r="A455" s="512"/>
      <c r="B455" s="492"/>
      <c r="C455" s="517"/>
      <c r="D455" s="755"/>
      <c r="E455" s="755"/>
      <c r="F455" s="309" t="str">
        <f t="shared" si="7"/>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ref="F518:F581" si="8">IF($D518&lt;&gt;"",MID($D518,1,FIND(":",$D518)-1),IF($E518&lt;&gt;"",$E518,"")) &amp; ""</f>
        <v/>
      </c>
    </row>
    <row r="519" spans="1:6">
      <c r="A519" s="512"/>
      <c r="B519" s="494"/>
      <c r="C519" s="517"/>
      <c r="D519" s="755"/>
      <c r="E519" s="755"/>
      <c r="F519" s="309" t="str">
        <f t="shared" si="8"/>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ref="F582:F645" si="9">IF($D582&lt;&gt;"",MID($D582,1,FIND(":",$D582)-1),IF($E582&lt;&gt;"",$E582,"")) &amp; ""</f>
        <v/>
      </c>
    </row>
    <row r="583" spans="1:6">
      <c r="A583" s="512"/>
      <c r="B583" s="494"/>
      <c r="C583" s="517"/>
      <c r="D583" s="755"/>
      <c r="E583" s="755"/>
      <c r="F583" s="309" t="str">
        <f t="shared" si="9"/>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ref="F646:F709" si="10">IF($D646&lt;&gt;"",MID($D646,1,FIND(":",$D646)-1),IF($E646&lt;&gt;"",$E646,"")) &amp; ""</f>
        <v/>
      </c>
    </row>
    <row r="647" spans="1:6">
      <c r="A647" s="514"/>
      <c r="B647" s="314"/>
      <c r="C647" s="316"/>
      <c r="D647" s="755"/>
      <c r="E647" s="755"/>
      <c r="F647" s="309" t="str">
        <f t="shared" si="10"/>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ref="F710:F773" si="11">IF($D710&lt;&gt;"",MID($D710,1,FIND(":",$D710)-1),IF($E710&lt;&gt;"",$E710,"")) &amp; ""</f>
        <v/>
      </c>
    </row>
    <row r="711" spans="1:6">
      <c r="A711" s="514"/>
      <c r="B711" s="314"/>
      <c r="C711" s="316"/>
      <c r="D711" s="755"/>
      <c r="E711" s="755"/>
      <c r="F711" s="309" t="str">
        <f t="shared" si="11"/>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ref="F774:F837" si="12">IF($D774&lt;&gt;"",MID($D774,1,FIND(":",$D774)-1),IF($E774&lt;&gt;"",$E774,"")) &amp; ""</f>
        <v/>
      </c>
    </row>
    <row r="775" spans="1:6">
      <c r="A775" s="514"/>
      <c r="B775" s="314"/>
      <c r="C775" s="316"/>
      <c r="D775" s="755"/>
      <c r="E775" s="755"/>
      <c r="F775" s="309" t="str">
        <f t="shared" si="12"/>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ref="F838:F901" si="13">IF($D838&lt;&gt;"",MID($D838,1,FIND(":",$D838)-1),IF($E838&lt;&gt;"",$E838,"")) &amp; ""</f>
        <v/>
      </c>
    </row>
    <row r="839" spans="1:6">
      <c r="A839" s="514"/>
      <c r="B839" s="314"/>
      <c r="C839" s="316"/>
      <c r="D839" s="755"/>
      <c r="E839" s="755"/>
      <c r="F839" s="309" t="str">
        <f t="shared" si="13"/>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ref="F902:F965" si="14">IF($D902&lt;&gt;"",MID($D902,1,FIND(":",$D902)-1),IF($E902&lt;&gt;"",$E902,"")) &amp; ""</f>
        <v/>
      </c>
    </row>
    <row r="903" spans="1:6">
      <c r="A903" s="514"/>
      <c r="B903" s="314"/>
      <c r="C903" s="316"/>
      <c r="D903" s="755"/>
      <c r="E903" s="755"/>
      <c r="F903" s="309" t="str">
        <f t="shared" si="14"/>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ref="F966:F1029" si="15">IF($D966&lt;&gt;"",MID($D966,1,FIND(":",$D966)-1),IF($E966&lt;&gt;"",$E966,"")) &amp; ""</f>
        <v/>
      </c>
    </row>
    <row r="967" spans="1:6">
      <c r="A967" s="514"/>
      <c r="B967" s="314"/>
      <c r="C967" s="316"/>
      <c r="D967" s="755"/>
      <c r="E967" s="755"/>
      <c r="F967" s="309" t="str">
        <f t="shared" si="15"/>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ref="F1030:F1093" si="16">IF($D1030&lt;&gt;"",MID($D1030,1,FIND(":",$D1030)-1),IF($E1030&lt;&gt;"",$E1030,"")) &amp; ""</f>
        <v/>
      </c>
    </row>
    <row r="1031" spans="1:6">
      <c r="A1031" s="514"/>
      <c r="B1031" s="314"/>
      <c r="C1031" s="316"/>
      <c r="D1031" s="755"/>
      <c r="E1031" s="755"/>
      <c r="F1031" s="309" t="str">
        <f t="shared" si="16"/>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ref="F1094:F1157" si="17">IF($D1094&lt;&gt;"",MID($D1094,1,FIND(":",$D1094)-1),IF($E1094&lt;&gt;"",$E1094,"")) &amp; ""</f>
        <v/>
      </c>
    </row>
    <row r="1095" spans="1:6">
      <c r="A1095" s="514"/>
      <c r="B1095" s="314"/>
      <c r="C1095" s="316"/>
      <c r="D1095" s="755"/>
      <c r="E1095" s="755"/>
      <c r="F1095" s="309" t="str">
        <f t="shared" si="17"/>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ref="F1158:F1221" si="18">IF($D1158&lt;&gt;"",MID($D1158,1,FIND(":",$D1158)-1),IF($E1158&lt;&gt;"",$E1158,"")) &amp; ""</f>
        <v/>
      </c>
    </row>
    <row r="1159" spans="1:6">
      <c r="A1159" s="514"/>
      <c r="B1159" s="314"/>
      <c r="C1159" s="316"/>
      <c r="D1159" s="755"/>
      <c r="E1159" s="755"/>
      <c r="F1159" s="309" t="str">
        <f t="shared" si="18"/>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ref="F1222:F1285" si="19">IF($D1222&lt;&gt;"",MID($D1222,1,FIND(":",$D1222)-1),IF($E1222&lt;&gt;"",$E1222,"")) &amp; ""</f>
        <v/>
      </c>
    </row>
    <row r="1223" spans="1:6">
      <c r="A1223" s="514"/>
      <c r="B1223" s="314"/>
      <c r="C1223" s="316"/>
      <c r="D1223" s="755"/>
      <c r="E1223" s="755"/>
      <c r="F1223" s="309" t="str">
        <f t="shared" si="19"/>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ref="F1286:F1349" si="20">IF($D1286&lt;&gt;"",MID($D1286,1,FIND(":",$D1286)-1),IF($E1286&lt;&gt;"",$E1286,"")) &amp; ""</f>
        <v/>
      </c>
    </row>
    <row r="1287" spans="1:6">
      <c r="A1287" s="514"/>
      <c r="B1287" s="314"/>
      <c r="C1287" s="316"/>
      <c r="D1287" s="755"/>
      <c r="E1287" s="755"/>
      <c r="F1287" s="309" t="str">
        <f t="shared" si="20"/>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ref="F1350:F1413" si="21">IF($D1350&lt;&gt;"",MID($D1350,1,FIND(":",$D1350)-1),IF($E1350&lt;&gt;"",$E1350,"")) &amp; ""</f>
        <v/>
      </c>
    </row>
    <row r="1351" spans="1:6">
      <c r="A1351" s="514"/>
      <c r="B1351" s="314"/>
      <c r="C1351" s="316"/>
      <c r="D1351" s="755"/>
      <c r="E1351" s="755"/>
      <c r="F1351" s="309" t="str">
        <f t="shared" si="21"/>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ref="F1414:F1477" si="22">IF($D1414&lt;&gt;"",MID($D1414,1,FIND(":",$D1414)-1),IF($E1414&lt;&gt;"",$E1414,"")) &amp; ""</f>
        <v/>
      </c>
    </row>
    <row r="1415" spans="1:6">
      <c r="A1415" s="514"/>
      <c r="B1415" s="314"/>
      <c r="C1415" s="316"/>
      <c r="D1415" s="755"/>
      <c r="E1415" s="755"/>
      <c r="F1415" s="309" t="str">
        <f t="shared" si="22"/>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ref="F1478:F1541" si="23">IF($D1478&lt;&gt;"",MID($D1478,1,FIND(":",$D1478)-1),IF($E1478&lt;&gt;"",$E1478,"")) &amp; ""</f>
        <v/>
      </c>
    </row>
    <row r="1479" spans="1:6">
      <c r="A1479" s="514"/>
      <c r="B1479" s="314"/>
      <c r="C1479" s="316"/>
      <c r="D1479" s="755"/>
      <c r="E1479" s="755"/>
      <c r="F1479" s="309" t="str">
        <f t="shared" si="23"/>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ref="F1542:F1605" si="24">IF($D1542&lt;&gt;"",MID($D1542,1,FIND(":",$D1542)-1),IF($E1542&lt;&gt;"",$E1542,"")) &amp; ""</f>
        <v/>
      </c>
    </row>
    <row r="1543" spans="1:6">
      <c r="A1543" s="514"/>
      <c r="B1543" s="314"/>
      <c r="C1543" s="316"/>
      <c r="D1543" s="755"/>
      <c r="E1543" s="755"/>
      <c r="F1543" s="309" t="str">
        <f t="shared" si="24"/>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ref="F1606:F1669" si="25">IF($D1606&lt;&gt;"",MID($D1606,1,FIND(":",$D1606)-1),IF($E1606&lt;&gt;"",$E1606,"")) &amp; ""</f>
        <v/>
      </c>
    </row>
    <row r="1607" spans="1:6">
      <c r="A1607" s="514"/>
      <c r="B1607" s="314"/>
      <c r="C1607" s="316"/>
      <c r="D1607" s="755"/>
      <c r="E1607" s="755"/>
      <c r="F1607" s="309" t="str">
        <f t="shared" si="25"/>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ref="F1670:F1733" si="26">IF($D1670&lt;&gt;"",MID($D1670,1,FIND(":",$D1670)-1),IF($E1670&lt;&gt;"",$E1670,"")) &amp; ""</f>
        <v/>
      </c>
    </row>
    <row r="1671" spans="1:6">
      <c r="A1671" s="514"/>
      <c r="B1671" s="314"/>
      <c r="C1671" s="316"/>
      <c r="D1671" s="755"/>
      <c r="E1671" s="755"/>
      <c r="F1671" s="309" t="str">
        <f t="shared" si="26"/>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ref="F1734:F1797" si="27">IF($D1734&lt;&gt;"",MID($D1734,1,FIND(":",$D1734)-1),IF($E1734&lt;&gt;"",$E1734,"")) &amp; ""</f>
        <v/>
      </c>
    </row>
    <row r="1735" spans="1:6">
      <c r="A1735" s="514"/>
      <c r="B1735" s="314"/>
      <c r="C1735" s="316"/>
      <c r="D1735" s="755"/>
      <c r="E1735" s="755"/>
      <c r="F1735" s="309" t="str">
        <f t="shared" si="27"/>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ref="F1798:F1861" si="28">IF($D1798&lt;&gt;"",MID($D1798,1,FIND(":",$D1798)-1),IF($E1798&lt;&gt;"",$E1798,"")) &amp; ""</f>
        <v/>
      </c>
    </row>
    <row r="1799" spans="1:6">
      <c r="A1799" s="514"/>
      <c r="B1799" s="314"/>
      <c r="C1799" s="316"/>
      <c r="D1799" s="755"/>
      <c r="E1799" s="755"/>
      <c r="F1799" s="309" t="str">
        <f t="shared" si="28"/>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ref="F1862:F1925" si="29">IF($D1862&lt;&gt;"",MID($D1862,1,FIND(":",$D1862)-1),IF($E1862&lt;&gt;"",$E1862,"")) &amp; ""</f>
        <v/>
      </c>
    </row>
    <row r="1863" spans="1:6">
      <c r="A1863" s="514"/>
      <c r="B1863" s="314"/>
      <c r="C1863" s="316"/>
      <c r="D1863" s="755"/>
      <c r="E1863" s="755"/>
      <c r="F1863" s="309" t="str">
        <f t="shared" si="29"/>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ref="F1926:F1989" si="30">IF($D1926&lt;&gt;"",MID($D1926,1,FIND(":",$D1926)-1),IF($E1926&lt;&gt;"",$E1926,"")) &amp; ""</f>
        <v/>
      </c>
    </row>
    <row r="1927" spans="1:6">
      <c r="A1927" s="514"/>
      <c r="B1927" s="314"/>
      <c r="C1927" s="316"/>
      <c r="D1927" s="755"/>
      <c r="E1927" s="755"/>
      <c r="F1927" s="309" t="str">
        <f t="shared" si="30"/>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ref="F1990:F2005" si="31">IF($D1990&lt;&gt;"",MID($D1990,1,FIND(":",$D1990)-1),IF($E1990&lt;&gt;"",$E1990,"")) &amp; ""</f>
        <v/>
      </c>
    </row>
    <row r="1991" spans="1:6">
      <c r="A1991" s="514"/>
      <c r="B1991" s="314"/>
      <c r="C1991" s="316"/>
      <c r="D1991" s="755"/>
      <c r="E1991" s="755"/>
      <c r="F1991" s="309" t="str">
        <f t="shared" si="31"/>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4">
    <dataValidation type="list" allowBlank="1" showErrorMessage="1" prompt="Test" sqref="D6:D7">
      <formula1>GFSM_Code_List</formula1>
    </dataValidation>
    <dataValidation type="list" allowBlank="1" showInputMessage="1" showErrorMessage="1" sqref="D8:D2005">
      <formula1>GFSM_Code_List</formula1>
    </dataValidation>
    <dataValidation type="list" allowBlank="1" showInputMessage="1" showErrorMessage="1" sqref="I7:I12 A3:B3 G3">
      <formula1>GFSLIST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sheetPr codeName="Sheet12">
    <tabColor indexed="53"/>
    <outlinePr summaryRight="0"/>
  </sheetPr>
  <dimension ref="A1:BE2212"/>
  <sheetViews>
    <sheetView zoomScale="90" workbookViewId="0">
      <pane xSplit="2" ySplit="5" topLeftCell="C6" activePane="bottomRight" state="frozen"/>
      <selection activeCell="A6" sqref="A6"/>
      <selection pane="topRight" activeCell="A6" sqref="A6"/>
      <selection pane="bottomLeft" activeCell="A6" sqref="A6"/>
      <selection pane="bottomRight" activeCell="A6" sqref="A6"/>
    </sheetView>
  </sheetViews>
  <sheetFormatPr defaultRowHeight="12.75"/>
  <cols>
    <col min="1" max="1" width="18.5703125" style="515" customWidth="1"/>
    <col min="2" max="2" width="58.28515625" style="315" customWidth="1"/>
    <col min="3" max="3" width="11.28515625" style="306" customWidth="1"/>
    <col min="4" max="4" width="70.7109375"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Methods'!B16</f>
        <v/>
      </c>
    </row>
    <row r="6" spans="1:6">
      <c r="A6" s="511"/>
      <c r="B6" s="493"/>
      <c r="C6" s="475"/>
      <c r="D6" s="755"/>
      <c r="E6" s="307"/>
      <c r="F6" s="308" t="str">
        <f t="shared" ref="F6:F69" si="0">IF($D6&lt;&gt;"",MID($D6,1,FIND(":",$D6)-1),IF($E6&lt;&gt;"",$E6,"")) &amp; ""</f>
        <v/>
      </c>
    </row>
    <row r="7" spans="1:6">
      <c r="A7" s="512"/>
      <c r="B7" s="492"/>
      <c r="C7" s="517"/>
      <c r="D7" s="755"/>
      <c r="E7" s="755"/>
      <c r="F7" s="309" t="str">
        <f t="shared" si="0"/>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ref="F70:F133" si="1">IF($D70&lt;&gt;"",MID($D70,1,FIND(":",$D70)-1),IF($E70&lt;&gt;"",$E70,"")) &amp; ""</f>
        <v/>
      </c>
    </row>
    <row r="71" spans="1:6">
      <c r="A71" s="512"/>
      <c r="B71" s="492"/>
      <c r="C71" s="517"/>
      <c r="D71" s="755"/>
      <c r="E71" s="755"/>
      <c r="F71" s="309" t="str">
        <f t="shared" si="1"/>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ref="F134:F197" si="2">IF($D134&lt;&gt;"",MID($D134,1,FIND(":",$D134)-1),IF($E134&lt;&gt;"",$E134,"")) &amp; ""</f>
        <v/>
      </c>
    </row>
    <row r="135" spans="1:6">
      <c r="A135" s="512"/>
      <c r="B135" s="492"/>
      <c r="C135" s="517"/>
      <c r="D135" s="755"/>
      <c r="E135" s="755"/>
      <c r="F135" s="309" t="str">
        <f t="shared" si="2"/>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ref="F198:F261" si="3">IF($D198&lt;&gt;"",MID($D198,1,FIND(":",$D198)-1),IF($E198&lt;&gt;"",$E198,"")) &amp; ""</f>
        <v/>
      </c>
    </row>
    <row r="199" spans="1:6">
      <c r="A199" s="512"/>
      <c r="B199" s="492"/>
      <c r="C199" s="517"/>
      <c r="D199" s="755"/>
      <c r="E199" s="755"/>
      <c r="F199" s="309" t="str">
        <f t="shared" si="3"/>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ref="F262:F325" si="4">IF($D262&lt;&gt;"",MID($D262,1,FIND(":",$D262)-1),IF($E262&lt;&gt;"",$E262,"")) &amp; ""</f>
        <v/>
      </c>
    </row>
    <row r="263" spans="1:6">
      <c r="A263" s="512"/>
      <c r="B263" s="492"/>
      <c r="C263" s="517"/>
      <c r="D263" s="755"/>
      <c r="E263" s="755"/>
      <c r="F263" s="309" t="str">
        <f t="shared" si="4"/>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ref="F326:F389" si="5">IF($D326&lt;&gt;"",MID($D326,1,FIND(":",$D326)-1),IF($E326&lt;&gt;"",$E326,"")) &amp; ""</f>
        <v/>
      </c>
    </row>
    <row r="327" spans="1:6">
      <c r="A327" s="512"/>
      <c r="B327" s="492"/>
      <c r="C327" s="517"/>
      <c r="D327" s="755"/>
      <c r="E327" s="755"/>
      <c r="F327" s="309" t="str">
        <f t="shared" si="5"/>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ref="F390:F453" si="6">IF($D390&lt;&gt;"",MID($D390,1,FIND(":",$D390)-1),IF($E390&lt;&gt;"",$E390,"")) &amp; ""</f>
        <v/>
      </c>
    </row>
    <row r="391" spans="1:6">
      <c r="A391" s="512"/>
      <c r="B391" s="492"/>
      <c r="C391" s="517"/>
      <c r="D391" s="755"/>
      <c r="E391" s="755"/>
      <c r="F391" s="309" t="str">
        <f t="shared" si="6"/>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ref="F454:F517" si="7">IF($D454&lt;&gt;"",MID($D454,1,FIND(":",$D454)-1),IF($E454&lt;&gt;"",$E454,"")) &amp; ""</f>
        <v/>
      </c>
    </row>
    <row r="455" spans="1:6">
      <c r="A455" s="512"/>
      <c r="B455" s="492"/>
      <c r="C455" s="517"/>
      <c r="D455" s="755"/>
      <c r="E455" s="755"/>
      <c r="F455" s="309" t="str">
        <f t="shared" si="7"/>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ref="F518:F581" si="8">IF($D518&lt;&gt;"",MID($D518,1,FIND(":",$D518)-1),IF($E518&lt;&gt;"",$E518,"")) &amp; ""</f>
        <v/>
      </c>
    </row>
    <row r="519" spans="1:6">
      <c r="A519" s="512"/>
      <c r="B519" s="494"/>
      <c r="C519" s="517"/>
      <c r="D519" s="755"/>
      <c r="E519" s="755"/>
      <c r="F519" s="309" t="str">
        <f t="shared" si="8"/>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ref="F582:F645" si="9">IF($D582&lt;&gt;"",MID($D582,1,FIND(":",$D582)-1),IF($E582&lt;&gt;"",$E582,"")) &amp; ""</f>
        <v/>
      </c>
    </row>
    <row r="583" spans="1:6">
      <c r="A583" s="512"/>
      <c r="B583" s="494"/>
      <c r="C583" s="517"/>
      <c r="D583" s="755"/>
      <c r="E583" s="755"/>
      <c r="F583" s="309" t="str">
        <f t="shared" si="9"/>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ref="F646:F709" si="10">IF($D646&lt;&gt;"",MID($D646,1,FIND(":",$D646)-1),IF($E646&lt;&gt;"",$E646,"")) &amp; ""</f>
        <v/>
      </c>
    </row>
    <row r="647" spans="1:6">
      <c r="A647" s="514"/>
      <c r="B647" s="314"/>
      <c r="C647" s="316"/>
      <c r="D647" s="755"/>
      <c r="E647" s="755"/>
      <c r="F647" s="309" t="str">
        <f t="shared" si="10"/>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ref="F710:F773" si="11">IF($D710&lt;&gt;"",MID($D710,1,FIND(":",$D710)-1),IF($E710&lt;&gt;"",$E710,"")) &amp; ""</f>
        <v/>
      </c>
    </row>
    <row r="711" spans="1:6">
      <c r="A711" s="514"/>
      <c r="B711" s="314"/>
      <c r="C711" s="316"/>
      <c r="D711" s="755"/>
      <c r="E711" s="755"/>
      <c r="F711" s="309" t="str">
        <f t="shared" si="11"/>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ref="F774:F837" si="12">IF($D774&lt;&gt;"",MID($D774,1,FIND(":",$D774)-1),IF($E774&lt;&gt;"",$E774,"")) &amp; ""</f>
        <v/>
      </c>
    </row>
    <row r="775" spans="1:6">
      <c r="A775" s="514"/>
      <c r="B775" s="314"/>
      <c r="C775" s="316"/>
      <c r="D775" s="755"/>
      <c r="E775" s="755"/>
      <c r="F775" s="309" t="str">
        <f t="shared" si="12"/>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ref="F838:F901" si="13">IF($D838&lt;&gt;"",MID($D838,1,FIND(":",$D838)-1),IF($E838&lt;&gt;"",$E838,"")) &amp; ""</f>
        <v/>
      </c>
    </row>
    <row r="839" spans="1:6">
      <c r="A839" s="514"/>
      <c r="B839" s="314"/>
      <c r="C839" s="316"/>
      <c r="D839" s="755"/>
      <c r="E839" s="755"/>
      <c r="F839" s="309" t="str">
        <f t="shared" si="13"/>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ref="F902:F965" si="14">IF($D902&lt;&gt;"",MID($D902,1,FIND(":",$D902)-1),IF($E902&lt;&gt;"",$E902,"")) &amp; ""</f>
        <v/>
      </c>
    </row>
    <row r="903" spans="1:6">
      <c r="A903" s="514"/>
      <c r="B903" s="314"/>
      <c r="C903" s="316"/>
      <c r="D903" s="755"/>
      <c r="E903" s="755"/>
      <c r="F903" s="309" t="str">
        <f t="shared" si="14"/>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ref="F966:F1029" si="15">IF($D966&lt;&gt;"",MID($D966,1,FIND(":",$D966)-1),IF($E966&lt;&gt;"",$E966,"")) &amp; ""</f>
        <v/>
      </c>
    </row>
    <row r="967" spans="1:6">
      <c r="A967" s="514"/>
      <c r="B967" s="314"/>
      <c r="C967" s="316"/>
      <c r="D967" s="755"/>
      <c r="E967" s="755"/>
      <c r="F967" s="309" t="str">
        <f t="shared" si="15"/>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ref="F1030:F1093" si="16">IF($D1030&lt;&gt;"",MID($D1030,1,FIND(":",$D1030)-1),IF($E1030&lt;&gt;"",$E1030,"")) &amp; ""</f>
        <v/>
      </c>
    </row>
    <row r="1031" spans="1:6">
      <c r="A1031" s="514"/>
      <c r="B1031" s="314"/>
      <c r="C1031" s="316"/>
      <c r="D1031" s="755"/>
      <c r="E1031" s="755"/>
      <c r="F1031" s="309" t="str">
        <f t="shared" si="16"/>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ref="F1094:F1157" si="17">IF($D1094&lt;&gt;"",MID($D1094,1,FIND(":",$D1094)-1),IF($E1094&lt;&gt;"",$E1094,"")) &amp; ""</f>
        <v/>
      </c>
    </row>
    <row r="1095" spans="1:6">
      <c r="A1095" s="514"/>
      <c r="B1095" s="314"/>
      <c r="C1095" s="316"/>
      <c r="D1095" s="755"/>
      <c r="E1095" s="755"/>
      <c r="F1095" s="309" t="str">
        <f t="shared" si="17"/>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ref="F1158:F1221" si="18">IF($D1158&lt;&gt;"",MID($D1158,1,FIND(":",$D1158)-1),IF($E1158&lt;&gt;"",$E1158,"")) &amp; ""</f>
        <v/>
      </c>
    </row>
    <row r="1159" spans="1:6">
      <c r="A1159" s="514"/>
      <c r="B1159" s="314"/>
      <c r="C1159" s="316"/>
      <c r="D1159" s="755"/>
      <c r="E1159" s="755"/>
      <c r="F1159" s="309" t="str">
        <f t="shared" si="18"/>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ref="F1222:F1285" si="19">IF($D1222&lt;&gt;"",MID($D1222,1,FIND(":",$D1222)-1),IF($E1222&lt;&gt;"",$E1222,"")) &amp; ""</f>
        <v/>
      </c>
    </row>
    <row r="1223" spans="1:6">
      <c r="A1223" s="514"/>
      <c r="B1223" s="314"/>
      <c r="C1223" s="316"/>
      <c r="D1223" s="755"/>
      <c r="E1223" s="755"/>
      <c r="F1223" s="309" t="str">
        <f t="shared" si="19"/>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ref="F1286:F1349" si="20">IF($D1286&lt;&gt;"",MID($D1286,1,FIND(":",$D1286)-1),IF($E1286&lt;&gt;"",$E1286,"")) &amp; ""</f>
        <v/>
      </c>
    </row>
    <row r="1287" spans="1:6">
      <c r="A1287" s="514"/>
      <c r="B1287" s="314"/>
      <c r="C1287" s="316"/>
      <c r="D1287" s="755"/>
      <c r="E1287" s="755"/>
      <c r="F1287" s="309" t="str">
        <f t="shared" si="20"/>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ref="F1350:F1413" si="21">IF($D1350&lt;&gt;"",MID($D1350,1,FIND(":",$D1350)-1),IF($E1350&lt;&gt;"",$E1350,"")) &amp; ""</f>
        <v/>
      </c>
    </row>
    <row r="1351" spans="1:6">
      <c r="A1351" s="514"/>
      <c r="B1351" s="314"/>
      <c r="C1351" s="316"/>
      <c r="D1351" s="755"/>
      <c r="E1351" s="755"/>
      <c r="F1351" s="309" t="str">
        <f t="shared" si="21"/>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ref="F1414:F1477" si="22">IF($D1414&lt;&gt;"",MID($D1414,1,FIND(":",$D1414)-1),IF($E1414&lt;&gt;"",$E1414,"")) &amp; ""</f>
        <v/>
      </c>
    </row>
    <row r="1415" spans="1:6">
      <c r="A1415" s="514"/>
      <c r="B1415" s="314"/>
      <c r="C1415" s="316"/>
      <c r="D1415" s="755"/>
      <c r="E1415" s="755"/>
      <c r="F1415" s="309" t="str">
        <f t="shared" si="22"/>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ref="F1478:F1541" si="23">IF($D1478&lt;&gt;"",MID($D1478,1,FIND(":",$D1478)-1),IF($E1478&lt;&gt;"",$E1478,"")) &amp; ""</f>
        <v/>
      </c>
    </row>
    <row r="1479" spans="1:6">
      <c r="A1479" s="514"/>
      <c r="B1479" s="314"/>
      <c r="C1479" s="316"/>
      <c r="D1479" s="755"/>
      <c r="E1479" s="755"/>
      <c r="F1479" s="309" t="str">
        <f t="shared" si="23"/>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ref="F1542:F1605" si="24">IF($D1542&lt;&gt;"",MID($D1542,1,FIND(":",$D1542)-1),IF($E1542&lt;&gt;"",$E1542,"")) &amp; ""</f>
        <v/>
      </c>
    </row>
    <row r="1543" spans="1:6">
      <c r="A1543" s="514"/>
      <c r="B1543" s="314"/>
      <c r="C1543" s="316"/>
      <c r="D1543" s="755"/>
      <c r="E1543" s="755"/>
      <c r="F1543" s="309" t="str">
        <f t="shared" si="24"/>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ref="F1606:F1669" si="25">IF($D1606&lt;&gt;"",MID($D1606,1,FIND(":",$D1606)-1),IF($E1606&lt;&gt;"",$E1606,"")) &amp; ""</f>
        <v/>
      </c>
    </row>
    <row r="1607" spans="1:6">
      <c r="A1607" s="514"/>
      <c r="B1607" s="314"/>
      <c r="C1607" s="316"/>
      <c r="D1607" s="755"/>
      <c r="E1607" s="755"/>
      <c r="F1607" s="309" t="str">
        <f t="shared" si="25"/>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ref="F1670:F1733" si="26">IF($D1670&lt;&gt;"",MID($D1670,1,FIND(":",$D1670)-1),IF($E1670&lt;&gt;"",$E1670,"")) &amp; ""</f>
        <v/>
      </c>
    </row>
    <row r="1671" spans="1:6">
      <c r="A1671" s="514"/>
      <c r="B1671" s="314"/>
      <c r="C1671" s="316"/>
      <c r="D1671" s="755"/>
      <c r="E1671" s="755"/>
      <c r="F1671" s="309" t="str">
        <f t="shared" si="26"/>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ref="F1734:F1797" si="27">IF($D1734&lt;&gt;"",MID($D1734,1,FIND(":",$D1734)-1),IF($E1734&lt;&gt;"",$E1734,"")) &amp; ""</f>
        <v/>
      </c>
    </row>
    <row r="1735" spans="1:6">
      <c r="A1735" s="514"/>
      <c r="B1735" s="314"/>
      <c r="C1735" s="316"/>
      <c r="D1735" s="755"/>
      <c r="E1735" s="755"/>
      <c r="F1735" s="309" t="str">
        <f t="shared" si="27"/>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ref="F1798:F1861" si="28">IF($D1798&lt;&gt;"",MID($D1798,1,FIND(":",$D1798)-1),IF($E1798&lt;&gt;"",$E1798,"")) &amp; ""</f>
        <v/>
      </c>
    </row>
    <row r="1799" spans="1:6">
      <c r="A1799" s="514"/>
      <c r="B1799" s="314"/>
      <c r="C1799" s="316"/>
      <c r="D1799" s="755"/>
      <c r="E1799" s="755"/>
      <c r="F1799" s="309" t="str">
        <f t="shared" si="28"/>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ref="F1862:F1925" si="29">IF($D1862&lt;&gt;"",MID($D1862,1,FIND(":",$D1862)-1),IF($E1862&lt;&gt;"",$E1862,"")) &amp; ""</f>
        <v/>
      </c>
    </row>
    <row r="1863" spans="1:6">
      <c r="A1863" s="514"/>
      <c r="B1863" s="314"/>
      <c r="C1863" s="316"/>
      <c r="D1863" s="755"/>
      <c r="E1863" s="755"/>
      <c r="F1863" s="309" t="str">
        <f t="shared" si="29"/>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ref="F1926:F1989" si="30">IF($D1926&lt;&gt;"",MID($D1926,1,FIND(":",$D1926)-1),IF($E1926&lt;&gt;"",$E1926,"")) &amp; ""</f>
        <v/>
      </c>
    </row>
    <row r="1927" spans="1:6">
      <c r="A1927" s="514"/>
      <c r="B1927" s="314"/>
      <c r="C1927" s="316"/>
      <c r="D1927" s="755"/>
      <c r="E1927" s="755"/>
      <c r="F1927" s="309" t="str">
        <f t="shared" si="30"/>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ref="F1990:F2005" si="31">IF($D1990&lt;&gt;"",MID($D1990,1,FIND(":",$D1990)-1),IF($E1990&lt;&gt;"",$E1990,"")) &amp; ""</f>
        <v/>
      </c>
    </row>
    <row r="1991" spans="1:6">
      <c r="A1991" s="514"/>
      <c r="B1991" s="314"/>
      <c r="C1991" s="316"/>
      <c r="D1991" s="755"/>
      <c r="E1991" s="755"/>
      <c r="F1991" s="309" t="str">
        <f t="shared" si="31"/>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4">
    <dataValidation type="list" allowBlank="1" showErrorMessage="1" prompt="Test" sqref="D6:D7">
      <formula1>GFSM_Code_List</formula1>
    </dataValidation>
    <dataValidation type="list" allowBlank="1" showInputMessage="1" showErrorMessage="1" sqref="D8:D2005">
      <formula1>GFSM_Code_List</formula1>
    </dataValidation>
    <dataValidation type="list" allowBlank="1" showInputMessage="1" showErrorMessage="1" sqref="I7:I12 A3:B3 G3">
      <formula1>GFSLIST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sheetPr codeName="Sheet26">
    <tabColor indexed="53"/>
    <outlinePr summaryRight="0"/>
  </sheetPr>
  <dimension ref="A1:BE2212"/>
  <sheetViews>
    <sheetView zoomScale="90" workbookViewId="0">
      <pane xSplit="2" ySplit="5" topLeftCell="C6" activePane="bottomRight" state="frozen"/>
      <selection activeCell="A6" sqref="A6:E2005"/>
      <selection pane="topRight" activeCell="A6" sqref="A6:E2005"/>
      <selection pane="bottomLeft" activeCell="A6" sqref="A6:E2005"/>
      <selection pane="bottomRight" activeCell="D14" sqref="D14"/>
    </sheetView>
  </sheetViews>
  <sheetFormatPr defaultRowHeight="12.75"/>
  <cols>
    <col min="1" max="1" width="18.42578125" style="515" customWidth="1"/>
    <col min="2" max="2" width="53.42578125" style="315" customWidth="1"/>
    <col min="3" max="3" width="12.140625" style="306" customWidth="1"/>
    <col min="4" max="4" width="57.28515625"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Methods'!B18</f>
        <v/>
      </c>
    </row>
    <row r="6" spans="1:6">
      <c r="A6" s="511"/>
      <c r="B6" s="493"/>
      <c r="C6" s="475"/>
      <c r="D6" s="755"/>
      <c r="E6" s="307"/>
      <c r="F6" s="308" t="str">
        <f t="shared" ref="F6:F69" si="0">IF($D6&lt;&gt;"",MID($D6,1,FIND(":",$D6)-1),IF($E6&lt;&gt;"",$E6,"")) &amp; ""</f>
        <v/>
      </c>
    </row>
    <row r="7" spans="1:6">
      <c r="A7" s="512"/>
      <c r="B7" s="492"/>
      <c r="C7" s="517"/>
      <c r="D7" s="755"/>
      <c r="E7" s="755"/>
      <c r="F7" s="309" t="str">
        <f t="shared" si="0"/>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ref="F70:F133" si="1">IF($D70&lt;&gt;"",MID($D70,1,FIND(":",$D70)-1),IF($E70&lt;&gt;"",$E70,"")) &amp; ""</f>
        <v/>
      </c>
    </row>
    <row r="71" spans="1:6">
      <c r="A71" s="512"/>
      <c r="B71" s="492"/>
      <c r="C71" s="517"/>
      <c r="D71" s="755"/>
      <c r="E71" s="755"/>
      <c r="F71" s="309" t="str">
        <f t="shared" si="1"/>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ref="F134:F197" si="2">IF($D134&lt;&gt;"",MID($D134,1,FIND(":",$D134)-1),IF($E134&lt;&gt;"",$E134,"")) &amp; ""</f>
        <v/>
      </c>
    </row>
    <row r="135" spans="1:6">
      <c r="A135" s="512"/>
      <c r="B135" s="492"/>
      <c r="C135" s="517"/>
      <c r="D135" s="755"/>
      <c r="E135" s="755"/>
      <c r="F135" s="309" t="str">
        <f t="shared" si="2"/>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ref="F198:F261" si="3">IF($D198&lt;&gt;"",MID($D198,1,FIND(":",$D198)-1),IF($E198&lt;&gt;"",$E198,"")) &amp; ""</f>
        <v/>
      </c>
    </row>
    <row r="199" spans="1:6">
      <c r="A199" s="512"/>
      <c r="B199" s="492"/>
      <c r="C199" s="517"/>
      <c r="D199" s="755"/>
      <c r="E199" s="755"/>
      <c r="F199" s="309" t="str">
        <f t="shared" si="3"/>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ref="F262:F325" si="4">IF($D262&lt;&gt;"",MID($D262,1,FIND(":",$D262)-1),IF($E262&lt;&gt;"",$E262,"")) &amp; ""</f>
        <v/>
      </c>
    </row>
    <row r="263" spans="1:6">
      <c r="A263" s="512"/>
      <c r="B263" s="492"/>
      <c r="C263" s="517"/>
      <c r="D263" s="755"/>
      <c r="E263" s="755"/>
      <c r="F263" s="309" t="str">
        <f t="shared" si="4"/>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ref="F326:F389" si="5">IF($D326&lt;&gt;"",MID($D326,1,FIND(":",$D326)-1),IF($E326&lt;&gt;"",$E326,"")) &amp; ""</f>
        <v/>
      </c>
    </row>
    <row r="327" spans="1:6">
      <c r="A327" s="512"/>
      <c r="B327" s="492"/>
      <c r="C327" s="517"/>
      <c r="D327" s="755"/>
      <c r="E327" s="755"/>
      <c r="F327" s="309" t="str">
        <f t="shared" si="5"/>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ref="F390:F453" si="6">IF($D390&lt;&gt;"",MID($D390,1,FIND(":",$D390)-1),IF($E390&lt;&gt;"",$E390,"")) &amp; ""</f>
        <v/>
      </c>
    </row>
    <row r="391" spans="1:6">
      <c r="A391" s="512"/>
      <c r="B391" s="492"/>
      <c r="C391" s="517"/>
      <c r="D391" s="755"/>
      <c r="E391" s="755"/>
      <c r="F391" s="309" t="str">
        <f t="shared" si="6"/>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ref="F454:F517" si="7">IF($D454&lt;&gt;"",MID($D454,1,FIND(":",$D454)-1),IF($E454&lt;&gt;"",$E454,"")) &amp; ""</f>
        <v/>
      </c>
    </row>
    <row r="455" spans="1:6">
      <c r="A455" s="512"/>
      <c r="B455" s="492"/>
      <c r="C455" s="517"/>
      <c r="D455" s="755"/>
      <c r="E455" s="755"/>
      <c r="F455" s="309" t="str">
        <f t="shared" si="7"/>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ref="F518:F581" si="8">IF($D518&lt;&gt;"",MID($D518,1,FIND(":",$D518)-1),IF($E518&lt;&gt;"",$E518,"")) &amp; ""</f>
        <v/>
      </c>
    </row>
    <row r="519" spans="1:6">
      <c r="A519" s="512"/>
      <c r="B519" s="494"/>
      <c r="C519" s="517"/>
      <c r="D519" s="755"/>
      <c r="E519" s="755"/>
      <c r="F519" s="309" t="str">
        <f t="shared" si="8"/>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ref="F582:F645" si="9">IF($D582&lt;&gt;"",MID($D582,1,FIND(":",$D582)-1),IF($E582&lt;&gt;"",$E582,"")) &amp; ""</f>
        <v/>
      </c>
    </row>
    <row r="583" spans="1:6">
      <c r="A583" s="512"/>
      <c r="B583" s="494"/>
      <c r="C583" s="517"/>
      <c r="D583" s="755"/>
      <c r="E583" s="755"/>
      <c r="F583" s="309" t="str">
        <f t="shared" si="9"/>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ref="F646:F709" si="10">IF($D646&lt;&gt;"",MID($D646,1,FIND(":",$D646)-1),IF($E646&lt;&gt;"",$E646,"")) &amp; ""</f>
        <v/>
      </c>
    </row>
    <row r="647" spans="1:6">
      <c r="A647" s="514"/>
      <c r="B647" s="314"/>
      <c r="C647" s="316"/>
      <c r="D647" s="755"/>
      <c r="E647" s="755"/>
      <c r="F647" s="309" t="str">
        <f t="shared" si="10"/>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ref="F710:F773" si="11">IF($D710&lt;&gt;"",MID($D710,1,FIND(":",$D710)-1),IF($E710&lt;&gt;"",$E710,"")) &amp; ""</f>
        <v/>
      </c>
    </row>
    <row r="711" spans="1:6">
      <c r="A711" s="514"/>
      <c r="B711" s="314"/>
      <c r="C711" s="316"/>
      <c r="D711" s="755"/>
      <c r="E711" s="755"/>
      <c r="F711" s="309" t="str">
        <f t="shared" si="11"/>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ref="F774:F837" si="12">IF($D774&lt;&gt;"",MID($D774,1,FIND(":",$D774)-1),IF($E774&lt;&gt;"",$E774,"")) &amp; ""</f>
        <v/>
      </c>
    </row>
    <row r="775" spans="1:6">
      <c r="A775" s="514"/>
      <c r="B775" s="314"/>
      <c r="C775" s="316"/>
      <c r="D775" s="755"/>
      <c r="E775" s="755"/>
      <c r="F775" s="309" t="str">
        <f t="shared" si="12"/>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ref="F838:F901" si="13">IF($D838&lt;&gt;"",MID($D838,1,FIND(":",$D838)-1),IF($E838&lt;&gt;"",$E838,"")) &amp; ""</f>
        <v/>
      </c>
    </row>
    <row r="839" spans="1:6">
      <c r="A839" s="514"/>
      <c r="B839" s="314"/>
      <c r="C839" s="316"/>
      <c r="D839" s="755"/>
      <c r="E839" s="755"/>
      <c r="F839" s="309" t="str">
        <f t="shared" si="13"/>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ref="F902:F965" si="14">IF($D902&lt;&gt;"",MID($D902,1,FIND(":",$D902)-1),IF($E902&lt;&gt;"",$E902,"")) &amp; ""</f>
        <v/>
      </c>
    </row>
    <row r="903" spans="1:6">
      <c r="A903" s="514"/>
      <c r="B903" s="314"/>
      <c r="C903" s="316"/>
      <c r="D903" s="755"/>
      <c r="E903" s="755"/>
      <c r="F903" s="309" t="str">
        <f t="shared" si="14"/>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ref="F966:F1029" si="15">IF($D966&lt;&gt;"",MID($D966,1,FIND(":",$D966)-1),IF($E966&lt;&gt;"",$E966,"")) &amp; ""</f>
        <v/>
      </c>
    </row>
    <row r="967" spans="1:6">
      <c r="A967" s="514"/>
      <c r="B967" s="314"/>
      <c r="C967" s="316"/>
      <c r="D967" s="755"/>
      <c r="E967" s="755"/>
      <c r="F967" s="309" t="str">
        <f t="shared" si="15"/>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ref="F1030:F1093" si="16">IF($D1030&lt;&gt;"",MID($D1030,1,FIND(":",$D1030)-1),IF($E1030&lt;&gt;"",$E1030,"")) &amp; ""</f>
        <v/>
      </c>
    </row>
    <row r="1031" spans="1:6">
      <c r="A1031" s="514"/>
      <c r="B1031" s="314"/>
      <c r="C1031" s="316"/>
      <c r="D1031" s="755"/>
      <c r="E1031" s="755"/>
      <c r="F1031" s="309" t="str">
        <f t="shared" si="16"/>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ref="F1094:F1157" si="17">IF($D1094&lt;&gt;"",MID($D1094,1,FIND(":",$D1094)-1),IF($E1094&lt;&gt;"",$E1094,"")) &amp; ""</f>
        <v/>
      </c>
    </row>
    <row r="1095" spans="1:6">
      <c r="A1095" s="514"/>
      <c r="B1095" s="314"/>
      <c r="C1095" s="316"/>
      <c r="D1095" s="755"/>
      <c r="E1095" s="755"/>
      <c r="F1095" s="309" t="str">
        <f t="shared" si="17"/>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ref="F1158:F1221" si="18">IF($D1158&lt;&gt;"",MID($D1158,1,FIND(":",$D1158)-1),IF($E1158&lt;&gt;"",$E1158,"")) &amp; ""</f>
        <v/>
      </c>
    </row>
    <row r="1159" spans="1:6">
      <c r="A1159" s="514"/>
      <c r="B1159" s="314"/>
      <c r="C1159" s="316"/>
      <c r="D1159" s="755"/>
      <c r="E1159" s="755"/>
      <c r="F1159" s="309" t="str">
        <f t="shared" si="18"/>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ref="F1222:F1285" si="19">IF($D1222&lt;&gt;"",MID($D1222,1,FIND(":",$D1222)-1),IF($E1222&lt;&gt;"",$E1222,"")) &amp; ""</f>
        <v/>
      </c>
    </row>
    <row r="1223" spans="1:6">
      <c r="A1223" s="514"/>
      <c r="B1223" s="314"/>
      <c r="C1223" s="316"/>
      <c r="D1223" s="755"/>
      <c r="E1223" s="755"/>
      <c r="F1223" s="309" t="str">
        <f t="shared" si="19"/>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ref="F1286:F1349" si="20">IF($D1286&lt;&gt;"",MID($D1286,1,FIND(":",$D1286)-1),IF($E1286&lt;&gt;"",$E1286,"")) &amp; ""</f>
        <v/>
      </c>
    </row>
    <row r="1287" spans="1:6">
      <c r="A1287" s="514"/>
      <c r="B1287" s="314"/>
      <c r="C1287" s="316"/>
      <c r="D1287" s="755"/>
      <c r="E1287" s="755"/>
      <c r="F1287" s="309" t="str">
        <f t="shared" si="20"/>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ref="F1350:F1413" si="21">IF($D1350&lt;&gt;"",MID($D1350,1,FIND(":",$D1350)-1),IF($E1350&lt;&gt;"",$E1350,"")) &amp; ""</f>
        <v/>
      </c>
    </row>
    <row r="1351" spans="1:6">
      <c r="A1351" s="514"/>
      <c r="B1351" s="314"/>
      <c r="C1351" s="316"/>
      <c r="D1351" s="755"/>
      <c r="E1351" s="755"/>
      <c r="F1351" s="309" t="str">
        <f t="shared" si="21"/>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ref="F1414:F1477" si="22">IF($D1414&lt;&gt;"",MID($D1414,1,FIND(":",$D1414)-1),IF($E1414&lt;&gt;"",$E1414,"")) &amp; ""</f>
        <v/>
      </c>
    </row>
    <row r="1415" spans="1:6">
      <c r="A1415" s="514"/>
      <c r="B1415" s="314"/>
      <c r="C1415" s="316"/>
      <c r="D1415" s="755"/>
      <c r="E1415" s="755"/>
      <c r="F1415" s="309" t="str">
        <f t="shared" si="22"/>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ref="F1478:F1541" si="23">IF($D1478&lt;&gt;"",MID($D1478,1,FIND(":",$D1478)-1),IF($E1478&lt;&gt;"",$E1478,"")) &amp; ""</f>
        <v/>
      </c>
    </row>
    <row r="1479" spans="1:6">
      <c r="A1479" s="514"/>
      <c r="B1479" s="314"/>
      <c r="C1479" s="316"/>
      <c r="D1479" s="755"/>
      <c r="E1479" s="755"/>
      <c r="F1479" s="309" t="str">
        <f t="shared" si="23"/>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ref="F1542:F1605" si="24">IF($D1542&lt;&gt;"",MID($D1542,1,FIND(":",$D1542)-1),IF($E1542&lt;&gt;"",$E1542,"")) &amp; ""</f>
        <v/>
      </c>
    </row>
    <row r="1543" spans="1:6">
      <c r="A1543" s="514"/>
      <c r="B1543" s="314"/>
      <c r="C1543" s="316"/>
      <c r="D1543" s="755"/>
      <c r="E1543" s="755"/>
      <c r="F1543" s="309" t="str">
        <f t="shared" si="24"/>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ref="F1606:F1669" si="25">IF($D1606&lt;&gt;"",MID($D1606,1,FIND(":",$D1606)-1),IF($E1606&lt;&gt;"",$E1606,"")) &amp; ""</f>
        <v/>
      </c>
    </row>
    <row r="1607" spans="1:6">
      <c r="A1607" s="514"/>
      <c r="B1607" s="314"/>
      <c r="C1607" s="316"/>
      <c r="D1607" s="755"/>
      <c r="E1607" s="755"/>
      <c r="F1607" s="309" t="str">
        <f t="shared" si="25"/>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ref="F1670:F1733" si="26">IF($D1670&lt;&gt;"",MID($D1670,1,FIND(":",$D1670)-1),IF($E1670&lt;&gt;"",$E1670,"")) &amp; ""</f>
        <v/>
      </c>
    </row>
    <row r="1671" spans="1:6">
      <c r="A1671" s="514"/>
      <c r="B1671" s="314"/>
      <c r="C1671" s="316"/>
      <c r="D1671" s="755"/>
      <c r="E1671" s="755"/>
      <c r="F1671" s="309" t="str">
        <f t="shared" si="26"/>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ref="F1734:F1797" si="27">IF($D1734&lt;&gt;"",MID($D1734,1,FIND(":",$D1734)-1),IF($E1734&lt;&gt;"",$E1734,"")) &amp; ""</f>
        <v/>
      </c>
    </row>
    <row r="1735" spans="1:6">
      <c r="A1735" s="514"/>
      <c r="B1735" s="314"/>
      <c r="C1735" s="316"/>
      <c r="D1735" s="755"/>
      <c r="E1735" s="755"/>
      <c r="F1735" s="309" t="str">
        <f t="shared" si="27"/>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ref="F1798:F1861" si="28">IF($D1798&lt;&gt;"",MID($D1798,1,FIND(":",$D1798)-1),IF($E1798&lt;&gt;"",$E1798,"")) &amp; ""</f>
        <v/>
      </c>
    </row>
    <row r="1799" spans="1:6">
      <c r="A1799" s="514"/>
      <c r="B1799" s="314"/>
      <c r="C1799" s="316"/>
      <c r="D1799" s="755"/>
      <c r="E1799" s="755"/>
      <c r="F1799" s="309" t="str">
        <f t="shared" si="28"/>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ref="F1862:F1925" si="29">IF($D1862&lt;&gt;"",MID($D1862,1,FIND(":",$D1862)-1),IF($E1862&lt;&gt;"",$E1862,"")) &amp; ""</f>
        <v/>
      </c>
    </row>
    <row r="1863" spans="1:6">
      <c r="A1863" s="514"/>
      <c r="B1863" s="314"/>
      <c r="C1863" s="316"/>
      <c r="D1863" s="755"/>
      <c r="E1863" s="755"/>
      <c r="F1863" s="309" t="str">
        <f t="shared" si="29"/>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ref="F1926:F1989" si="30">IF($D1926&lt;&gt;"",MID($D1926,1,FIND(":",$D1926)-1),IF($E1926&lt;&gt;"",$E1926,"")) &amp; ""</f>
        <v/>
      </c>
    </row>
    <row r="1927" spans="1:6">
      <c r="A1927" s="514"/>
      <c r="B1927" s="314"/>
      <c r="C1927" s="316"/>
      <c r="D1927" s="755"/>
      <c r="E1927" s="755"/>
      <c r="F1927" s="309" t="str">
        <f t="shared" si="30"/>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ref="F1990:F2005" si="31">IF($D1990&lt;&gt;"",MID($D1990,1,FIND(":",$D1990)-1),IF($E1990&lt;&gt;"",$E1990,"")) &amp; ""</f>
        <v/>
      </c>
    </row>
    <row r="1991" spans="1:6">
      <c r="A1991" s="514"/>
      <c r="B1991" s="314"/>
      <c r="C1991" s="316"/>
      <c r="D1991" s="755"/>
      <c r="E1991" s="755"/>
      <c r="F1991" s="309" t="str">
        <f t="shared" si="31"/>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4">
    <dataValidation type="list" allowBlank="1" showErrorMessage="1" prompt="Test" sqref="D6:D7">
      <formula1>GFSM_Code_List</formula1>
    </dataValidation>
    <dataValidation type="list" allowBlank="1" showInputMessage="1" showErrorMessage="1" sqref="D8:D2005">
      <formula1>GFSM_Code_List</formula1>
    </dataValidation>
    <dataValidation type="list" allowBlank="1" showInputMessage="1" showErrorMessage="1" sqref="I7:I12 A3:B3 G3">
      <formula1>GFSLIST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sheetPr codeName="Sheet25">
    <tabColor indexed="53"/>
    <outlinePr summaryRight="0"/>
  </sheetPr>
  <dimension ref="A1:BE2212"/>
  <sheetViews>
    <sheetView zoomScaleNormal="100" workbookViewId="0">
      <pane xSplit="2" ySplit="5" topLeftCell="C6" activePane="bottomRight" state="frozen"/>
      <selection activeCell="A6" sqref="A6"/>
      <selection pane="topRight" activeCell="A6" sqref="A6"/>
      <selection pane="bottomLeft" activeCell="A6" sqref="A6"/>
      <selection pane="bottomRight" activeCell="A6" sqref="A6"/>
    </sheetView>
  </sheetViews>
  <sheetFormatPr defaultRowHeight="12.75"/>
  <cols>
    <col min="1" max="1" width="18.5703125" style="515" customWidth="1"/>
    <col min="2" max="2" width="58.28515625" style="315" customWidth="1"/>
    <col min="3" max="3" width="11.28515625" style="306" customWidth="1"/>
    <col min="4" max="4" width="56.42578125" style="306" bestFit="1" customWidth="1"/>
    <col min="5" max="5" width="16.7109375" style="306" customWidth="1"/>
    <col min="6" max="6" width="8.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Methods'!B17</f>
        <v/>
      </c>
    </row>
    <row r="6" spans="1:6">
      <c r="A6" s="511"/>
      <c r="B6" s="493"/>
      <c r="C6" s="475"/>
      <c r="D6" s="755"/>
      <c r="E6" s="307"/>
      <c r="F6" s="308" t="str">
        <f t="shared" ref="F6:F69" si="0">IF($D6&lt;&gt;"",MID($D6,1,FIND(":",$D6)-1),IF($E6&lt;&gt;"",$E6,"")) &amp; ""</f>
        <v/>
      </c>
    </row>
    <row r="7" spans="1:6">
      <c r="A7" s="512"/>
      <c r="B7" s="492"/>
      <c r="C7" s="517"/>
      <c r="D7" s="755"/>
      <c r="E7" s="755"/>
      <c r="F7" s="309" t="str">
        <f t="shared" si="0"/>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ref="F70:F133" si="1">IF($D70&lt;&gt;"",MID($D70,1,FIND(":",$D70)-1),IF($E70&lt;&gt;"",$E70,"")) &amp; ""</f>
        <v/>
      </c>
    </row>
    <row r="71" spans="1:6">
      <c r="A71" s="512"/>
      <c r="B71" s="492"/>
      <c r="C71" s="517"/>
      <c r="D71" s="755"/>
      <c r="E71" s="755"/>
      <c r="F71" s="309" t="str">
        <f t="shared" si="1"/>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ref="F134:F197" si="2">IF($D134&lt;&gt;"",MID($D134,1,FIND(":",$D134)-1),IF($E134&lt;&gt;"",$E134,"")) &amp; ""</f>
        <v/>
      </c>
    </row>
    <row r="135" spans="1:6">
      <c r="A135" s="512"/>
      <c r="B135" s="492"/>
      <c r="C135" s="517"/>
      <c r="D135" s="755"/>
      <c r="E135" s="755"/>
      <c r="F135" s="309" t="str">
        <f t="shared" si="2"/>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ref="F198:F261" si="3">IF($D198&lt;&gt;"",MID($D198,1,FIND(":",$D198)-1),IF($E198&lt;&gt;"",$E198,"")) &amp; ""</f>
        <v/>
      </c>
    </row>
    <row r="199" spans="1:6">
      <c r="A199" s="512"/>
      <c r="B199" s="492"/>
      <c r="C199" s="517"/>
      <c r="D199" s="755"/>
      <c r="E199" s="755"/>
      <c r="F199" s="309" t="str">
        <f t="shared" si="3"/>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ref="F262:F325" si="4">IF($D262&lt;&gt;"",MID($D262,1,FIND(":",$D262)-1),IF($E262&lt;&gt;"",$E262,"")) &amp; ""</f>
        <v/>
      </c>
    </row>
    <row r="263" spans="1:6">
      <c r="A263" s="512"/>
      <c r="B263" s="492"/>
      <c r="C263" s="517"/>
      <c r="D263" s="755"/>
      <c r="E263" s="755"/>
      <c r="F263" s="309" t="str">
        <f t="shared" si="4"/>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ref="F326:F389" si="5">IF($D326&lt;&gt;"",MID($D326,1,FIND(":",$D326)-1),IF($E326&lt;&gt;"",$E326,"")) &amp; ""</f>
        <v/>
      </c>
    </row>
    <row r="327" spans="1:6">
      <c r="A327" s="512"/>
      <c r="B327" s="492"/>
      <c r="C327" s="517"/>
      <c r="D327" s="755"/>
      <c r="E327" s="755"/>
      <c r="F327" s="309" t="str">
        <f t="shared" si="5"/>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ref="F390:F453" si="6">IF($D390&lt;&gt;"",MID($D390,1,FIND(":",$D390)-1),IF($E390&lt;&gt;"",$E390,"")) &amp; ""</f>
        <v/>
      </c>
    </row>
    <row r="391" spans="1:6">
      <c r="A391" s="512"/>
      <c r="B391" s="492"/>
      <c r="C391" s="517"/>
      <c r="D391" s="755"/>
      <c r="E391" s="755"/>
      <c r="F391" s="309" t="str">
        <f t="shared" si="6"/>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ref="F454:F517" si="7">IF($D454&lt;&gt;"",MID($D454,1,FIND(":",$D454)-1),IF($E454&lt;&gt;"",$E454,"")) &amp; ""</f>
        <v/>
      </c>
    </row>
    <row r="455" spans="1:6">
      <c r="A455" s="512"/>
      <c r="B455" s="492"/>
      <c r="C455" s="517"/>
      <c r="D455" s="755"/>
      <c r="E455" s="755"/>
      <c r="F455" s="309" t="str">
        <f t="shared" si="7"/>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ref="F518:F581" si="8">IF($D518&lt;&gt;"",MID($D518,1,FIND(":",$D518)-1),IF($E518&lt;&gt;"",$E518,"")) &amp; ""</f>
        <v/>
      </c>
    </row>
    <row r="519" spans="1:6">
      <c r="A519" s="512"/>
      <c r="B519" s="494"/>
      <c r="C519" s="517"/>
      <c r="D519" s="755"/>
      <c r="E519" s="755"/>
      <c r="F519" s="309" t="str">
        <f t="shared" si="8"/>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ref="F582:F645" si="9">IF($D582&lt;&gt;"",MID($D582,1,FIND(":",$D582)-1),IF($E582&lt;&gt;"",$E582,"")) &amp; ""</f>
        <v/>
      </c>
    </row>
    <row r="583" spans="1:6">
      <c r="A583" s="512"/>
      <c r="B583" s="494"/>
      <c r="C583" s="517"/>
      <c r="D583" s="755"/>
      <c r="E583" s="755"/>
      <c r="F583" s="309" t="str">
        <f t="shared" si="9"/>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ref="F646:F709" si="10">IF($D646&lt;&gt;"",MID($D646,1,FIND(":",$D646)-1),IF($E646&lt;&gt;"",$E646,"")) &amp; ""</f>
        <v/>
      </c>
    </row>
    <row r="647" spans="1:6">
      <c r="A647" s="514"/>
      <c r="B647" s="314"/>
      <c r="C647" s="316"/>
      <c r="D647" s="755"/>
      <c r="E647" s="755"/>
      <c r="F647" s="309" t="str">
        <f t="shared" si="10"/>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ref="F710:F773" si="11">IF($D710&lt;&gt;"",MID($D710,1,FIND(":",$D710)-1),IF($E710&lt;&gt;"",$E710,"")) &amp; ""</f>
        <v/>
      </c>
    </row>
    <row r="711" spans="1:6">
      <c r="A711" s="514"/>
      <c r="B711" s="314"/>
      <c r="C711" s="316"/>
      <c r="D711" s="755"/>
      <c r="E711" s="755"/>
      <c r="F711" s="309" t="str">
        <f t="shared" si="11"/>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ref="F774:F837" si="12">IF($D774&lt;&gt;"",MID($D774,1,FIND(":",$D774)-1),IF($E774&lt;&gt;"",$E774,"")) &amp; ""</f>
        <v/>
      </c>
    </row>
    <row r="775" spans="1:6">
      <c r="A775" s="514"/>
      <c r="B775" s="314"/>
      <c r="C775" s="316"/>
      <c r="D775" s="755"/>
      <c r="E775" s="755"/>
      <c r="F775" s="309" t="str">
        <f t="shared" si="12"/>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ref="F838:F901" si="13">IF($D838&lt;&gt;"",MID($D838,1,FIND(":",$D838)-1),IF($E838&lt;&gt;"",$E838,"")) &amp; ""</f>
        <v/>
      </c>
    </row>
    <row r="839" spans="1:6">
      <c r="A839" s="514"/>
      <c r="B839" s="314"/>
      <c r="C839" s="316"/>
      <c r="D839" s="755"/>
      <c r="E839" s="755"/>
      <c r="F839" s="309" t="str">
        <f t="shared" si="13"/>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ref="F902:F965" si="14">IF($D902&lt;&gt;"",MID($D902,1,FIND(":",$D902)-1),IF($E902&lt;&gt;"",$E902,"")) &amp; ""</f>
        <v/>
      </c>
    </row>
    <row r="903" spans="1:6">
      <c r="A903" s="514"/>
      <c r="B903" s="314"/>
      <c r="C903" s="316"/>
      <c r="D903" s="755"/>
      <c r="E903" s="755"/>
      <c r="F903" s="309" t="str">
        <f t="shared" si="14"/>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ref="F966:F1029" si="15">IF($D966&lt;&gt;"",MID($D966,1,FIND(":",$D966)-1),IF($E966&lt;&gt;"",$E966,"")) &amp; ""</f>
        <v/>
      </c>
    </row>
    <row r="967" spans="1:6">
      <c r="A967" s="514"/>
      <c r="B967" s="314"/>
      <c r="C967" s="316"/>
      <c r="D967" s="755"/>
      <c r="E967" s="755"/>
      <c r="F967" s="309" t="str">
        <f t="shared" si="15"/>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ref="F1030:F1093" si="16">IF($D1030&lt;&gt;"",MID($D1030,1,FIND(":",$D1030)-1),IF($E1030&lt;&gt;"",$E1030,"")) &amp; ""</f>
        <v/>
      </c>
    </row>
    <row r="1031" spans="1:6">
      <c r="A1031" s="514"/>
      <c r="B1031" s="314"/>
      <c r="C1031" s="316"/>
      <c r="D1031" s="755"/>
      <c r="E1031" s="755"/>
      <c r="F1031" s="309" t="str">
        <f t="shared" si="16"/>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ref="F1094:F1157" si="17">IF($D1094&lt;&gt;"",MID($D1094,1,FIND(":",$D1094)-1),IF($E1094&lt;&gt;"",$E1094,"")) &amp; ""</f>
        <v/>
      </c>
    </row>
    <row r="1095" spans="1:6">
      <c r="A1095" s="514"/>
      <c r="B1095" s="314"/>
      <c r="C1095" s="316"/>
      <c r="D1095" s="755"/>
      <c r="E1095" s="755"/>
      <c r="F1095" s="309" t="str">
        <f t="shared" si="17"/>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ref="F1158:F1221" si="18">IF($D1158&lt;&gt;"",MID($D1158,1,FIND(":",$D1158)-1),IF($E1158&lt;&gt;"",$E1158,"")) &amp; ""</f>
        <v/>
      </c>
    </row>
    <row r="1159" spans="1:6">
      <c r="A1159" s="514"/>
      <c r="B1159" s="314"/>
      <c r="C1159" s="316"/>
      <c r="D1159" s="755"/>
      <c r="E1159" s="755"/>
      <c r="F1159" s="309" t="str">
        <f t="shared" si="18"/>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ref="F1222:F1285" si="19">IF($D1222&lt;&gt;"",MID($D1222,1,FIND(":",$D1222)-1),IF($E1222&lt;&gt;"",$E1222,"")) &amp; ""</f>
        <v/>
      </c>
    </row>
    <row r="1223" spans="1:6">
      <c r="A1223" s="514"/>
      <c r="B1223" s="314"/>
      <c r="C1223" s="316"/>
      <c r="D1223" s="755"/>
      <c r="E1223" s="755"/>
      <c r="F1223" s="309" t="str">
        <f t="shared" si="19"/>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ref="F1286:F1349" si="20">IF($D1286&lt;&gt;"",MID($D1286,1,FIND(":",$D1286)-1),IF($E1286&lt;&gt;"",$E1286,"")) &amp; ""</f>
        <v/>
      </c>
    </row>
    <row r="1287" spans="1:6">
      <c r="A1287" s="514"/>
      <c r="B1287" s="314"/>
      <c r="C1287" s="316"/>
      <c r="D1287" s="755"/>
      <c r="E1287" s="755"/>
      <c r="F1287" s="309" t="str">
        <f t="shared" si="20"/>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ref="F1350:F1413" si="21">IF($D1350&lt;&gt;"",MID($D1350,1,FIND(":",$D1350)-1),IF($E1350&lt;&gt;"",$E1350,"")) &amp; ""</f>
        <v/>
      </c>
    </row>
    <row r="1351" spans="1:6">
      <c r="A1351" s="514"/>
      <c r="B1351" s="314"/>
      <c r="C1351" s="316"/>
      <c r="D1351" s="755"/>
      <c r="E1351" s="755"/>
      <c r="F1351" s="309" t="str">
        <f t="shared" si="21"/>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ref="F1414:F1477" si="22">IF($D1414&lt;&gt;"",MID($D1414,1,FIND(":",$D1414)-1),IF($E1414&lt;&gt;"",$E1414,"")) &amp; ""</f>
        <v/>
      </c>
    </row>
    <row r="1415" spans="1:6">
      <c r="A1415" s="514"/>
      <c r="B1415" s="314"/>
      <c r="C1415" s="316"/>
      <c r="D1415" s="755"/>
      <c r="E1415" s="755"/>
      <c r="F1415" s="309" t="str">
        <f t="shared" si="22"/>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ref="F1478:F1541" si="23">IF($D1478&lt;&gt;"",MID($D1478,1,FIND(":",$D1478)-1),IF($E1478&lt;&gt;"",$E1478,"")) &amp; ""</f>
        <v/>
      </c>
    </row>
    <row r="1479" spans="1:6">
      <c r="A1479" s="514"/>
      <c r="B1479" s="314"/>
      <c r="C1479" s="316"/>
      <c r="D1479" s="755"/>
      <c r="E1479" s="755"/>
      <c r="F1479" s="309" t="str">
        <f t="shared" si="23"/>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ref="F1542:F1605" si="24">IF($D1542&lt;&gt;"",MID($D1542,1,FIND(":",$D1542)-1),IF($E1542&lt;&gt;"",$E1542,"")) &amp; ""</f>
        <v/>
      </c>
    </row>
    <row r="1543" spans="1:6">
      <c r="A1543" s="514"/>
      <c r="B1543" s="314"/>
      <c r="C1543" s="316"/>
      <c r="D1543" s="755"/>
      <c r="E1543" s="755"/>
      <c r="F1543" s="309" t="str">
        <f t="shared" si="24"/>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ref="F1606:F1669" si="25">IF($D1606&lt;&gt;"",MID($D1606,1,FIND(":",$D1606)-1),IF($E1606&lt;&gt;"",$E1606,"")) &amp; ""</f>
        <v/>
      </c>
    </row>
    <row r="1607" spans="1:6">
      <c r="A1607" s="514"/>
      <c r="B1607" s="314"/>
      <c r="C1607" s="316"/>
      <c r="D1607" s="755"/>
      <c r="E1607" s="755"/>
      <c r="F1607" s="309" t="str">
        <f t="shared" si="25"/>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ref="F1670:F1733" si="26">IF($D1670&lt;&gt;"",MID($D1670,1,FIND(":",$D1670)-1),IF($E1670&lt;&gt;"",$E1670,"")) &amp; ""</f>
        <v/>
      </c>
    </row>
    <row r="1671" spans="1:6">
      <c r="A1671" s="514"/>
      <c r="B1671" s="314"/>
      <c r="C1671" s="316"/>
      <c r="D1671" s="755"/>
      <c r="E1671" s="755"/>
      <c r="F1671" s="309" t="str">
        <f t="shared" si="26"/>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ref="F1734:F1797" si="27">IF($D1734&lt;&gt;"",MID($D1734,1,FIND(":",$D1734)-1),IF($E1734&lt;&gt;"",$E1734,"")) &amp; ""</f>
        <v/>
      </c>
    </row>
    <row r="1735" spans="1:6">
      <c r="A1735" s="514"/>
      <c r="B1735" s="314"/>
      <c r="C1735" s="316"/>
      <c r="D1735" s="755"/>
      <c r="E1735" s="755"/>
      <c r="F1735" s="309" t="str">
        <f t="shared" si="27"/>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ref="F1798:F1861" si="28">IF($D1798&lt;&gt;"",MID($D1798,1,FIND(":",$D1798)-1),IF($E1798&lt;&gt;"",$E1798,"")) &amp; ""</f>
        <v/>
      </c>
    </row>
    <row r="1799" spans="1:6">
      <c r="A1799" s="514"/>
      <c r="B1799" s="314"/>
      <c r="C1799" s="316"/>
      <c r="D1799" s="755"/>
      <c r="E1799" s="755"/>
      <c r="F1799" s="309" t="str">
        <f t="shared" si="28"/>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ref="F1862:F1925" si="29">IF($D1862&lt;&gt;"",MID($D1862,1,FIND(":",$D1862)-1),IF($E1862&lt;&gt;"",$E1862,"")) &amp; ""</f>
        <v/>
      </c>
    </row>
    <row r="1863" spans="1:6">
      <c r="A1863" s="514"/>
      <c r="B1863" s="314"/>
      <c r="C1863" s="316"/>
      <c r="D1863" s="755"/>
      <c r="E1863" s="755"/>
      <c r="F1863" s="309" t="str">
        <f t="shared" si="29"/>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ref="F1926:F1989" si="30">IF($D1926&lt;&gt;"",MID($D1926,1,FIND(":",$D1926)-1),IF($E1926&lt;&gt;"",$E1926,"")) &amp; ""</f>
        <v/>
      </c>
    </row>
    <row r="1927" spans="1:6">
      <c r="A1927" s="514"/>
      <c r="B1927" s="314"/>
      <c r="C1927" s="316"/>
      <c r="D1927" s="755"/>
      <c r="E1927" s="755"/>
      <c r="F1927" s="309" t="str">
        <f t="shared" si="30"/>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ref="F1990:F2005" si="31">IF($D1990&lt;&gt;"",MID($D1990,1,FIND(":",$D1990)-1),IF($E1990&lt;&gt;"",$E1990,"")) &amp; ""</f>
        <v/>
      </c>
    </row>
    <row r="1991" spans="1:6">
      <c r="A1991" s="514"/>
      <c r="B1991" s="314"/>
      <c r="C1991" s="316"/>
      <c r="D1991" s="755"/>
      <c r="E1991" s="755"/>
      <c r="F1991" s="309" t="str">
        <f t="shared" si="31"/>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4">
    <dataValidation type="list" allowBlank="1" showInputMessage="1" showErrorMessage="1" sqref="I7:I12 A3:B3 G3">
      <formula1>GFSLIST</formula1>
    </dataValidation>
    <dataValidation type="list" allowBlank="1" showInputMessage="1" showErrorMessage="1" sqref="D8:D2005">
      <formula1>GFSM_Code_List</formula1>
    </dataValidation>
    <dataValidation type="list" allowBlank="1" showErrorMessage="1" prompt="Test" sqref="D6:D7">
      <formula1>GFSM_Code_List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sheetPr codeName="Sheet14" enableFormatConditionsCalculation="0">
    <tabColor indexed="48"/>
  </sheetPr>
  <dimension ref="A1:V103"/>
  <sheetViews>
    <sheetView zoomScaleNormal="100" workbookViewId="0">
      <pane xSplit="3" ySplit="7" topLeftCell="D8" activePane="bottomRight" state="frozen"/>
      <selection activeCell="M27" sqref="M27:N30"/>
      <selection pane="topRight" activeCell="M27" sqref="M27:N30"/>
      <selection pane="bottomLeft" activeCell="M27" sqref="M27:N30"/>
      <selection pane="bottomRight" activeCell="E58" sqref="E58:O101"/>
    </sheetView>
  </sheetViews>
  <sheetFormatPr defaultRowHeight="12.75"/>
  <cols>
    <col min="1" max="1" width="5.28515625" customWidth="1"/>
    <col min="2" max="2" width="35.28515625" customWidth="1"/>
    <col min="3" max="3" width="0.85546875" customWidth="1"/>
    <col min="4" max="15" width="10" customWidth="1"/>
    <col min="16" max="16" width="3.28515625" customWidth="1"/>
    <col min="17" max="18" width="10" customWidth="1"/>
    <col min="21" max="22" width="0" hidden="1" customWidth="1"/>
  </cols>
  <sheetData>
    <row r="1" spans="1:22">
      <c r="A1" s="36" t="s">
        <v>1248</v>
      </c>
      <c r="B1" s="37"/>
      <c r="C1" s="38"/>
      <c r="D1" s="39"/>
      <c r="E1" s="40"/>
      <c r="F1" s="40"/>
      <c r="G1" s="774">
        <f>'Cover page'!I7</f>
        <v>0</v>
      </c>
      <c r="H1" s="774"/>
      <c r="I1" s="774"/>
      <c r="J1" s="774"/>
      <c r="K1" s="774"/>
      <c r="L1" s="41">
        <f>'Cover page'!I9</f>
        <v>0</v>
      </c>
      <c r="M1" s="41"/>
      <c r="N1" s="41"/>
      <c r="O1" s="41"/>
      <c r="P1" s="1"/>
      <c r="Q1" s="2"/>
      <c r="R1" s="2"/>
    </row>
    <row r="2" spans="1:22">
      <c r="A2" s="42" t="s">
        <v>1249</v>
      </c>
      <c r="B2" s="43"/>
      <c r="C2" s="44"/>
      <c r="D2" s="45"/>
      <c r="E2" s="40"/>
      <c r="F2" s="40"/>
      <c r="G2" s="782">
        <f>+'Cover page'!I13</f>
        <v>0</v>
      </c>
      <c r="H2" s="782"/>
      <c r="I2" s="782"/>
      <c r="J2" s="782"/>
      <c r="K2" s="782"/>
      <c r="L2" s="782"/>
      <c r="M2" s="119"/>
      <c r="N2" s="119"/>
      <c r="O2" s="119"/>
      <c r="P2" s="1"/>
      <c r="Q2" s="2"/>
      <c r="R2" s="2"/>
    </row>
    <row r="3" spans="1:22" ht="12" customHeight="1">
      <c r="A3" s="46"/>
      <c r="B3" s="47"/>
      <c r="C3" s="48"/>
      <c r="D3" s="49"/>
      <c r="E3" s="50"/>
      <c r="F3" s="50"/>
      <c r="G3" s="778" t="s">
        <v>877</v>
      </c>
      <c r="H3" s="778"/>
      <c r="I3" s="51">
        <f>+'Cover page'!I11</f>
        <v>0</v>
      </c>
      <c r="J3" s="50"/>
      <c r="K3" s="50"/>
      <c r="L3" s="52"/>
      <c r="M3" s="775" t="s">
        <v>1018</v>
      </c>
      <c r="N3" s="125"/>
      <c r="O3" s="126"/>
      <c r="P3" s="1"/>
      <c r="Q3" s="2"/>
      <c r="R3" s="2"/>
    </row>
    <row r="4" spans="1:22" ht="12" customHeight="1">
      <c r="A4" s="785" t="s">
        <v>875</v>
      </c>
      <c r="B4" s="785"/>
      <c r="C4" s="53"/>
      <c r="D4" s="779" t="s">
        <v>251</v>
      </c>
      <c r="E4" s="780"/>
      <c r="F4" s="780"/>
      <c r="G4" s="780"/>
      <c r="H4" s="781"/>
      <c r="I4" s="775" t="s">
        <v>252</v>
      </c>
      <c r="J4" s="777" t="s">
        <v>253</v>
      </c>
      <c r="K4" s="775" t="s">
        <v>254</v>
      </c>
      <c r="L4" s="783" t="s">
        <v>874</v>
      </c>
      <c r="M4" s="776"/>
      <c r="N4" s="776" t="s">
        <v>254</v>
      </c>
      <c r="O4" s="123" t="s">
        <v>1017</v>
      </c>
      <c r="P4" s="1"/>
      <c r="Q4" s="771" t="s">
        <v>123</v>
      </c>
      <c r="R4" s="772"/>
      <c r="S4" s="773"/>
    </row>
    <row r="5" spans="1:22" ht="30" customHeight="1">
      <c r="A5" s="785"/>
      <c r="B5" s="785"/>
      <c r="C5" s="53"/>
      <c r="D5" s="55" t="s">
        <v>264</v>
      </c>
      <c r="E5" s="56" t="s">
        <v>265</v>
      </c>
      <c r="F5" s="54" t="s">
        <v>876</v>
      </c>
      <c r="G5" s="56" t="s">
        <v>254</v>
      </c>
      <c r="H5" s="54" t="s">
        <v>873</v>
      </c>
      <c r="I5" s="776"/>
      <c r="J5" s="777"/>
      <c r="K5" s="776"/>
      <c r="L5" s="783"/>
      <c r="M5" s="776"/>
      <c r="N5" s="776"/>
      <c r="O5" s="123" t="s">
        <v>1019</v>
      </c>
      <c r="P5" s="1"/>
      <c r="Q5" s="5" t="s">
        <v>1650</v>
      </c>
      <c r="R5" s="128" t="s">
        <v>1652</v>
      </c>
      <c r="S5" s="129" t="s">
        <v>1017</v>
      </c>
    </row>
    <row r="6" spans="1:22" ht="10.5" customHeight="1">
      <c r="A6" s="57"/>
      <c r="B6" s="58"/>
      <c r="C6" s="58"/>
      <c r="D6" s="59" t="s">
        <v>255</v>
      </c>
      <c r="E6" s="60" t="s">
        <v>256</v>
      </c>
      <c r="F6" s="61" t="s">
        <v>257</v>
      </c>
      <c r="G6" s="60" t="s">
        <v>258</v>
      </c>
      <c r="H6" s="61" t="s">
        <v>259</v>
      </c>
      <c r="I6" s="60" t="s">
        <v>260</v>
      </c>
      <c r="J6" s="61" t="s">
        <v>261</v>
      </c>
      <c r="K6" s="60" t="s">
        <v>262</v>
      </c>
      <c r="L6" s="62" t="s">
        <v>263</v>
      </c>
      <c r="M6" s="59" t="s">
        <v>1020</v>
      </c>
      <c r="N6" s="60" t="s">
        <v>1021</v>
      </c>
      <c r="O6" s="60" t="s">
        <v>1022</v>
      </c>
      <c r="P6" s="1"/>
      <c r="Q6" s="7" t="s">
        <v>1651</v>
      </c>
      <c r="R6" s="130" t="s">
        <v>1653</v>
      </c>
      <c r="S6" s="8" t="s">
        <v>1023</v>
      </c>
    </row>
    <row r="7" spans="1:22" s="463" customFormat="1" ht="10.5" customHeight="1">
      <c r="A7" s="455"/>
      <c r="B7" s="456" t="s">
        <v>1109</v>
      </c>
      <c r="C7" s="457"/>
      <c r="D7" s="458" t="s">
        <v>81</v>
      </c>
      <c r="E7" s="458" t="s">
        <v>81</v>
      </c>
      <c r="F7" s="458" t="s">
        <v>81</v>
      </c>
      <c r="G7" s="458" t="s">
        <v>81</v>
      </c>
      <c r="H7" s="458" t="s">
        <v>81</v>
      </c>
      <c r="I7" s="458" t="s">
        <v>81</v>
      </c>
      <c r="J7" s="458" t="s">
        <v>81</v>
      </c>
      <c r="K7" s="458" t="s">
        <v>81</v>
      </c>
      <c r="L7" s="458" t="s">
        <v>81</v>
      </c>
      <c r="M7" s="458" t="s">
        <v>81</v>
      </c>
      <c r="N7" s="458" t="s">
        <v>81</v>
      </c>
      <c r="O7" s="458" t="s">
        <v>81</v>
      </c>
      <c r="P7" s="459"/>
      <c r="Q7" s="460"/>
      <c r="R7" s="465"/>
      <c r="S7" s="466"/>
    </row>
    <row r="8" spans="1:22" ht="13.5" customHeight="1">
      <c r="A8" s="63"/>
      <c r="B8" s="63" t="s">
        <v>879</v>
      </c>
      <c r="C8" s="4" t="s">
        <v>1063</v>
      </c>
      <c r="D8" s="9"/>
      <c r="E8" s="9"/>
      <c r="F8" s="10"/>
      <c r="G8" s="9"/>
      <c r="H8" s="10"/>
      <c r="I8" s="9"/>
      <c r="J8" s="10"/>
      <c r="K8" s="9"/>
      <c r="L8" s="11"/>
      <c r="M8" s="11"/>
      <c r="N8" s="11"/>
      <c r="O8" s="11"/>
      <c r="P8" s="1"/>
      <c r="Q8" s="12"/>
      <c r="R8" s="127"/>
      <c r="S8" s="13"/>
    </row>
    <row r="9" spans="1:22" s="295" customFormat="1" ht="11.25" customHeight="1">
      <c r="A9" s="63">
        <v>1</v>
      </c>
      <c r="B9" s="64" t="s">
        <v>936</v>
      </c>
      <c r="C9" s="14" t="s">
        <v>1063</v>
      </c>
      <c r="D9" s="585" t="str">
        <f>IF('Accounting Methods'!$C$7,Table1!D8,"...")</f>
        <v>...</v>
      </c>
      <c r="E9" s="585" t="str">
        <f>IF('Accounting Methods'!$C$7,Table1!E8,"...")</f>
        <v>...</v>
      </c>
      <c r="F9" s="661" t="str">
        <f>IF('Accounting Methods'!$C$7,Table1!F8,"...")</f>
        <v>...</v>
      </c>
      <c r="G9" s="585" t="str">
        <f>IF('Accounting Methods'!$C$7,Table1!G8,"...")</f>
        <v>...</v>
      </c>
      <c r="H9" s="585" t="str">
        <f>IF('Accounting Methods'!$C$7,Table1!H8,"...")</f>
        <v>...</v>
      </c>
      <c r="I9" s="585" t="str">
        <f>IF('Accounting Methods'!$C$7,Table1!I8,"...")</f>
        <v>...</v>
      </c>
      <c r="J9" s="585" t="str">
        <f>IF('Accounting Methods'!$C$7,Table1!J8,"...")</f>
        <v>...</v>
      </c>
      <c r="K9" s="585" t="str">
        <f>IF('Accounting Methods'!$C$7,Table1!K8,"...")</f>
        <v>...</v>
      </c>
      <c r="L9" s="585" t="str">
        <f>IF('Accounting Methods'!$C$7,Table1!L8,"...")</f>
        <v>...</v>
      </c>
      <c r="M9" s="585" t="str">
        <f>IF('Accounting Methods'!$C$7,Table1!M8,"...")</f>
        <v>...</v>
      </c>
      <c r="N9" s="585" t="str">
        <f>IF('Accounting Methods'!$C$7,Table1!N8,"...")</f>
        <v>...</v>
      </c>
      <c r="O9" s="585" t="str">
        <f>IF('Accounting Methods'!$C$7,Table1!O8,"...")</f>
        <v>...</v>
      </c>
      <c r="P9" s="284"/>
      <c r="Q9" s="560">
        <f>SUM(H9)-SUM(D9)-SUM(E9)-SUM(F9)-SUM(G9)</f>
        <v>0</v>
      </c>
      <c r="R9" s="561">
        <f>SUM(L9)-SUM(H9)-SUM(I9)-SUM(J9)-SUM(K9)</f>
        <v>0</v>
      </c>
      <c r="S9" s="562">
        <f>SUM(O9)-SUM(L9)-SUM(M9)-SUM(N9)</f>
        <v>0</v>
      </c>
      <c r="U9" s="63">
        <v>1</v>
      </c>
      <c r="V9" s="63" t="str">
        <f>"A"&amp;""&amp;U9</f>
        <v>A1</v>
      </c>
    </row>
    <row r="10" spans="1:22" ht="9.75" customHeight="1">
      <c r="A10" s="65">
        <v>11</v>
      </c>
      <c r="B10" s="66" t="s">
        <v>1062</v>
      </c>
      <c r="C10" s="4" t="s">
        <v>1063</v>
      </c>
      <c r="D10" s="587" t="str">
        <f>IF('Accounting Methods'!$C$7,Table1!D9,"...")</f>
        <v>...</v>
      </c>
      <c r="E10" s="587" t="str">
        <f>IF('Accounting Methods'!$C$8,Table1!E9,"...")</f>
        <v>...</v>
      </c>
      <c r="F10" s="587" t="str">
        <f>IF('Accounting Methods'!$C$9,Table1!F9,"...")</f>
        <v>...</v>
      </c>
      <c r="G10" s="587" t="str">
        <f>IF('Accounting Methods'!$C$10,Table1!G9,"...")</f>
        <v>...</v>
      </c>
      <c r="H10" s="629" t="str">
        <f>IF('Accounting Methods'!$C$11,Table1!H9,"...")</f>
        <v>...</v>
      </c>
      <c r="I10" s="587" t="str">
        <f>IF('Accounting Methods'!$C$12,Table1!I9,"...")</f>
        <v>...</v>
      </c>
      <c r="J10" s="587" t="str">
        <f>IF('Accounting Methods'!$C$13,Table1!J9,"...")</f>
        <v>...</v>
      </c>
      <c r="K10" s="587" t="str">
        <f>IF('Accounting Methods'!$C$14,Table1!K9,"...")</f>
        <v>...</v>
      </c>
      <c r="L10" s="630" t="str">
        <f>IF('Accounting Methods'!$C$15,Table1!L9,"...")</f>
        <v>...</v>
      </c>
      <c r="M10" s="587" t="str">
        <f>IF('Accounting Methods'!$C$16,Table1!M9,"...")</f>
        <v>...</v>
      </c>
      <c r="N10" s="587" t="str">
        <f>IF('Accounting Methods'!$C$17,Table1!N9,"...")</f>
        <v>...</v>
      </c>
      <c r="O10" s="630" t="str">
        <f>IF('Accounting Methods'!$C$18,Table1!O9,"...")</f>
        <v>...</v>
      </c>
      <c r="P10" s="16"/>
      <c r="Q10" s="563">
        <f t="shared" ref="Q10:Q38" si="0">SUM(H10)-SUM(D10)-SUM(E10)-SUM(F10)-SUM(G10)</f>
        <v>0</v>
      </c>
      <c r="R10" s="564">
        <f t="shared" ref="R10:R38" si="1">SUM(L10)-SUM(H10)-SUM(I10)-SUM(J10)-SUM(K10)</f>
        <v>0</v>
      </c>
      <c r="S10" s="565">
        <f t="shared" ref="S10:S38" si="2">SUM(O10)-SUM(L10)-SUM(M10)-SUM(N10)</f>
        <v>0</v>
      </c>
      <c r="U10" s="65">
        <v>11</v>
      </c>
      <c r="V10" s="65" t="str">
        <f t="shared" ref="V10:V38" si="3">"A"&amp;""&amp;U10</f>
        <v>A11</v>
      </c>
    </row>
    <row r="11" spans="1:22" ht="9.75" customHeight="1">
      <c r="A11" s="65">
        <v>12</v>
      </c>
      <c r="B11" s="66" t="s">
        <v>1390</v>
      </c>
      <c r="C11" s="4" t="s">
        <v>1063</v>
      </c>
      <c r="D11" s="587" t="str">
        <f>IF('Accounting Methods'!$C$7,Table1!D42,"...")</f>
        <v>...</v>
      </c>
      <c r="E11" s="587" t="str">
        <f>IF('Accounting Methods'!$C$8,Table1!E42,"...")</f>
        <v>...</v>
      </c>
      <c r="F11" s="587" t="str">
        <f>IF('Accounting Methods'!$C$9,Table1!F42,"...")</f>
        <v>...</v>
      </c>
      <c r="G11" s="587" t="str">
        <f>IF('Accounting Methods'!$C$10,Table1!G42,"...")</f>
        <v>...</v>
      </c>
      <c r="H11" s="629" t="str">
        <f>IF('Accounting Methods'!$C$11,Table1!H42,"...")</f>
        <v>...</v>
      </c>
      <c r="I11" s="587" t="str">
        <f>IF('Accounting Methods'!$C$12,Table1!I42,"...")</f>
        <v>...</v>
      </c>
      <c r="J11" s="587" t="str">
        <f>IF('Accounting Methods'!$C$13,Table1!J42,"...")</f>
        <v>...</v>
      </c>
      <c r="K11" s="587" t="str">
        <f>IF('Accounting Methods'!$C$14,Table1!K42,"...")</f>
        <v>...</v>
      </c>
      <c r="L11" s="630" t="str">
        <f>IF('Accounting Methods'!$C$15,Table1!L42,"...")</f>
        <v>...</v>
      </c>
      <c r="M11" s="587" t="str">
        <f>IF('Accounting Methods'!$C$16,Table1!M42,"...")</f>
        <v>...</v>
      </c>
      <c r="N11" s="587" t="str">
        <f>IF('Accounting Methods'!$C$17,Table1!N42,"...")</f>
        <v>...</v>
      </c>
      <c r="O11" s="630" t="str">
        <f>IF('Accounting Methods'!$C$18,Table1!O42,"...")</f>
        <v>...</v>
      </c>
      <c r="P11" s="16"/>
      <c r="Q11" s="563">
        <f t="shared" si="0"/>
        <v>0</v>
      </c>
      <c r="R11" s="564">
        <f t="shared" si="1"/>
        <v>0</v>
      </c>
      <c r="S11" s="565">
        <f t="shared" si="2"/>
        <v>0</v>
      </c>
      <c r="U11" s="65">
        <v>12</v>
      </c>
      <c r="V11" s="65" t="str">
        <f t="shared" si="3"/>
        <v>A12</v>
      </c>
    </row>
    <row r="12" spans="1:22" ht="9.75" customHeight="1">
      <c r="A12" s="65">
        <v>13</v>
      </c>
      <c r="B12" s="66" t="s">
        <v>594</v>
      </c>
      <c r="C12" s="4" t="s">
        <v>1063</v>
      </c>
      <c r="D12" s="587" t="str">
        <f>IF('Accounting Methods'!$C$7,Table1!D52,"...")</f>
        <v>...</v>
      </c>
      <c r="E12" s="587" t="str">
        <f>IF('Accounting Methods'!$C$8,Table1!E52,"...")</f>
        <v>...</v>
      </c>
      <c r="F12" s="587" t="str">
        <f>IF('Accounting Methods'!$C$9,Table1!F52,"...")</f>
        <v>...</v>
      </c>
      <c r="G12" s="587" t="str">
        <f>IF('Accounting Methods'!$C$10,Table1!G52,"...")</f>
        <v>...</v>
      </c>
      <c r="H12" s="629" t="str">
        <f>IF('Accounting Methods'!$C$11,Table1!H52,"...")</f>
        <v>...</v>
      </c>
      <c r="I12" s="587" t="str">
        <f>IF('Accounting Methods'!$C$12,Table1!I52,"...")</f>
        <v>...</v>
      </c>
      <c r="J12" s="587" t="str">
        <f>IF('Accounting Methods'!$C$13,Table1!J52,"...")</f>
        <v>...</v>
      </c>
      <c r="K12" s="587" t="str">
        <f>IF('Accounting Methods'!$C$14,Table1!K52,"...")</f>
        <v>...</v>
      </c>
      <c r="L12" s="630" t="str">
        <f>IF('Accounting Methods'!$C$15,Table1!L52,"...")</f>
        <v>...</v>
      </c>
      <c r="M12" s="587" t="str">
        <f>IF('Accounting Methods'!$C$16,Table1!M52,"...")</f>
        <v>...</v>
      </c>
      <c r="N12" s="587" t="str">
        <f>IF('Accounting Methods'!$C$17,Table1!N52,"...")</f>
        <v>...</v>
      </c>
      <c r="O12" s="630" t="str">
        <f>IF('Accounting Methods'!$C$18,Table1!O52,"...")</f>
        <v>...</v>
      </c>
      <c r="P12" s="16"/>
      <c r="Q12" s="563">
        <f t="shared" si="0"/>
        <v>0</v>
      </c>
      <c r="R12" s="564">
        <f t="shared" si="1"/>
        <v>0</v>
      </c>
      <c r="S12" s="565">
        <f t="shared" si="2"/>
        <v>0</v>
      </c>
      <c r="U12" s="65">
        <v>13</v>
      </c>
      <c r="V12" s="65" t="str">
        <f t="shared" si="3"/>
        <v>A13</v>
      </c>
    </row>
    <row r="13" spans="1:22" ht="9.75" customHeight="1">
      <c r="A13" s="65">
        <v>14</v>
      </c>
      <c r="B13" s="66" t="s">
        <v>186</v>
      </c>
      <c r="C13" s="4" t="s">
        <v>1063</v>
      </c>
      <c r="D13" s="587" t="str">
        <f>IF('Accounting Methods'!$C$7,Table1!D62,"...")</f>
        <v>...</v>
      </c>
      <c r="E13" s="587" t="str">
        <f>IF('Accounting Methods'!$C$8,Table1!E62,"...")</f>
        <v>...</v>
      </c>
      <c r="F13" s="587" t="str">
        <f>IF('Accounting Methods'!$C$9,Table1!F62,"...")</f>
        <v>...</v>
      </c>
      <c r="G13" s="587" t="str">
        <f>IF('Accounting Methods'!$C$10,Table1!G62,"...")</f>
        <v>...</v>
      </c>
      <c r="H13" s="629" t="str">
        <f>IF('Accounting Methods'!$C$11,Table1!H62,"...")</f>
        <v>...</v>
      </c>
      <c r="I13" s="587" t="str">
        <f>IF('Accounting Methods'!$C$12,Table1!I62,"...")</f>
        <v>...</v>
      </c>
      <c r="J13" s="587" t="str">
        <f>IF('Accounting Methods'!$C$13,Table1!J62,"...")</f>
        <v>...</v>
      </c>
      <c r="K13" s="587" t="str">
        <f>IF('Accounting Methods'!$C$14,Table1!K62,"...")</f>
        <v>...</v>
      </c>
      <c r="L13" s="630" t="str">
        <f>IF('Accounting Methods'!$C$15,Table1!L62,"...")</f>
        <v>...</v>
      </c>
      <c r="M13" s="587" t="str">
        <f>IF('Accounting Methods'!$C$16,Table1!M62,"...")</f>
        <v>...</v>
      </c>
      <c r="N13" s="587" t="str">
        <f>IF('Accounting Methods'!$C$17,Table1!N62,"...")</f>
        <v>...</v>
      </c>
      <c r="O13" s="630" t="str">
        <f>IF('Accounting Methods'!$C$18,Table1!O62,"...")</f>
        <v>...</v>
      </c>
      <c r="P13" s="16"/>
      <c r="Q13" s="563">
        <f t="shared" si="0"/>
        <v>0</v>
      </c>
      <c r="R13" s="564">
        <f t="shared" si="1"/>
        <v>0</v>
      </c>
      <c r="S13" s="565">
        <f t="shared" si="2"/>
        <v>0</v>
      </c>
      <c r="U13" s="65">
        <v>14</v>
      </c>
      <c r="V13" s="65" t="str">
        <f t="shared" si="3"/>
        <v>A14</v>
      </c>
    </row>
    <row r="14" spans="1:22" s="295" customFormat="1" ht="15" customHeight="1">
      <c r="A14" s="63">
        <v>2</v>
      </c>
      <c r="B14" s="64" t="s">
        <v>937</v>
      </c>
      <c r="C14" s="14" t="s">
        <v>1063</v>
      </c>
      <c r="D14" s="585" t="str">
        <f>IF('Accounting Methods'!$C$7,Table2!D8,"...")</f>
        <v>...</v>
      </c>
      <c r="E14" s="585" t="str">
        <f>IF('Accounting Methods'!$C$8,Table2!E8,"...")</f>
        <v>...</v>
      </c>
      <c r="F14" s="661" t="str">
        <f>IF('Accounting Methods'!$C$9,Table2!F8,"...")</f>
        <v>...</v>
      </c>
      <c r="G14" s="585" t="str">
        <f>IF('Accounting Methods'!$C$10,Table2!G8,"...")</f>
        <v>...</v>
      </c>
      <c r="H14" s="585" t="str">
        <f>IF('Accounting Methods'!$C$11,Table2!H8,"...")</f>
        <v>...</v>
      </c>
      <c r="I14" s="585" t="str">
        <f>IF('Accounting Methods'!$C$12,Table2!I8,"...")</f>
        <v>...</v>
      </c>
      <c r="J14" s="661" t="str">
        <f>IF('Accounting Methods'!$C$13,Table2!J8,"...")</f>
        <v>...</v>
      </c>
      <c r="K14" s="585" t="str">
        <f>IF('Accounting Methods'!$C$14,Table2!K8,"...")</f>
        <v>...</v>
      </c>
      <c r="L14" s="585" t="str">
        <f>IF('Accounting Methods'!$C$15,Table2!L8,"...")</f>
        <v>...</v>
      </c>
      <c r="M14" s="585" t="str">
        <f>IF('Accounting Methods'!$C$16,Table2!M8,"...")</f>
        <v>...</v>
      </c>
      <c r="N14" s="585" t="str">
        <f>IF('Accounting Methods'!$C$17,Table2!N8,"...")</f>
        <v>...</v>
      </c>
      <c r="O14" s="585" t="str">
        <f>IF('Accounting Methods'!$C$18,Table2!O8,"...")</f>
        <v>...</v>
      </c>
      <c r="P14" s="284"/>
      <c r="Q14" s="560">
        <f t="shared" si="0"/>
        <v>0</v>
      </c>
      <c r="R14" s="561">
        <f t="shared" si="1"/>
        <v>0</v>
      </c>
      <c r="S14" s="562">
        <f t="shared" si="2"/>
        <v>0</v>
      </c>
      <c r="U14" s="63">
        <v>2</v>
      </c>
      <c r="V14" s="63" t="str">
        <f t="shared" si="3"/>
        <v>A2</v>
      </c>
    </row>
    <row r="15" spans="1:22" ht="9.75" customHeight="1">
      <c r="A15" s="65">
        <v>21</v>
      </c>
      <c r="B15" s="66" t="s">
        <v>1568</v>
      </c>
      <c r="C15" s="4" t="s">
        <v>1063</v>
      </c>
      <c r="D15" s="587" t="str">
        <f>IF('Accounting Methods'!$C$7,Table2!D9,"...")</f>
        <v>...</v>
      </c>
      <c r="E15" s="587" t="str">
        <f>IF('Accounting Methods'!$C$8,Table2!E9,"...")</f>
        <v>...</v>
      </c>
      <c r="F15" s="587" t="str">
        <f>IF('Accounting Methods'!$C$9,Table2!F9,"...")</f>
        <v>...</v>
      </c>
      <c r="G15" s="587" t="str">
        <f>IF('Accounting Methods'!$C$10,Table2!G9,"...")</f>
        <v>...</v>
      </c>
      <c r="H15" s="629" t="str">
        <f>IF('Accounting Methods'!$C$11,Table2!H9,"...")</f>
        <v>...</v>
      </c>
      <c r="I15" s="587" t="str">
        <f>IF('Accounting Methods'!$C$12,Table2!I9,"...")</f>
        <v>...</v>
      </c>
      <c r="J15" s="587" t="str">
        <f>IF('Accounting Methods'!$C$13,Table2!J9,"...")</f>
        <v>...</v>
      </c>
      <c r="K15" s="587" t="str">
        <f>IF('Accounting Methods'!$C$14,Table2!K9,"...")</f>
        <v>...</v>
      </c>
      <c r="L15" s="630" t="str">
        <f>IF('Accounting Methods'!$C$15,Table2!L9,"...")</f>
        <v>...</v>
      </c>
      <c r="M15" s="587" t="str">
        <f>IF('Accounting Methods'!$C$16,Table2!M9,"...")</f>
        <v>...</v>
      </c>
      <c r="N15" s="587" t="str">
        <f>IF('Accounting Methods'!$C$17,Table2!N9,"...")</f>
        <v>...</v>
      </c>
      <c r="O15" s="630" t="str">
        <f>IF('Accounting Methods'!$C$18,Table2!O9,"...")</f>
        <v>...</v>
      </c>
      <c r="P15" s="16"/>
      <c r="Q15" s="563">
        <f t="shared" si="0"/>
        <v>0</v>
      </c>
      <c r="R15" s="564">
        <f t="shared" si="1"/>
        <v>0</v>
      </c>
      <c r="S15" s="565">
        <f t="shared" si="2"/>
        <v>0</v>
      </c>
      <c r="U15" s="65">
        <v>21</v>
      </c>
      <c r="V15" s="65" t="str">
        <f t="shared" si="3"/>
        <v>A21</v>
      </c>
    </row>
    <row r="16" spans="1:22" ht="9.75" customHeight="1">
      <c r="A16" s="65">
        <v>22</v>
      </c>
      <c r="B16" s="66" t="s">
        <v>1569</v>
      </c>
      <c r="C16" s="4" t="s">
        <v>1063</v>
      </c>
      <c r="D16" s="587" t="str">
        <f>IF('Accounting Methods'!$C$7,Table2!D14,"...")</f>
        <v>...</v>
      </c>
      <c r="E16" s="587" t="str">
        <f>IF('Accounting Methods'!$C$8,Table2!E14,"...")</f>
        <v>...</v>
      </c>
      <c r="F16" s="587" t="str">
        <f>IF('Accounting Methods'!$C$9,Table2!F14,"...")</f>
        <v>...</v>
      </c>
      <c r="G16" s="587" t="str">
        <f>IF('Accounting Methods'!$C$10,Table2!G14,"...")</f>
        <v>...</v>
      </c>
      <c r="H16" s="629" t="str">
        <f>IF('Accounting Methods'!$C$11,Table2!H14,"...")</f>
        <v>...</v>
      </c>
      <c r="I16" s="587" t="str">
        <f>IF('Accounting Methods'!$C$12,Table2!I14,"...")</f>
        <v>...</v>
      </c>
      <c r="J16" s="587" t="str">
        <f>IF('Accounting Methods'!$C$13,Table2!J14,"...")</f>
        <v>...</v>
      </c>
      <c r="K16" s="587" t="str">
        <f>IF('Accounting Methods'!$C$14,Table2!K14,"...")</f>
        <v>...</v>
      </c>
      <c r="L16" s="630" t="str">
        <f>IF('Accounting Methods'!$C$15,Table2!L14,"...")</f>
        <v>...</v>
      </c>
      <c r="M16" s="587" t="str">
        <f>IF('Accounting Methods'!$C$16,Table2!M14,"...")</f>
        <v>...</v>
      </c>
      <c r="N16" s="587" t="str">
        <f>IF('Accounting Methods'!$C$17,Table2!N14,"...")</f>
        <v>...</v>
      </c>
      <c r="O16" s="630" t="str">
        <f>IF('Accounting Methods'!$C$18,Table2!O14,"...")</f>
        <v>...</v>
      </c>
      <c r="P16" s="16"/>
      <c r="Q16" s="563">
        <f t="shared" si="0"/>
        <v>0</v>
      </c>
      <c r="R16" s="564">
        <f t="shared" si="1"/>
        <v>0</v>
      </c>
      <c r="S16" s="565">
        <f t="shared" si="2"/>
        <v>0</v>
      </c>
      <c r="U16" s="65">
        <v>22</v>
      </c>
      <c r="V16" s="65" t="str">
        <f t="shared" si="3"/>
        <v>A22</v>
      </c>
    </row>
    <row r="17" spans="1:22" ht="9.75" customHeight="1">
      <c r="A17" s="65">
        <v>23</v>
      </c>
      <c r="B17" s="66" t="s">
        <v>442</v>
      </c>
      <c r="C17" s="4" t="s">
        <v>1063</v>
      </c>
      <c r="D17" s="587" t="str">
        <f>IF('Accounting Methods'!$C$7,Table2!D15,"...")</f>
        <v>...</v>
      </c>
      <c r="E17" s="587" t="str">
        <f>IF('Accounting Methods'!$C$8,Table2!E15,"...")</f>
        <v>...</v>
      </c>
      <c r="F17" s="587" t="str">
        <f>IF('Accounting Methods'!$C$9,Table2!F15,"...")</f>
        <v>...</v>
      </c>
      <c r="G17" s="587" t="str">
        <f>IF('Accounting Methods'!$C$10,Table2!G15,"...")</f>
        <v>...</v>
      </c>
      <c r="H17" s="629" t="str">
        <f>IF('Accounting Methods'!$C$11,Table2!H15,"...")</f>
        <v>...</v>
      </c>
      <c r="I17" s="587" t="str">
        <f>IF('Accounting Methods'!$C$12,Table2!I15,"...")</f>
        <v>...</v>
      </c>
      <c r="J17" s="587" t="str">
        <f>IF('Accounting Methods'!$C$13,Table2!J15,"...")</f>
        <v>...</v>
      </c>
      <c r="K17" s="587" t="str">
        <f>IF('Accounting Methods'!$C$14,Table2!K15,"...")</f>
        <v>...</v>
      </c>
      <c r="L17" s="630" t="str">
        <f>IF('Accounting Methods'!$C$15,Table2!L15,"...")</f>
        <v>...</v>
      </c>
      <c r="M17" s="587" t="str">
        <f>IF('Accounting Methods'!$C$16,Table2!M15,"...")</f>
        <v>...</v>
      </c>
      <c r="N17" s="587" t="str">
        <f>IF('Accounting Methods'!$C$17,Table2!N15,"...")</f>
        <v>...</v>
      </c>
      <c r="O17" s="630" t="str">
        <f>IF('Accounting Methods'!$C$18,Table2!O15,"...")</f>
        <v>...</v>
      </c>
      <c r="P17" s="16"/>
      <c r="Q17" s="563">
        <f t="shared" si="0"/>
        <v>0</v>
      </c>
      <c r="R17" s="564">
        <f t="shared" si="1"/>
        <v>0</v>
      </c>
      <c r="S17" s="565">
        <f t="shared" si="2"/>
        <v>0</v>
      </c>
      <c r="U17" s="65">
        <v>23</v>
      </c>
      <c r="V17" s="65" t="str">
        <f t="shared" si="3"/>
        <v>A23</v>
      </c>
    </row>
    <row r="18" spans="1:22" ht="9.75" customHeight="1">
      <c r="A18" s="65">
        <v>24</v>
      </c>
      <c r="B18" s="66" t="s">
        <v>443</v>
      </c>
      <c r="C18" s="4" t="s">
        <v>1063</v>
      </c>
      <c r="D18" s="587" t="str">
        <f>IF('Accounting Methods'!$C$7,Table2!D16,"...")</f>
        <v>...</v>
      </c>
      <c r="E18" s="587" t="str">
        <f>IF('Accounting Methods'!$C$8,Table2!E16,"...")</f>
        <v>...</v>
      </c>
      <c r="F18" s="587" t="str">
        <f>IF('Accounting Methods'!$C$9,Table2!F16,"...")</f>
        <v>...</v>
      </c>
      <c r="G18" s="587" t="str">
        <f>IF('Accounting Methods'!$C$10,Table2!G16,"...")</f>
        <v>...</v>
      </c>
      <c r="H18" s="629" t="str">
        <f>IF('Accounting Methods'!$C$11,Table2!H16,"...")</f>
        <v>...</v>
      </c>
      <c r="I18" s="587" t="str">
        <f>IF('Accounting Methods'!$C$12,Table2!I16,"...")</f>
        <v>...</v>
      </c>
      <c r="J18" s="587" t="str">
        <f>IF('Accounting Methods'!$C$13,Table2!J16,"...")</f>
        <v>...</v>
      </c>
      <c r="K18" s="587" t="str">
        <f>IF('Accounting Methods'!$C$14,Table2!K16,"...")</f>
        <v>...</v>
      </c>
      <c r="L18" s="630" t="str">
        <f>IF('Accounting Methods'!$C$15,Table2!L16,"...")</f>
        <v>...</v>
      </c>
      <c r="M18" s="587" t="str">
        <f>IF('Accounting Methods'!$C$16,Table2!M16,"...")</f>
        <v>...</v>
      </c>
      <c r="N18" s="587" t="str">
        <f>IF('Accounting Methods'!$C$17,Table2!N16,"...")</f>
        <v>...</v>
      </c>
      <c r="O18" s="630" t="str">
        <f>IF('Accounting Methods'!$C$18,Table2!O16,"...")</f>
        <v>...</v>
      </c>
      <c r="P18" s="16"/>
      <c r="Q18" s="563">
        <f t="shared" si="0"/>
        <v>0</v>
      </c>
      <c r="R18" s="564">
        <f t="shared" si="1"/>
        <v>0</v>
      </c>
      <c r="S18" s="565">
        <f t="shared" si="2"/>
        <v>0</v>
      </c>
      <c r="U18" s="65">
        <v>24</v>
      </c>
      <c r="V18" s="65" t="str">
        <f t="shared" si="3"/>
        <v>A24</v>
      </c>
    </row>
    <row r="19" spans="1:22" ht="9.75" customHeight="1">
      <c r="A19" s="65">
        <v>25</v>
      </c>
      <c r="B19" s="66" t="s">
        <v>1137</v>
      </c>
      <c r="C19" s="4" t="s">
        <v>1063</v>
      </c>
      <c r="D19" s="587" t="str">
        <f>IF('Accounting Methods'!$C$7,Table2!D20,"...")</f>
        <v>...</v>
      </c>
      <c r="E19" s="587" t="str">
        <f>IF('Accounting Methods'!$C$8,Table2!E20,"...")</f>
        <v>...</v>
      </c>
      <c r="F19" s="587" t="str">
        <f>IF('Accounting Methods'!$C$9,Table2!F20,"...")</f>
        <v>...</v>
      </c>
      <c r="G19" s="587" t="str">
        <f>IF('Accounting Methods'!$C$10,Table2!G20,"...")</f>
        <v>...</v>
      </c>
      <c r="H19" s="629" t="str">
        <f>IF('Accounting Methods'!$C$11,Table2!H20,"...")</f>
        <v>...</v>
      </c>
      <c r="I19" s="587" t="str">
        <f>IF('Accounting Methods'!$C$12,Table2!I20,"...")</f>
        <v>...</v>
      </c>
      <c r="J19" s="587" t="str">
        <f>IF('Accounting Methods'!$C$13,Table2!J20,"...")</f>
        <v>...</v>
      </c>
      <c r="K19" s="587" t="str">
        <f>IF('Accounting Methods'!$C$14,Table2!K20,"...")</f>
        <v>...</v>
      </c>
      <c r="L19" s="630" t="str">
        <f>IF('Accounting Methods'!$C$15,Table2!L20,"...")</f>
        <v>...</v>
      </c>
      <c r="M19" s="587" t="str">
        <f>IF('Accounting Methods'!$C$16,Table2!M20,"...")</f>
        <v>...</v>
      </c>
      <c r="N19" s="587" t="str">
        <f>IF('Accounting Methods'!$C$17,Table2!N20,"...")</f>
        <v>...</v>
      </c>
      <c r="O19" s="630" t="str">
        <f>IF('Accounting Methods'!$C$18,Table2!O20,"...")</f>
        <v>...</v>
      </c>
      <c r="P19" s="16"/>
      <c r="Q19" s="563">
        <f t="shared" si="0"/>
        <v>0</v>
      </c>
      <c r="R19" s="564">
        <f t="shared" si="1"/>
        <v>0</v>
      </c>
      <c r="S19" s="565">
        <f t="shared" si="2"/>
        <v>0</v>
      </c>
      <c r="U19" s="65">
        <v>25</v>
      </c>
      <c r="V19" s="65" t="str">
        <f t="shared" si="3"/>
        <v>A25</v>
      </c>
    </row>
    <row r="20" spans="1:22" ht="9.75" customHeight="1">
      <c r="A20" s="65">
        <v>26</v>
      </c>
      <c r="B20" s="66" t="s">
        <v>594</v>
      </c>
      <c r="C20" s="4" t="s">
        <v>1063</v>
      </c>
      <c r="D20" s="587" t="str">
        <f>IF('Accounting Methods'!$C$7,Table2!D23,"...")</f>
        <v>...</v>
      </c>
      <c r="E20" s="587" t="str">
        <f>IF('Accounting Methods'!$C$8,Table2!E23,"...")</f>
        <v>...</v>
      </c>
      <c r="F20" s="587" t="str">
        <f>IF('Accounting Methods'!$C$9,Table2!F23,"...")</f>
        <v>...</v>
      </c>
      <c r="G20" s="587" t="str">
        <f>IF('Accounting Methods'!$C$10,Table2!G23,"...")</f>
        <v>...</v>
      </c>
      <c r="H20" s="629" t="str">
        <f>IF('Accounting Methods'!$C$11,Table2!H23,"...")</f>
        <v>...</v>
      </c>
      <c r="I20" s="587" t="str">
        <f>IF('Accounting Methods'!$C$12,Table2!I23,"...")</f>
        <v>...</v>
      </c>
      <c r="J20" s="587" t="str">
        <f>IF('Accounting Methods'!$C$13,Table2!J23,"...")</f>
        <v>...</v>
      </c>
      <c r="K20" s="587" t="str">
        <f>IF('Accounting Methods'!$C$14,Table2!K23,"...")</f>
        <v>...</v>
      </c>
      <c r="L20" s="630" t="str">
        <f>IF('Accounting Methods'!$C$15,Table2!L23,"...")</f>
        <v>...</v>
      </c>
      <c r="M20" s="587" t="str">
        <f>IF('Accounting Methods'!$C$16,Table2!M23,"...")</f>
        <v>...</v>
      </c>
      <c r="N20" s="587" t="str">
        <f>IF('Accounting Methods'!$C$17,Table2!N23,"...")</f>
        <v>...</v>
      </c>
      <c r="O20" s="630" t="str">
        <f>IF('Accounting Methods'!$C$18,Table2!O23,"...")</f>
        <v>...</v>
      </c>
      <c r="P20" s="16"/>
      <c r="Q20" s="563">
        <f t="shared" si="0"/>
        <v>0</v>
      </c>
      <c r="R20" s="564">
        <f t="shared" si="1"/>
        <v>0</v>
      </c>
      <c r="S20" s="565">
        <f t="shared" si="2"/>
        <v>0</v>
      </c>
      <c r="U20" s="65">
        <v>26</v>
      </c>
      <c r="V20" s="65" t="str">
        <f t="shared" si="3"/>
        <v>A26</v>
      </c>
    </row>
    <row r="21" spans="1:22" ht="9.75" customHeight="1">
      <c r="A21" s="65">
        <v>27</v>
      </c>
      <c r="B21" s="66" t="s">
        <v>1138</v>
      </c>
      <c r="C21" s="4" t="s">
        <v>1063</v>
      </c>
      <c r="D21" s="587" t="str">
        <f>IF('Accounting Methods'!$C$7,Table2!D33,"...")</f>
        <v>...</v>
      </c>
      <c r="E21" s="587" t="str">
        <f>IF('Accounting Methods'!$C$8,Table2!E33,"...")</f>
        <v>...</v>
      </c>
      <c r="F21" s="587" t="str">
        <f>IF('Accounting Methods'!$C$9,Table2!F33,"...")</f>
        <v>...</v>
      </c>
      <c r="G21" s="587" t="str">
        <f>IF('Accounting Methods'!$C$10,Table2!G33,"...")</f>
        <v>...</v>
      </c>
      <c r="H21" s="629" t="str">
        <f>IF('Accounting Methods'!$C$11,Table2!H33,"...")</f>
        <v>...</v>
      </c>
      <c r="I21" s="587" t="str">
        <f>IF('Accounting Methods'!$C$12,Table2!I33,"...")</f>
        <v>...</v>
      </c>
      <c r="J21" s="587" t="str">
        <f>IF('Accounting Methods'!$C$13,Table2!J33,"...")</f>
        <v>...</v>
      </c>
      <c r="K21" s="587" t="str">
        <f>IF('Accounting Methods'!$C$14,Table2!K33,"...")</f>
        <v>...</v>
      </c>
      <c r="L21" s="630" t="str">
        <f>IF('Accounting Methods'!$C$15,Table2!L33,"...")</f>
        <v>...</v>
      </c>
      <c r="M21" s="587" t="str">
        <f>IF('Accounting Methods'!$C$16,Table2!M33,"...")</f>
        <v>...</v>
      </c>
      <c r="N21" s="587" t="str">
        <f>IF('Accounting Methods'!$C$17,Table2!N33,"...")</f>
        <v>...</v>
      </c>
      <c r="O21" s="630" t="str">
        <f>IF('Accounting Methods'!$C$18,Table2!O33,"...")</f>
        <v>...</v>
      </c>
      <c r="P21" s="16"/>
      <c r="Q21" s="563">
        <f t="shared" si="0"/>
        <v>0</v>
      </c>
      <c r="R21" s="564">
        <f t="shared" si="1"/>
        <v>0</v>
      </c>
      <c r="S21" s="565">
        <f t="shared" si="2"/>
        <v>0</v>
      </c>
      <c r="U21" s="65">
        <v>27</v>
      </c>
      <c r="V21" s="65" t="str">
        <f t="shared" si="3"/>
        <v>A27</v>
      </c>
    </row>
    <row r="22" spans="1:22" ht="9.75" customHeight="1">
      <c r="A22" s="65">
        <v>28</v>
      </c>
      <c r="B22" s="66" t="s">
        <v>1139</v>
      </c>
      <c r="C22" s="4" t="s">
        <v>1063</v>
      </c>
      <c r="D22" s="587" t="str">
        <f>IF('Accounting Methods'!$C$7,Table2!D37,"...")</f>
        <v>...</v>
      </c>
      <c r="E22" s="587" t="str">
        <f>IF('Accounting Methods'!$C$8,Table2!E37,"...")</f>
        <v>...</v>
      </c>
      <c r="F22" s="587" t="str">
        <f>IF('Accounting Methods'!$C$9,Table2!F37,"...")</f>
        <v>...</v>
      </c>
      <c r="G22" s="587" t="str">
        <f>IF('Accounting Methods'!$C$10,Table2!G37,"...")</f>
        <v>...</v>
      </c>
      <c r="H22" s="629" t="str">
        <f>IF('Accounting Methods'!$C$11,Table2!H37,"...")</f>
        <v>...</v>
      </c>
      <c r="I22" s="587" t="str">
        <f>IF('Accounting Methods'!$C$12,Table2!I37,"...")</f>
        <v>...</v>
      </c>
      <c r="J22" s="587" t="str">
        <f>IF('Accounting Methods'!$C$13,Table2!J37,"...")</f>
        <v>...</v>
      </c>
      <c r="K22" s="587" t="str">
        <f>IF('Accounting Methods'!$C$14,Table2!K37,"...")</f>
        <v>...</v>
      </c>
      <c r="L22" s="630" t="str">
        <f>IF('Accounting Methods'!$C$15,Table2!L37,"...")</f>
        <v>...</v>
      </c>
      <c r="M22" s="587" t="str">
        <f>IF('Accounting Methods'!$C$16,Table2!M37,"...")</f>
        <v>...</v>
      </c>
      <c r="N22" s="587" t="str">
        <f>IF('Accounting Methods'!$C$17,Table2!N37,"...")</f>
        <v>...</v>
      </c>
      <c r="O22" s="630" t="str">
        <f>IF('Accounting Methods'!$C$18,Table2!O37,"...")</f>
        <v>...</v>
      </c>
      <c r="P22" s="16"/>
      <c r="Q22" s="563">
        <f t="shared" si="0"/>
        <v>0</v>
      </c>
      <c r="R22" s="564">
        <f t="shared" si="1"/>
        <v>0</v>
      </c>
      <c r="S22" s="565">
        <f t="shared" si="2"/>
        <v>0</v>
      </c>
      <c r="U22" s="65">
        <v>28</v>
      </c>
      <c r="V22" s="65" t="str">
        <f t="shared" si="3"/>
        <v>A28</v>
      </c>
    </row>
    <row r="23" spans="1:22" s="295" customFormat="1" ht="15" customHeight="1">
      <c r="A23" s="67" t="s">
        <v>878</v>
      </c>
      <c r="B23" s="68" t="s">
        <v>1550</v>
      </c>
      <c r="C23" s="14" t="s">
        <v>1063</v>
      </c>
      <c r="D23" s="585" t="str">
        <f>IF('Accounting Methods'!$C$7,IF(AND(D9="...",D14="...",D17="..."),"...",SUM(D9)-SUM(D14)+SUM(D17)),"...")</f>
        <v>...</v>
      </c>
      <c r="E23" s="585" t="str">
        <f>IF('Accounting Methods'!$C$8,IF(AND(E9="...",E14="...",E17="..."),"...",SUM(E9)-SUM(E14)+SUM(E17)),"...")</f>
        <v>...</v>
      </c>
      <c r="F23" s="661" t="str">
        <f>IF('Accounting Methods'!$C$9,IF(AND(F9="...",F14="...",F17="..."),"...",SUM(F9)-SUM(F14)+SUM(F17)),"...")</f>
        <v>...</v>
      </c>
      <c r="G23" s="585" t="str">
        <f>IF('Accounting Methods'!$C$10,IF(AND(G9="...",G14="...",G17="..."),"...",SUM(G9)-SUM(G14)+SUM(G17)),"...")</f>
        <v>...</v>
      </c>
      <c r="H23" s="661" t="str">
        <f>IF('Accounting Methods'!$C$11,IF(AND(H9="...",H14="...",H17="..."),"...",SUM(H9)-SUM(H14)+SUM(H17)),"...")</f>
        <v>...</v>
      </c>
      <c r="I23" s="585" t="str">
        <f>IF('Accounting Methods'!$C$12,IF(AND(I9="...",I14="...",I17="..."),"...",SUM(I9)-SUM(I14)+SUM(I17)),"...")</f>
        <v>...</v>
      </c>
      <c r="J23" s="661" t="str">
        <f>IF('Accounting Methods'!$C$13,IF(AND(J9="...",J14="...",J17="..."),"...",SUM(J9)-SUM(J14)+SUM(J17)),"...")</f>
        <v>...</v>
      </c>
      <c r="K23" s="585" t="str">
        <f>IF('Accounting Methods'!$C$14,IF(AND(K9="...",K14="...",K17="..."),"...",SUM(K9)-SUM(K14)+SUM(K17)),"...")</f>
        <v>...</v>
      </c>
      <c r="L23" s="662" t="str">
        <f>IF('Accounting Methods'!$C$15,IF(AND(L9="...",L14="...",L17="..."),"...",SUM(L9)-SUM(L14)+SUM(L17)),"...")</f>
        <v>...</v>
      </c>
      <c r="M23" s="585" t="str">
        <f>IF('Accounting Methods'!$C$16,IF(AND(M9="...",M14="...",M17="..."),"...",SUM(M9)-SUM(M14)+SUM(M17)),"...")</f>
        <v>...</v>
      </c>
      <c r="N23" s="585" t="str">
        <f>IF('Accounting Methods'!$C$17,IF(AND(N9="...",N14="...",N17="..."),"...",SUM(N9)-SUM(N14)+SUM(N17)),"...")</f>
        <v>...</v>
      </c>
      <c r="O23" s="662" t="str">
        <f>IF('Accounting Methods'!$C$18,IF(AND(O9="...",O14="...",O17="..."),"...",SUM(O9)-SUM(O14)+SUM(O17)),"...")</f>
        <v>...</v>
      </c>
      <c r="P23" s="284"/>
      <c r="Q23" s="560">
        <f t="shared" si="0"/>
        <v>0</v>
      </c>
      <c r="R23" s="561">
        <f t="shared" si="1"/>
        <v>0</v>
      </c>
      <c r="S23" s="562">
        <f t="shared" si="2"/>
        <v>0</v>
      </c>
      <c r="U23" s="67" t="s">
        <v>878</v>
      </c>
      <c r="V23" s="67" t="str">
        <f>+U23</f>
        <v>GOB</v>
      </c>
    </row>
    <row r="24" spans="1:22" s="295" customFormat="1" ht="15" customHeight="1">
      <c r="A24" s="69" t="s">
        <v>1140</v>
      </c>
      <c r="B24" s="70" t="s">
        <v>1551</v>
      </c>
      <c r="C24" s="319" t="s">
        <v>1063</v>
      </c>
      <c r="D24" s="663" t="str">
        <f>IF('Accounting Methods'!$C$7,IF(AND(D9="...",D14="..."),"...",SUM(D9)-SUM(D14)),"...")</f>
        <v>...</v>
      </c>
      <c r="E24" s="663" t="str">
        <f>IF('Accounting Methods'!$C$8,IF(AND(E9="...",E14="..."),"...",SUM(E9)-SUM(E14)),"...")</f>
        <v>...</v>
      </c>
      <c r="F24" s="663" t="str">
        <f>IF('Accounting Methods'!$C$9,IF(AND(F9="...",F14="..."),"...",SUM(F9)-SUM(F14)),"...")</f>
        <v>...</v>
      </c>
      <c r="G24" s="663" t="str">
        <f>IF('Accounting Methods'!$C$10,IF(AND(G9="...",G14="..."),"...",SUM(G9)-SUM(G14)),"...")</f>
        <v>...</v>
      </c>
      <c r="H24" s="663" t="str">
        <f>IF('Accounting Methods'!$C$11,IF(AND(H9="...",H14="..."),"...",SUM(H9)-SUM(H14)),"...")</f>
        <v>...</v>
      </c>
      <c r="I24" s="663" t="str">
        <f>IF('Accounting Methods'!$C$12,IF(AND(I9="...",I14="..."),"...",SUM(I9)-SUM(I14)),"...")</f>
        <v>...</v>
      </c>
      <c r="J24" s="663" t="str">
        <f>IF('Accounting Methods'!$C$13,IF(AND(J9="...",J14="..."),"...",SUM(J9)-SUM(J14)),"...")</f>
        <v>...</v>
      </c>
      <c r="K24" s="663" t="str">
        <f>IF('Accounting Methods'!$C$14,IF(AND(K9="...",K14="..."),"...",SUM(K9)-SUM(K14)),"...")</f>
        <v>...</v>
      </c>
      <c r="L24" s="663" t="str">
        <f>IF('Accounting Methods'!$C$15,IF(AND(L9="...",L14="..."),"...",SUM(L9)-SUM(L14)),"...")</f>
        <v>...</v>
      </c>
      <c r="M24" s="663" t="str">
        <f>IF('Accounting Methods'!$C$16,IF(AND(M9="...",M14="..."),"...",SUM(M9)-SUM(M14)),"...")</f>
        <v>...</v>
      </c>
      <c r="N24" s="663" t="str">
        <f>IF('Accounting Methods'!$C$17,IF(AND(N9="...",N14="..."),"...",SUM(N9)-SUM(N14)),"...")</f>
        <v>...</v>
      </c>
      <c r="O24" s="663" t="str">
        <f>IF('Accounting Methods'!$C$18,IF(AND(O9="...",O14="..."),"...",SUM(O9)-SUM(O14)),"...")</f>
        <v>...</v>
      </c>
      <c r="P24" s="284"/>
      <c r="Q24" s="646">
        <f t="shared" si="0"/>
        <v>0</v>
      </c>
      <c r="R24" s="647">
        <f t="shared" si="1"/>
        <v>0</v>
      </c>
      <c r="S24" s="648">
        <f t="shared" si="2"/>
        <v>0</v>
      </c>
      <c r="U24" s="69" t="s">
        <v>1140</v>
      </c>
      <c r="V24" s="69" t="str">
        <f>+U24</f>
        <v>NOB</v>
      </c>
    </row>
    <row r="25" spans="1:22" ht="14.25" customHeight="1">
      <c r="A25" s="63"/>
      <c r="B25" s="63" t="s">
        <v>1141</v>
      </c>
      <c r="C25" s="4" t="s">
        <v>1063</v>
      </c>
      <c r="D25" s="587"/>
      <c r="E25" s="587"/>
      <c r="F25" s="629"/>
      <c r="G25" s="587"/>
      <c r="H25" s="629"/>
      <c r="I25" s="587"/>
      <c r="J25" s="629"/>
      <c r="K25" s="587"/>
      <c r="L25" s="630"/>
      <c r="M25" s="587"/>
      <c r="N25" s="587"/>
      <c r="O25" s="630"/>
      <c r="P25" s="16"/>
      <c r="Q25" s="563">
        <f t="shared" si="0"/>
        <v>0</v>
      </c>
      <c r="R25" s="564">
        <f t="shared" si="1"/>
        <v>0</v>
      </c>
      <c r="S25" s="565">
        <f t="shared" si="2"/>
        <v>0</v>
      </c>
      <c r="U25" s="63"/>
      <c r="V25" s="63"/>
    </row>
    <row r="26" spans="1:22" ht="11.25" customHeight="1">
      <c r="A26" s="63">
        <v>31</v>
      </c>
      <c r="B26" s="64" t="s">
        <v>1143</v>
      </c>
      <c r="C26" s="4" t="s">
        <v>1063</v>
      </c>
      <c r="D26" s="585" t="str">
        <f>IF('Accounting Methods'!$C$7,Table3!D9,"...")</f>
        <v>...</v>
      </c>
      <c r="E26" s="585" t="str">
        <f>IF('Accounting Methods'!$C$8,Table3!E9,"...")</f>
        <v>...</v>
      </c>
      <c r="F26" s="585" t="str">
        <f>IF('Accounting Methods'!$C$9,Table3!F9,"...")</f>
        <v>...</v>
      </c>
      <c r="G26" s="585" t="str">
        <f>IF('Accounting Methods'!$C$10,Table3!G9,"...")</f>
        <v>...</v>
      </c>
      <c r="H26" s="585" t="str">
        <f>IF('Accounting Methods'!$C$11,Table3!H9,"...")</f>
        <v>...</v>
      </c>
      <c r="I26" s="585" t="str">
        <f>IF('Accounting Methods'!$C$12,Table3!I9,"...")</f>
        <v>...</v>
      </c>
      <c r="J26" s="585" t="str">
        <f>IF('Accounting Methods'!$C$13,Table3!J9,"...")</f>
        <v>...</v>
      </c>
      <c r="K26" s="585" t="str">
        <f>IF('Accounting Methods'!$C$14,Table3!K9,"...")</f>
        <v>...</v>
      </c>
      <c r="L26" s="585" t="str">
        <f>IF('Accounting Methods'!$C$15,Table3!L9,"...")</f>
        <v>...</v>
      </c>
      <c r="M26" s="585" t="str">
        <f>IF('Accounting Methods'!$C$16,Table3!M9,"...")</f>
        <v>...</v>
      </c>
      <c r="N26" s="585" t="str">
        <f>IF('Accounting Methods'!$C$17,Table3!N9,"...")</f>
        <v>...</v>
      </c>
      <c r="O26" s="585" t="str">
        <f>IF('Accounting Methods'!$C$18,Table3!O9,"...")</f>
        <v>...</v>
      </c>
      <c r="P26" s="16"/>
      <c r="Q26" s="563">
        <f t="shared" si="0"/>
        <v>0</v>
      </c>
      <c r="R26" s="564">
        <f t="shared" si="1"/>
        <v>0</v>
      </c>
      <c r="S26" s="565">
        <f t="shared" si="2"/>
        <v>0</v>
      </c>
      <c r="U26" s="63">
        <v>31</v>
      </c>
      <c r="V26" s="63" t="str">
        <f t="shared" si="3"/>
        <v>A31</v>
      </c>
    </row>
    <row r="27" spans="1:22" ht="9.75" customHeight="1">
      <c r="A27" s="65">
        <v>311</v>
      </c>
      <c r="B27" s="66" t="s">
        <v>776</v>
      </c>
      <c r="C27" s="4" t="s">
        <v>1063</v>
      </c>
      <c r="D27" s="587" t="str">
        <f>IF('Accounting Methods'!$C$7,Table3!D10,"...")</f>
        <v>...</v>
      </c>
      <c r="E27" s="587" t="str">
        <f>IF('Accounting Methods'!$C$8,Table3!E10,"...")</f>
        <v>...</v>
      </c>
      <c r="F27" s="587" t="str">
        <f>IF('Accounting Methods'!$C$9,Table3!F10,"...")</f>
        <v>...</v>
      </c>
      <c r="G27" s="587" t="str">
        <f>IF('Accounting Methods'!$C$10,Table3!G10,"...")</f>
        <v>...</v>
      </c>
      <c r="H27" s="629" t="str">
        <f>IF('Accounting Methods'!$C$11,Table3!H10,"...")</f>
        <v>...</v>
      </c>
      <c r="I27" s="587" t="str">
        <f>IF('Accounting Methods'!$C$12,Table3!I10,"...")</f>
        <v>...</v>
      </c>
      <c r="J27" s="587" t="str">
        <f>IF('Accounting Methods'!$C$13,Table3!J10,"...")</f>
        <v>...</v>
      </c>
      <c r="K27" s="587" t="str">
        <f>IF('Accounting Methods'!$C$14,Table3!K10,"...")</f>
        <v>...</v>
      </c>
      <c r="L27" s="630" t="str">
        <f>IF('Accounting Methods'!$C$15,Table3!L10,"...")</f>
        <v>...</v>
      </c>
      <c r="M27" s="587" t="str">
        <f>IF('Accounting Methods'!$C$16,Table3!M10,"...")</f>
        <v>...</v>
      </c>
      <c r="N27" s="587" t="str">
        <f>IF('Accounting Methods'!$C$17,Table3!N10,"...")</f>
        <v>...</v>
      </c>
      <c r="O27" s="630" t="str">
        <f>IF('Accounting Methods'!$C$18,Table3!O10,"...")</f>
        <v>...</v>
      </c>
      <c r="P27" s="16"/>
      <c r="Q27" s="563">
        <f t="shared" si="0"/>
        <v>0</v>
      </c>
      <c r="R27" s="564">
        <f t="shared" si="1"/>
        <v>0</v>
      </c>
      <c r="S27" s="565">
        <f t="shared" si="2"/>
        <v>0</v>
      </c>
      <c r="U27" s="65">
        <v>311</v>
      </c>
      <c r="V27" s="65" t="str">
        <f t="shared" si="3"/>
        <v>A311</v>
      </c>
    </row>
    <row r="28" spans="1:22" ht="9.75" customHeight="1">
      <c r="A28" s="65">
        <v>312</v>
      </c>
      <c r="B28" s="66" t="s">
        <v>775</v>
      </c>
      <c r="C28" s="4" t="s">
        <v>1063</v>
      </c>
      <c r="D28" s="587" t="str">
        <f>IF('Accounting Methods'!$C$7,Table3!D26,"...")</f>
        <v>...</v>
      </c>
      <c r="E28" s="587" t="str">
        <f>IF('Accounting Methods'!$C$8,Table3!E26,"...")</f>
        <v>...</v>
      </c>
      <c r="F28" s="587" t="str">
        <f>IF('Accounting Methods'!$C$9,Table3!F26,"...")</f>
        <v>...</v>
      </c>
      <c r="G28" s="587" t="str">
        <f>IF('Accounting Methods'!$C$10,Table3!G26,"...")</f>
        <v>...</v>
      </c>
      <c r="H28" s="629" t="str">
        <f>IF('Accounting Methods'!$C$11,Table3!H26,"...")</f>
        <v>...</v>
      </c>
      <c r="I28" s="587" t="str">
        <f>IF('Accounting Methods'!$C$12,Table3!I26,"...")</f>
        <v>...</v>
      </c>
      <c r="J28" s="587" t="str">
        <f>IF('Accounting Methods'!$C$13,Table3!J26,"...")</f>
        <v>...</v>
      </c>
      <c r="K28" s="587" t="str">
        <f>IF('Accounting Methods'!$C$14,Table3!K26,"...")</f>
        <v>...</v>
      </c>
      <c r="L28" s="630" t="str">
        <f>IF('Accounting Methods'!$C$15,Table3!L26,"...")</f>
        <v>...</v>
      </c>
      <c r="M28" s="587" t="str">
        <f>IF('Accounting Methods'!$C$16,Table3!M26,"...")</f>
        <v>...</v>
      </c>
      <c r="N28" s="587" t="str">
        <f>IF('Accounting Methods'!$C$17,Table3!N26,"...")</f>
        <v>...</v>
      </c>
      <c r="O28" s="630" t="str">
        <f>IF('Accounting Methods'!$C$18,Table3!O26,"...")</f>
        <v>...</v>
      </c>
      <c r="P28" s="16"/>
      <c r="Q28" s="563">
        <f t="shared" si="0"/>
        <v>0</v>
      </c>
      <c r="R28" s="564">
        <f t="shared" si="1"/>
        <v>0</v>
      </c>
      <c r="S28" s="565">
        <f t="shared" si="2"/>
        <v>0</v>
      </c>
      <c r="U28" s="65">
        <v>312</v>
      </c>
      <c r="V28" s="65" t="str">
        <f t="shared" si="3"/>
        <v>A312</v>
      </c>
    </row>
    <row r="29" spans="1:22" ht="9.75" customHeight="1">
      <c r="A29" s="65">
        <v>313</v>
      </c>
      <c r="B29" s="66" t="s">
        <v>599</v>
      </c>
      <c r="C29" s="4" t="s">
        <v>1063</v>
      </c>
      <c r="D29" s="587" t="str">
        <f>IF('Accounting Methods'!$C$7,Table3!D29,"...")</f>
        <v>...</v>
      </c>
      <c r="E29" s="587" t="str">
        <f>IF('Accounting Methods'!$C$8,Table3!E29,"...")</f>
        <v>...</v>
      </c>
      <c r="F29" s="587" t="str">
        <f>IF('Accounting Methods'!$C$9,Table3!F29,"...")</f>
        <v>...</v>
      </c>
      <c r="G29" s="587" t="str">
        <f>IF('Accounting Methods'!$C$10,Table3!G29,"...")</f>
        <v>...</v>
      </c>
      <c r="H29" s="629" t="str">
        <f>IF('Accounting Methods'!$C$11,Table3!H29,"...")</f>
        <v>...</v>
      </c>
      <c r="I29" s="587" t="str">
        <f>IF('Accounting Methods'!$C$12,Table3!I29,"...")</f>
        <v>...</v>
      </c>
      <c r="J29" s="587" t="str">
        <f>IF('Accounting Methods'!$C$13,Table3!J29,"...")</f>
        <v>...</v>
      </c>
      <c r="K29" s="587" t="str">
        <f>IF('Accounting Methods'!$C$14,Table3!K29,"...")</f>
        <v>...</v>
      </c>
      <c r="L29" s="630" t="str">
        <f>IF('Accounting Methods'!$C$15,Table3!L29,"...")</f>
        <v>...</v>
      </c>
      <c r="M29" s="587" t="str">
        <f>IF('Accounting Methods'!$C$16,Table3!M29,"...")</f>
        <v>...</v>
      </c>
      <c r="N29" s="587" t="str">
        <f>IF('Accounting Methods'!$C$17,Table3!N29,"...")</f>
        <v>...</v>
      </c>
      <c r="O29" s="630" t="str">
        <f>IF('Accounting Methods'!$C$18,Table3!O29,"...")</f>
        <v>...</v>
      </c>
      <c r="P29" s="16"/>
      <c r="Q29" s="563">
        <f t="shared" si="0"/>
        <v>0</v>
      </c>
      <c r="R29" s="564">
        <f t="shared" si="1"/>
        <v>0</v>
      </c>
      <c r="S29" s="565">
        <f t="shared" si="2"/>
        <v>0</v>
      </c>
      <c r="U29" s="65">
        <v>313</v>
      </c>
      <c r="V29" s="65" t="str">
        <f t="shared" si="3"/>
        <v>A313</v>
      </c>
    </row>
    <row r="30" spans="1:22" ht="9.75" customHeight="1">
      <c r="A30" s="65">
        <v>314</v>
      </c>
      <c r="B30" s="66" t="s">
        <v>1462</v>
      </c>
      <c r="C30" s="4" t="s">
        <v>1063</v>
      </c>
      <c r="D30" s="587" t="str">
        <f>IF('Accounting Methods'!$C$7,Table3!D32,"...")</f>
        <v>...</v>
      </c>
      <c r="E30" s="587" t="str">
        <f>IF('Accounting Methods'!$C$8,Table3!E32,"...")</f>
        <v>...</v>
      </c>
      <c r="F30" s="587" t="str">
        <f>IF('Accounting Methods'!$C$9,Table3!F32,"...")</f>
        <v>...</v>
      </c>
      <c r="G30" s="587" t="str">
        <f>IF('Accounting Methods'!$C$10,Table3!G32,"...")</f>
        <v>...</v>
      </c>
      <c r="H30" s="629" t="str">
        <f>IF('Accounting Methods'!$C$11,Table3!H32,"...")</f>
        <v>...</v>
      </c>
      <c r="I30" s="587" t="str">
        <f>IF('Accounting Methods'!$C$12,Table3!I32,"...")</f>
        <v>...</v>
      </c>
      <c r="J30" s="587" t="str">
        <f>IF('Accounting Methods'!$C$13,Table3!J32,"...")</f>
        <v>...</v>
      </c>
      <c r="K30" s="587" t="str">
        <f>IF('Accounting Methods'!$C$14,Table3!K32,"...")</f>
        <v>...</v>
      </c>
      <c r="L30" s="630" t="str">
        <f>IF('Accounting Methods'!$C$15,Table3!L32,"...")</f>
        <v>...</v>
      </c>
      <c r="M30" s="587" t="str">
        <f>IF('Accounting Methods'!$C$16,Table3!M32,"...")</f>
        <v>...</v>
      </c>
      <c r="N30" s="587" t="str">
        <f>IF('Accounting Methods'!$C$17,Table3!N32,"...")</f>
        <v>...</v>
      </c>
      <c r="O30" s="630" t="str">
        <f>IF('Accounting Methods'!$C$18,Table3!O32,"...")</f>
        <v>...</v>
      </c>
      <c r="P30" s="16"/>
      <c r="Q30" s="563">
        <f t="shared" si="0"/>
        <v>0</v>
      </c>
      <c r="R30" s="564">
        <f t="shared" si="1"/>
        <v>0</v>
      </c>
      <c r="S30" s="565">
        <f t="shared" si="2"/>
        <v>0</v>
      </c>
      <c r="U30" s="65">
        <v>314</v>
      </c>
      <c r="V30" s="65" t="str">
        <f t="shared" si="3"/>
        <v>A314</v>
      </c>
    </row>
    <row r="31" spans="1:22" s="295" customFormat="1" ht="15" customHeight="1">
      <c r="A31" s="71" t="s">
        <v>1142</v>
      </c>
      <c r="B31" s="72" t="s">
        <v>1552</v>
      </c>
      <c r="C31" s="266" t="s">
        <v>1063</v>
      </c>
      <c r="D31" s="604" t="str">
        <f>IF('Accounting Methods'!$C$7,IF(AND(D9="...",D14="...",D26="..."),"...",SUM(D9)-SUM(D14)-SUM(D26)),"...")</f>
        <v>...</v>
      </c>
      <c r="E31" s="604" t="str">
        <f>IF('Accounting Methods'!$C$8,IF(AND(E9="...",E14="...",E26="..."),"...",SUM(E9)-SUM(E14)-SUM(E26)),"...")</f>
        <v>...</v>
      </c>
      <c r="F31" s="604" t="str">
        <f>IF('Accounting Methods'!$C$9,IF(AND(F9="...",F14="...",F26="..."),"...",SUM(F9)-SUM(F14)-SUM(F26)),"...")</f>
        <v>...</v>
      </c>
      <c r="G31" s="604" t="str">
        <f>IF('Accounting Methods'!$C$10,IF(AND(G9="...",G14="...",G26="..."),"...",SUM(G9)-SUM(G14)-SUM(G26)),"...")</f>
        <v>...</v>
      </c>
      <c r="H31" s="604" t="str">
        <f>IF('Accounting Methods'!$C$11,IF(AND(H9="...",H14="...",H26="..."),"...",SUM(H9)-SUM(H14)-SUM(H26)),"...")</f>
        <v>...</v>
      </c>
      <c r="I31" s="604" t="str">
        <f>IF('Accounting Methods'!$C$12,IF(AND(I9="...",I14="...",I26="..."),"...",SUM(I9)-SUM(I14)-SUM(I26)),"...")</f>
        <v>...</v>
      </c>
      <c r="J31" s="604" t="str">
        <f>IF('Accounting Methods'!$C$13,IF(AND(J9="...",J14="...",J26="..."),"...",SUM(J9)-SUM(J14)-SUM(J26)),"...")</f>
        <v>...</v>
      </c>
      <c r="K31" s="604" t="str">
        <f>IF('Accounting Methods'!$C$14,IF(AND(K9="...",K14="...",K26="..."),"...",SUM(K9)-SUM(K14)-SUM(K26)),"...")</f>
        <v>...</v>
      </c>
      <c r="L31" s="604" t="str">
        <f>IF('Accounting Methods'!$C$15,IF(AND(L9="...",L14="...",L26="..."),"...",SUM(L9)-SUM(L14)-SUM(L26)),"...")</f>
        <v>...</v>
      </c>
      <c r="M31" s="604" t="str">
        <f>IF('Accounting Methods'!$C$16,IF(AND(M9="...",M14="...",M26="..."),"...",SUM(M9)-SUM(M14)-SUM(M26)),"...")</f>
        <v>...</v>
      </c>
      <c r="N31" s="604" t="str">
        <f>IF('Accounting Methods'!$C$17,IF(AND(N9="...",N14="...",N26="..."),"...",SUM(N9)-SUM(N14)-SUM(N26)),"...")</f>
        <v>...</v>
      </c>
      <c r="O31" s="604" t="str">
        <f>IF('Accounting Methods'!$C$18,IF(AND(O9="...",O14="...",O26="..."),"...",SUM(O9)-SUM(O14)-SUM(O26)),"...")</f>
        <v>...</v>
      </c>
      <c r="P31" s="284"/>
      <c r="Q31" s="607">
        <f t="shared" si="0"/>
        <v>0</v>
      </c>
      <c r="R31" s="608">
        <f t="shared" si="1"/>
        <v>0</v>
      </c>
      <c r="S31" s="609">
        <f t="shared" si="2"/>
        <v>0</v>
      </c>
      <c r="U31" s="71" t="s">
        <v>1142</v>
      </c>
      <c r="V31" s="71" t="str">
        <f>+U31</f>
        <v>NLB</v>
      </c>
    </row>
    <row r="32" spans="1:22" ht="30" customHeight="1">
      <c r="A32" s="73"/>
      <c r="B32" s="74" t="s">
        <v>777</v>
      </c>
      <c r="C32" s="4" t="s">
        <v>1063</v>
      </c>
      <c r="D32" s="587"/>
      <c r="E32" s="587"/>
      <c r="F32" s="629"/>
      <c r="G32" s="587"/>
      <c r="H32" s="629"/>
      <c r="I32" s="587"/>
      <c r="J32" s="629"/>
      <c r="K32" s="587"/>
      <c r="L32" s="630"/>
      <c r="M32" s="587"/>
      <c r="N32" s="587"/>
      <c r="O32" s="630"/>
      <c r="P32" s="16"/>
      <c r="Q32" s="563">
        <f t="shared" si="0"/>
        <v>0</v>
      </c>
      <c r="R32" s="564">
        <f t="shared" si="1"/>
        <v>0</v>
      </c>
      <c r="S32" s="565">
        <f t="shared" si="2"/>
        <v>0</v>
      </c>
      <c r="U32" s="73"/>
      <c r="V32" s="73"/>
    </row>
    <row r="33" spans="1:22" ht="11.25" customHeight="1">
      <c r="A33" s="63">
        <v>32</v>
      </c>
      <c r="B33" s="64" t="s">
        <v>1458</v>
      </c>
      <c r="C33" s="4" t="s">
        <v>1063</v>
      </c>
      <c r="D33" s="585" t="str">
        <f>IF('Accounting Methods'!$C$7,Table3!D47,"...")</f>
        <v>...</v>
      </c>
      <c r="E33" s="585" t="str">
        <f>IF('Accounting Methods'!$C$7,Table3!E47,"...")</f>
        <v>...</v>
      </c>
      <c r="F33" s="585" t="str">
        <f>IF('Accounting Methods'!$C$7,Table3!F47,"...")</f>
        <v>...</v>
      </c>
      <c r="G33" s="585" t="str">
        <f>IF('Accounting Methods'!$C$7,Table3!G47,"...")</f>
        <v>...</v>
      </c>
      <c r="H33" s="585" t="str">
        <f>IF('Accounting Methods'!$C$7,Table3!H47,"...")</f>
        <v>...</v>
      </c>
      <c r="I33" s="585" t="str">
        <f>IF('Accounting Methods'!$C$7,Table3!I47,"...")</f>
        <v>...</v>
      </c>
      <c r="J33" s="585" t="str">
        <f>IF('Accounting Methods'!$C$7,Table3!J47,"...")</f>
        <v>...</v>
      </c>
      <c r="K33" s="585" t="str">
        <f>IF('Accounting Methods'!$C$7,Table3!K47,"...")</f>
        <v>...</v>
      </c>
      <c r="L33" s="585" t="str">
        <f>IF('Accounting Methods'!$C$7,Table3!L47,"...")</f>
        <v>...</v>
      </c>
      <c r="M33" s="585" t="str">
        <f>IF('Accounting Methods'!$C$7,Table3!M47,"...")</f>
        <v>...</v>
      </c>
      <c r="N33" s="585" t="str">
        <f>IF('Accounting Methods'!$C$7,Table3!N47,"...")</f>
        <v>...</v>
      </c>
      <c r="O33" s="585" t="str">
        <f>IF('Accounting Methods'!$C$7,Table3!O47,"...")</f>
        <v>...</v>
      </c>
      <c r="P33" s="16"/>
      <c r="Q33" s="563">
        <f t="shared" si="0"/>
        <v>0</v>
      </c>
      <c r="R33" s="564">
        <f t="shared" si="1"/>
        <v>0</v>
      </c>
      <c r="S33" s="565">
        <f t="shared" si="2"/>
        <v>0</v>
      </c>
      <c r="U33" s="63">
        <v>32</v>
      </c>
      <c r="V33" s="63" t="str">
        <f t="shared" si="3"/>
        <v>A32</v>
      </c>
    </row>
    <row r="34" spans="1:22" ht="9.75" customHeight="1">
      <c r="A34" s="65">
        <v>321</v>
      </c>
      <c r="B34" s="66" t="s">
        <v>911</v>
      </c>
      <c r="C34" s="4" t="s">
        <v>1063</v>
      </c>
      <c r="D34" s="587" t="str">
        <f>IF('Accounting Methods'!$C$7,Table3!D56,"...")</f>
        <v>...</v>
      </c>
      <c r="E34" s="587" t="str">
        <f>IF('Accounting Methods'!$C$8,Table3!E56,"...")</f>
        <v>...</v>
      </c>
      <c r="F34" s="587" t="str">
        <f>IF('Accounting Methods'!$C$9,Table3!F56,"...")</f>
        <v>...</v>
      </c>
      <c r="G34" s="587" t="str">
        <f>IF('Accounting Methods'!$C$10,Table3!G56,"...")</f>
        <v>...</v>
      </c>
      <c r="H34" s="629" t="str">
        <f>IF('Accounting Methods'!$C$11,Table3!H56,"...")</f>
        <v>...</v>
      </c>
      <c r="I34" s="587" t="str">
        <f>IF('Accounting Methods'!$C$12,Table3!I56,"...")</f>
        <v>...</v>
      </c>
      <c r="J34" s="587" t="str">
        <f>IF('Accounting Methods'!$C$13,Table3!J56,"...")</f>
        <v>...</v>
      </c>
      <c r="K34" s="587" t="str">
        <f>IF('Accounting Methods'!$C$14,Table3!K56,"...")</f>
        <v>...</v>
      </c>
      <c r="L34" s="630" t="str">
        <f>IF('Accounting Methods'!$C$15,Table3!L56,"...")</f>
        <v>...</v>
      </c>
      <c r="M34" s="587" t="str">
        <f>IF('Accounting Methods'!$C$16,Table3!M56,"...")</f>
        <v>...</v>
      </c>
      <c r="N34" s="587" t="str">
        <f>IF('Accounting Methods'!$C$17,Table3!N56,"...")</f>
        <v>...</v>
      </c>
      <c r="O34" s="630" t="str">
        <f>IF('Accounting Methods'!$C$18,Table3!O56,"...")</f>
        <v>...</v>
      </c>
      <c r="P34" s="16"/>
      <c r="Q34" s="563">
        <f t="shared" si="0"/>
        <v>0</v>
      </c>
      <c r="R34" s="564">
        <f t="shared" si="1"/>
        <v>0</v>
      </c>
      <c r="S34" s="565">
        <f t="shared" si="2"/>
        <v>0</v>
      </c>
      <c r="U34" s="65">
        <v>321</v>
      </c>
      <c r="V34" s="65" t="str">
        <f t="shared" si="3"/>
        <v>A321</v>
      </c>
    </row>
    <row r="35" spans="1:22" ht="9.75" customHeight="1">
      <c r="A35" s="65">
        <v>322</v>
      </c>
      <c r="B35" s="66" t="s">
        <v>778</v>
      </c>
      <c r="C35" s="4" t="s">
        <v>1063</v>
      </c>
      <c r="D35" s="587" t="str">
        <f>IF('Accounting Methods'!$C$7,Table3!D64,"...")</f>
        <v>...</v>
      </c>
      <c r="E35" s="587" t="str">
        <f>IF('Accounting Methods'!$C$8,Table3!E64,"...")</f>
        <v>...</v>
      </c>
      <c r="F35" s="587" t="str">
        <f>IF('Accounting Methods'!$C$9,Table3!F64,"...")</f>
        <v>...</v>
      </c>
      <c r="G35" s="587" t="str">
        <f>IF('Accounting Methods'!$C$10,Table3!G64,"...")</f>
        <v>...</v>
      </c>
      <c r="H35" s="629" t="str">
        <f>IF('Accounting Methods'!$C$11,Table3!H64,"...")</f>
        <v>...</v>
      </c>
      <c r="I35" s="587" t="str">
        <f>IF('Accounting Methods'!$C$12,Table3!I64,"...")</f>
        <v>...</v>
      </c>
      <c r="J35" s="587" t="str">
        <f>IF('Accounting Methods'!$C$13,Table3!J64,"...")</f>
        <v>...</v>
      </c>
      <c r="K35" s="587" t="str">
        <f>IF('Accounting Methods'!$C$14,Table3!K64,"...")</f>
        <v>...</v>
      </c>
      <c r="L35" s="630" t="str">
        <f>IF('Accounting Methods'!$C$15,Table3!L64,"...")</f>
        <v>...</v>
      </c>
      <c r="M35" s="587" t="str">
        <f>IF('Accounting Methods'!$C$16,Table3!M64,"...")</f>
        <v>...</v>
      </c>
      <c r="N35" s="587" t="str">
        <f>IF('Accounting Methods'!$C$17,Table3!N64,"...")</f>
        <v>...</v>
      </c>
      <c r="O35" s="630" t="str">
        <f>IF('Accounting Methods'!$C$18,Table3!O64,"...")</f>
        <v>...</v>
      </c>
      <c r="P35" s="16"/>
      <c r="Q35" s="563">
        <f t="shared" si="0"/>
        <v>0</v>
      </c>
      <c r="R35" s="564">
        <f t="shared" si="1"/>
        <v>0</v>
      </c>
      <c r="S35" s="565">
        <f t="shared" si="2"/>
        <v>0</v>
      </c>
      <c r="U35" s="65">
        <v>322</v>
      </c>
      <c r="V35" s="65" t="str">
        <f t="shared" si="3"/>
        <v>A322</v>
      </c>
    </row>
    <row r="36" spans="1:22" ht="15" customHeight="1">
      <c r="A36" s="63">
        <v>33</v>
      </c>
      <c r="B36" s="64" t="s">
        <v>105</v>
      </c>
      <c r="C36" s="4" t="s">
        <v>1063</v>
      </c>
      <c r="D36" s="585" t="str">
        <f>IF('Accounting Methods'!$C$7,Table3!D73,"...")</f>
        <v>...</v>
      </c>
      <c r="E36" s="585" t="str">
        <f>IF('Accounting Methods'!$C$7,Table3!E73,"...")</f>
        <v>...</v>
      </c>
      <c r="F36" s="585" t="str">
        <f>IF('Accounting Methods'!$C$7,Table3!F73,"...")</f>
        <v>...</v>
      </c>
      <c r="G36" s="585" t="str">
        <f>IF('Accounting Methods'!$C$7,Table3!G73,"...")</f>
        <v>...</v>
      </c>
      <c r="H36" s="585" t="str">
        <f>IF('Accounting Methods'!$C$7,Table3!H73,"...")</f>
        <v>...</v>
      </c>
      <c r="I36" s="585" t="str">
        <f>IF('Accounting Methods'!$C$7,Table3!I73,"...")</f>
        <v>...</v>
      </c>
      <c r="J36" s="585" t="str">
        <f>IF('Accounting Methods'!$C$7,Table3!J73,"...")</f>
        <v>...</v>
      </c>
      <c r="K36" s="585" t="str">
        <f>IF('Accounting Methods'!$C$7,Table3!K73,"...")</f>
        <v>...</v>
      </c>
      <c r="L36" s="585" t="str">
        <f>IF('Accounting Methods'!$C$7,Table3!L73,"...")</f>
        <v>...</v>
      </c>
      <c r="M36" s="585" t="str">
        <f>IF('Accounting Methods'!$C$7,Table3!M73,"...")</f>
        <v>...</v>
      </c>
      <c r="N36" s="585" t="str">
        <f>IF('Accounting Methods'!$C$7,Table3!N73,"...")</f>
        <v>...</v>
      </c>
      <c r="O36" s="585" t="str">
        <f>IF('Accounting Methods'!$C$7,Table3!O73,"...")</f>
        <v>...</v>
      </c>
      <c r="P36" s="16"/>
      <c r="Q36" s="563">
        <f t="shared" si="0"/>
        <v>0</v>
      </c>
      <c r="R36" s="564">
        <f t="shared" si="1"/>
        <v>0</v>
      </c>
      <c r="S36" s="565">
        <f t="shared" si="2"/>
        <v>0</v>
      </c>
      <c r="U36" s="63">
        <v>33</v>
      </c>
      <c r="V36" s="63" t="str">
        <f t="shared" si="3"/>
        <v>A33</v>
      </c>
    </row>
    <row r="37" spans="1:22" ht="9.75" customHeight="1">
      <c r="A37" s="65">
        <v>331</v>
      </c>
      <c r="B37" s="66" t="s">
        <v>911</v>
      </c>
      <c r="C37" s="4" t="s">
        <v>1063</v>
      </c>
      <c r="D37" s="587" t="str">
        <f>IF('Accounting Methods'!$C$7,Table3!D82,"...")</f>
        <v>...</v>
      </c>
      <c r="E37" s="587" t="str">
        <f>IF('Accounting Methods'!$C$8,Table3!E82,"...")</f>
        <v>...</v>
      </c>
      <c r="F37" s="587" t="str">
        <f>IF('Accounting Methods'!$C$9,Table3!F82,"...")</f>
        <v>...</v>
      </c>
      <c r="G37" s="587" t="str">
        <f>IF('Accounting Methods'!$C$10,Table3!G82,"...")</f>
        <v>...</v>
      </c>
      <c r="H37" s="629" t="str">
        <f>IF('Accounting Methods'!$C$11,Table3!H82,"...")</f>
        <v>...</v>
      </c>
      <c r="I37" s="587" t="str">
        <f>IF('Accounting Methods'!$C$12,Table3!I82,"...")</f>
        <v>...</v>
      </c>
      <c r="J37" s="587" t="str">
        <f>IF('Accounting Methods'!$C$13,Table3!J82,"...")</f>
        <v>...</v>
      </c>
      <c r="K37" s="587" t="str">
        <f>IF('Accounting Methods'!$C$14,Table3!K82,"...")</f>
        <v>...</v>
      </c>
      <c r="L37" s="630" t="str">
        <f>IF('Accounting Methods'!$C$15,Table3!L82,"...")</f>
        <v>...</v>
      </c>
      <c r="M37" s="587" t="str">
        <f>IF('Accounting Methods'!$C$16,Table3!M82,"...")</f>
        <v>...</v>
      </c>
      <c r="N37" s="587" t="str">
        <f>IF('Accounting Methods'!$C$17,Table3!N82,"...")</f>
        <v>...</v>
      </c>
      <c r="O37" s="630" t="str">
        <f>IF('Accounting Methods'!$C$18,Table3!O82,"...")</f>
        <v>...</v>
      </c>
      <c r="P37" s="16"/>
      <c r="Q37" s="563">
        <f t="shared" si="0"/>
        <v>0</v>
      </c>
      <c r="R37" s="564">
        <f t="shared" si="1"/>
        <v>0</v>
      </c>
      <c r="S37" s="565">
        <f t="shared" si="2"/>
        <v>0</v>
      </c>
      <c r="U37" s="65">
        <v>331</v>
      </c>
      <c r="V37" s="65" t="str">
        <f t="shared" si="3"/>
        <v>A331</v>
      </c>
    </row>
    <row r="38" spans="1:22" ht="10.5" customHeight="1">
      <c r="A38" s="57">
        <v>332</v>
      </c>
      <c r="B38" s="75" t="s">
        <v>778</v>
      </c>
      <c r="C38" s="6" t="s">
        <v>1063</v>
      </c>
      <c r="D38" s="589" t="str">
        <f>IF('Accounting Methods'!$C$7,Table3!D90,"...")</f>
        <v>...</v>
      </c>
      <c r="E38" s="589" t="str">
        <f>IF('Accounting Methods'!$C$8,Table3!E90,"...")</f>
        <v>...</v>
      </c>
      <c r="F38" s="589" t="str">
        <f>IF('Accounting Methods'!$C$9,Table3!F90,"...")</f>
        <v>...</v>
      </c>
      <c r="G38" s="589" t="str">
        <f>IF('Accounting Methods'!$C$10,Table3!G90,"...")</f>
        <v>...</v>
      </c>
      <c r="H38" s="637" t="str">
        <f>IF('Accounting Methods'!$C$11,Table3!H90,"...")</f>
        <v>...</v>
      </c>
      <c r="I38" s="589" t="str">
        <f>IF('Accounting Methods'!$C$12,Table3!I90,"...")</f>
        <v>...</v>
      </c>
      <c r="J38" s="589" t="str">
        <f>IF('Accounting Methods'!$C$13,Table3!J90,"...")</f>
        <v>...</v>
      </c>
      <c r="K38" s="589" t="str">
        <f>IF('Accounting Methods'!$C$14,Table3!K90,"...")</f>
        <v>...</v>
      </c>
      <c r="L38" s="638" t="str">
        <f>IF('Accounting Methods'!$C$15,Table3!L90,"...")</f>
        <v>...</v>
      </c>
      <c r="M38" s="589" t="str">
        <f>IF('Accounting Methods'!$C$16,Table3!M90,"...")</f>
        <v>...</v>
      </c>
      <c r="N38" s="589" t="str">
        <f>IF('Accounting Methods'!$C$17,Table3!N90,"...")</f>
        <v>...</v>
      </c>
      <c r="O38" s="638" t="str">
        <f>IF('Accounting Methods'!$C$18,Table3!O90,"...")</f>
        <v>...</v>
      </c>
      <c r="P38" s="16"/>
      <c r="Q38" s="563">
        <f t="shared" si="0"/>
        <v>0</v>
      </c>
      <c r="R38" s="570">
        <f t="shared" si="1"/>
        <v>0</v>
      </c>
      <c r="S38" s="571">
        <f t="shared" si="2"/>
        <v>0</v>
      </c>
      <c r="U38" s="57">
        <v>332</v>
      </c>
      <c r="V38" s="57" t="str">
        <f t="shared" si="3"/>
        <v>A332</v>
      </c>
    </row>
    <row r="39" spans="1:22" ht="27.75" customHeight="1">
      <c r="A39" s="784" t="s">
        <v>1529</v>
      </c>
      <c r="B39" s="784"/>
      <c r="C39" s="20" t="s">
        <v>1063</v>
      </c>
      <c r="D39" s="664" t="str">
        <f>IF('Accounting Methods'!$C$7,IF(AND(D31="...",D33="...",D36="..."),"...",SUM(D31)-SUM(D33)+SUM(D36)),"...")</f>
        <v>...</v>
      </c>
      <c r="E39" s="664" t="str">
        <f>IF('Accounting Methods'!$C$8,IF(AND(E31="...",E33="...",E36="..."),"...",SUM(E31)-SUM(E33)+SUM(E36)),"...")</f>
        <v>...</v>
      </c>
      <c r="F39" s="664" t="str">
        <f>IF('Accounting Methods'!$C$9,IF(AND(F31="...",F33="...",F36="..."),"...",SUM(F31)-SUM(F33)+SUM(F36)),"...")</f>
        <v>...</v>
      </c>
      <c r="G39" s="664" t="str">
        <f>IF('Accounting Methods'!$C$10,IF(AND(G31="...",G33="...",G36="..."),"...",SUM(G31)-SUM(G33)+SUM(G36)),"...")</f>
        <v>...</v>
      </c>
      <c r="H39" s="664" t="str">
        <f>IF('Accounting Methods'!$C$11,IF(AND(H31="...",H33="...",H36="..."),"...",SUM(H31)-SUM(H33)+SUM(H36)),"...")</f>
        <v>...</v>
      </c>
      <c r="I39" s="664" t="str">
        <f>IF('Accounting Methods'!$C$12,IF(AND(I31="...",I33="...",I36="..."),"...",SUM(I31)-SUM(I33)+SUM(I36)),"...")</f>
        <v>...</v>
      </c>
      <c r="J39" s="664" t="str">
        <f>IF('Accounting Methods'!$C$13,IF(AND(J31="...",J33="...",J36="..."),"...",SUM(J31)-SUM(J33)+SUM(J36)),"...")</f>
        <v>...</v>
      </c>
      <c r="K39" s="664" t="str">
        <f>IF('Accounting Methods'!$C$14,IF(AND(K31="...",K33="...",K36="..."),"...",SUM(K31)-SUM(K33)+SUM(K36)),"...")</f>
        <v>...</v>
      </c>
      <c r="L39" s="664" t="str">
        <f>IF('Accounting Methods'!$C$15,IF(AND(L31="...",L33="...",L36="..."),"...",SUM(L31)-SUM(L33)+SUM(L36)),"...")</f>
        <v>...</v>
      </c>
      <c r="M39" s="664" t="str">
        <f>IF('Accounting Methods'!$C$16,IF(AND(M31="...",M33="...",M36="..."),"...",SUM(M31)-SUM(M33)+SUM(M36)),"...")</f>
        <v>...</v>
      </c>
      <c r="N39" s="664" t="str">
        <f>IF('Accounting Methods'!$C$17,IF(AND(N31="...",N33="...",N36="..."),"...",SUM(N31)-SUM(N33)+SUM(N36)),"...")</f>
        <v>...</v>
      </c>
      <c r="O39" s="664" t="str">
        <f>IF('Accounting Methods'!$C$18,IF(AND(O31="...",O33="...",O36="..."),"...",SUM(O31)-SUM(O33)+SUM(O36)),"...")</f>
        <v>...</v>
      </c>
      <c r="P39" s="1"/>
      <c r="Q39" s="21"/>
      <c r="R39" s="15"/>
    </row>
    <row r="40" spans="1:22" ht="12" customHeight="1">
      <c r="A40" s="17" t="s">
        <v>1424</v>
      </c>
      <c r="B40" s="4"/>
      <c r="C40" s="22"/>
      <c r="D40" s="23"/>
      <c r="E40" s="23"/>
      <c r="F40" s="23"/>
      <c r="G40" s="23"/>
      <c r="H40" s="23"/>
      <c r="I40" s="23"/>
      <c r="J40" s="23"/>
      <c r="K40" s="23"/>
      <c r="L40" s="23"/>
      <c r="M40" s="23"/>
      <c r="N40" s="23"/>
      <c r="O40" s="23"/>
      <c r="P40" s="1"/>
      <c r="Q40" s="15"/>
      <c r="R40" s="15"/>
    </row>
    <row r="41" spans="1:22" ht="9.75" customHeight="1">
      <c r="A41" s="17" t="s">
        <v>1425</v>
      </c>
      <c r="B41" s="4"/>
      <c r="C41" s="22"/>
      <c r="D41" s="23"/>
      <c r="E41" s="23"/>
      <c r="F41" s="23"/>
      <c r="G41" s="23"/>
      <c r="H41" s="23"/>
      <c r="I41" s="23"/>
      <c r="J41" s="23"/>
      <c r="K41" s="23"/>
      <c r="L41" s="23"/>
      <c r="M41" s="23"/>
      <c r="N41" s="23"/>
      <c r="O41" s="23"/>
      <c r="P41" s="1"/>
      <c r="Q41" s="15"/>
      <c r="R41" s="15"/>
    </row>
    <row r="42" spans="1:22" ht="10.5" customHeight="1">
      <c r="A42" s="24" t="s">
        <v>221</v>
      </c>
      <c r="B42" s="24"/>
      <c r="C42" s="24"/>
      <c r="D42" s="24"/>
      <c r="E42" s="24"/>
      <c r="F42" s="24"/>
      <c r="G42" s="24"/>
      <c r="H42" s="24"/>
      <c r="I42" s="24"/>
      <c r="J42" s="24"/>
      <c r="K42" s="24"/>
      <c r="L42" s="24"/>
      <c r="M42" s="24"/>
      <c r="N42" s="24"/>
      <c r="O42" s="24"/>
      <c r="P42" s="24"/>
      <c r="Q42" s="25"/>
      <c r="R42" s="25"/>
    </row>
    <row r="43" spans="1:22" ht="10.5" customHeight="1">
      <c r="A43" s="24"/>
      <c r="B43" s="24"/>
      <c r="C43" s="24"/>
      <c r="D43" s="24"/>
      <c r="E43" s="24"/>
      <c r="F43" s="24"/>
      <c r="G43" s="24"/>
      <c r="H43" s="24"/>
      <c r="I43" s="24"/>
      <c r="J43" s="24"/>
      <c r="K43" s="24"/>
      <c r="L43" s="24"/>
      <c r="M43" s="24"/>
      <c r="N43" s="24"/>
      <c r="O43" s="24"/>
      <c r="P43" s="24"/>
      <c r="Q43" s="25"/>
      <c r="R43" s="25"/>
    </row>
    <row r="44" spans="1:22" ht="15" customHeight="1">
      <c r="A44" s="76" t="s">
        <v>220</v>
      </c>
      <c r="B44" s="77"/>
      <c r="C44" s="77"/>
      <c r="D44" s="77"/>
      <c r="E44" s="77"/>
      <c r="F44" s="77"/>
      <c r="G44" s="77"/>
      <c r="H44" s="77"/>
      <c r="I44" s="77"/>
      <c r="J44" s="77"/>
      <c r="K44" s="77"/>
      <c r="L44" s="77"/>
      <c r="M44" s="77"/>
      <c r="N44" s="77"/>
      <c r="O44" s="78"/>
      <c r="P44" s="24"/>
      <c r="Q44" s="25"/>
      <c r="R44" s="25"/>
    </row>
    <row r="45" spans="1:22" ht="10.5" customHeight="1">
      <c r="A45" s="79"/>
      <c r="B45" s="80"/>
      <c r="C45" s="22" t="s">
        <v>1063</v>
      </c>
      <c r="D45" s="28"/>
      <c r="E45" s="28"/>
      <c r="F45" s="28"/>
      <c r="G45" s="28"/>
      <c r="H45" s="28"/>
      <c r="I45" s="28"/>
      <c r="J45" s="28"/>
      <c r="K45" s="28"/>
      <c r="L45" s="28"/>
      <c r="M45" s="28"/>
      <c r="N45" s="28"/>
      <c r="O45" s="28"/>
      <c r="P45" s="24"/>
      <c r="Q45" s="25"/>
      <c r="R45" s="25"/>
    </row>
    <row r="46" spans="1:22" ht="10.5" customHeight="1">
      <c r="A46" s="81">
        <v>1</v>
      </c>
      <c r="B46" s="80" t="s">
        <v>799</v>
      </c>
      <c r="C46" s="22" t="s">
        <v>1063</v>
      </c>
      <c r="D46" s="121"/>
      <c r="E46" s="121"/>
      <c r="F46" s="121"/>
      <c r="G46" s="121"/>
      <c r="H46" s="121"/>
      <c r="I46" s="121"/>
      <c r="J46" s="121"/>
      <c r="K46" s="121"/>
      <c r="L46" s="121"/>
      <c r="M46" s="121"/>
      <c r="N46" s="121"/>
      <c r="O46" s="121"/>
      <c r="P46" s="24"/>
      <c r="Q46" s="25"/>
      <c r="R46" s="25"/>
    </row>
    <row r="47" spans="1:22" ht="10.5" customHeight="1">
      <c r="A47" s="81">
        <v>2</v>
      </c>
      <c r="B47" s="80" t="s">
        <v>938</v>
      </c>
      <c r="C47" s="22" t="s">
        <v>1063</v>
      </c>
      <c r="D47" s="121"/>
      <c r="E47" s="121"/>
      <c r="F47" s="121"/>
      <c r="G47" s="121"/>
      <c r="H47" s="121"/>
      <c r="I47" s="121"/>
      <c r="J47" s="121"/>
      <c r="K47" s="121"/>
      <c r="L47" s="121"/>
      <c r="M47" s="121"/>
      <c r="N47" s="121"/>
      <c r="O47" s="121"/>
      <c r="P47" s="24"/>
      <c r="Q47" s="25"/>
      <c r="R47" s="25"/>
    </row>
    <row r="48" spans="1:22" ht="10.5" customHeight="1">
      <c r="A48" s="81" t="s">
        <v>1140</v>
      </c>
      <c r="B48" s="80" t="s">
        <v>884</v>
      </c>
      <c r="C48" s="22" t="s">
        <v>1063</v>
      </c>
      <c r="D48" s="121"/>
      <c r="E48" s="121"/>
      <c r="F48" s="121"/>
      <c r="G48" s="121"/>
      <c r="H48" s="121"/>
      <c r="I48" s="121"/>
      <c r="J48" s="121"/>
      <c r="K48" s="121"/>
      <c r="L48" s="121"/>
      <c r="M48" s="121"/>
      <c r="N48" s="121"/>
      <c r="O48" s="121"/>
      <c r="P48" s="24"/>
      <c r="Q48" s="25"/>
      <c r="R48" s="25"/>
    </row>
    <row r="49" spans="1:18" ht="10.5" customHeight="1">
      <c r="A49" s="81">
        <v>31</v>
      </c>
      <c r="B49" s="80" t="s">
        <v>110</v>
      </c>
      <c r="C49" s="22" t="s">
        <v>1063</v>
      </c>
      <c r="D49" s="121"/>
      <c r="E49" s="121"/>
      <c r="F49" s="121"/>
      <c r="G49" s="121"/>
      <c r="H49" s="121"/>
      <c r="I49" s="121"/>
      <c r="J49" s="121"/>
      <c r="K49" s="121"/>
      <c r="L49" s="121"/>
      <c r="M49" s="121"/>
      <c r="N49" s="121"/>
      <c r="O49" s="121"/>
      <c r="P49" s="24"/>
      <c r="Q49" s="25"/>
      <c r="R49" s="25"/>
    </row>
    <row r="50" spans="1:18" ht="10.5" customHeight="1">
      <c r="A50" s="81" t="s">
        <v>1142</v>
      </c>
      <c r="B50" s="80" t="s">
        <v>1427</v>
      </c>
      <c r="C50" s="22" t="s">
        <v>1063</v>
      </c>
      <c r="D50" s="121"/>
      <c r="E50" s="121"/>
      <c r="F50" s="121"/>
      <c r="G50" s="121"/>
      <c r="H50" s="121"/>
      <c r="I50" s="121"/>
      <c r="J50" s="121"/>
      <c r="K50" s="121"/>
      <c r="L50" s="121"/>
      <c r="M50" s="121"/>
      <c r="N50" s="121"/>
      <c r="O50" s="121"/>
      <c r="P50" s="24"/>
      <c r="Q50" s="25"/>
      <c r="R50" s="25"/>
    </row>
    <row r="51" spans="1:18" ht="10.5" customHeight="1">
      <c r="A51" s="81">
        <v>32</v>
      </c>
      <c r="B51" s="80" t="s">
        <v>1216</v>
      </c>
      <c r="C51" s="22" t="s">
        <v>1063</v>
      </c>
      <c r="D51" s="121"/>
      <c r="E51" s="121"/>
      <c r="F51" s="121"/>
      <c r="G51" s="121"/>
      <c r="H51" s="121"/>
      <c r="I51" s="121"/>
      <c r="J51" s="121"/>
      <c r="K51" s="121"/>
      <c r="L51" s="121"/>
      <c r="M51" s="121"/>
      <c r="N51" s="121"/>
      <c r="O51" s="121"/>
      <c r="P51" s="24"/>
      <c r="Q51" s="25"/>
      <c r="R51" s="25"/>
    </row>
    <row r="52" spans="1:18" ht="10.5" customHeight="1">
      <c r="A52" s="81">
        <v>33</v>
      </c>
      <c r="B52" s="80" t="s">
        <v>812</v>
      </c>
      <c r="C52" s="22" t="s">
        <v>1063</v>
      </c>
      <c r="D52" s="121"/>
      <c r="E52" s="121"/>
      <c r="F52" s="121"/>
      <c r="G52" s="121"/>
      <c r="H52" s="121"/>
      <c r="I52" s="121"/>
      <c r="J52" s="121"/>
      <c r="K52" s="121"/>
      <c r="L52" s="121"/>
      <c r="M52" s="121"/>
      <c r="N52" s="121"/>
      <c r="O52" s="121"/>
      <c r="P52" s="24"/>
      <c r="Q52" s="25"/>
      <c r="R52" s="25"/>
    </row>
    <row r="53" spans="1:18" ht="10.5" customHeight="1">
      <c r="A53" s="58"/>
      <c r="B53" s="58"/>
      <c r="C53" s="6"/>
      <c r="D53" s="19"/>
      <c r="E53" s="19"/>
      <c r="F53" s="19"/>
      <c r="G53" s="19"/>
      <c r="H53" s="19"/>
      <c r="I53" s="19"/>
      <c r="J53" s="19"/>
      <c r="K53" s="19"/>
      <c r="L53" s="19"/>
      <c r="M53" s="19"/>
      <c r="N53" s="19"/>
      <c r="O53" s="19"/>
      <c r="P53" s="24"/>
      <c r="Q53" s="25"/>
      <c r="R53" s="25"/>
    </row>
    <row r="54" spans="1:18" ht="10.5" customHeight="1">
      <c r="A54" s="120" t="s">
        <v>1622</v>
      </c>
      <c r="B54" s="24"/>
      <c r="C54" s="24"/>
      <c r="D54" s="24"/>
      <c r="E54" s="24"/>
      <c r="F54" s="24"/>
      <c r="G54" s="24"/>
      <c r="H54" s="24"/>
      <c r="I54" s="24"/>
      <c r="J54" s="24"/>
      <c r="K54" s="24"/>
      <c r="L54" s="24"/>
      <c r="M54" s="24"/>
      <c r="N54" s="24"/>
      <c r="O54" s="24"/>
      <c r="P54" s="24"/>
      <c r="Q54" s="25"/>
      <c r="R54" s="25"/>
    </row>
    <row r="55" spans="1:18" ht="10.5" customHeight="1">
      <c r="A55" s="24"/>
      <c r="B55" s="24"/>
      <c r="C55" s="24"/>
      <c r="D55" s="24"/>
      <c r="E55" s="24"/>
      <c r="F55" s="24"/>
      <c r="G55" s="24"/>
      <c r="H55" s="24"/>
      <c r="I55" s="24"/>
      <c r="J55" s="24"/>
      <c r="K55" s="24"/>
      <c r="L55" s="24"/>
      <c r="M55" s="24"/>
      <c r="N55" s="24"/>
      <c r="O55" s="24"/>
      <c r="P55" s="24"/>
      <c r="Q55" s="25"/>
      <c r="R55" s="25"/>
    </row>
    <row r="56" spans="1:18" ht="15" customHeight="1">
      <c r="A56" s="30" t="s">
        <v>883</v>
      </c>
      <c r="B56" s="20"/>
      <c r="C56" s="20"/>
      <c r="D56" s="20"/>
      <c r="E56" s="20"/>
      <c r="F56" s="20"/>
      <c r="G56" s="20"/>
      <c r="H56" s="20"/>
      <c r="I56" s="20"/>
      <c r="J56" s="20"/>
      <c r="K56" s="20"/>
      <c r="L56" s="20"/>
      <c r="M56" s="20"/>
      <c r="N56" s="20"/>
      <c r="O56" s="26"/>
      <c r="P56" s="24"/>
      <c r="Q56" s="25"/>
      <c r="R56" s="25"/>
    </row>
    <row r="57" spans="1:18" ht="10.5" customHeight="1">
      <c r="A57" s="27" t="s">
        <v>270</v>
      </c>
      <c r="B57" s="22"/>
      <c r="C57" s="22" t="s">
        <v>1063</v>
      </c>
      <c r="D57" s="32"/>
      <c r="E57" s="32"/>
      <c r="F57" s="32"/>
      <c r="G57" s="32"/>
      <c r="H57" s="32"/>
      <c r="I57" s="32"/>
      <c r="J57" s="32"/>
      <c r="K57" s="32"/>
      <c r="L57" s="32"/>
      <c r="M57" s="32"/>
      <c r="N57" s="32"/>
      <c r="O57" s="32"/>
      <c r="P57" s="24"/>
      <c r="Q57" s="25"/>
      <c r="R57" s="25"/>
    </row>
    <row r="58" spans="1:18" ht="10.5" customHeight="1">
      <c r="A58" s="22"/>
      <c r="B58" s="22" t="s">
        <v>1611</v>
      </c>
      <c r="C58" s="22" t="s">
        <v>1063</v>
      </c>
      <c r="D58" s="582">
        <f>SUM(D23)-SUM(D9)+SUM(D14)-SUM(D17)-SUM(D48)</f>
        <v>0</v>
      </c>
      <c r="E58" s="582">
        <f t="shared" ref="E58:O58" si="4">SUM(E23)-SUM(E9)+SUM(E14)-SUM(E17)-SUM(E48)</f>
        <v>0</v>
      </c>
      <c r="F58" s="582">
        <f t="shared" si="4"/>
        <v>0</v>
      </c>
      <c r="G58" s="582">
        <f t="shared" si="4"/>
        <v>0</v>
      </c>
      <c r="H58" s="582">
        <f t="shared" si="4"/>
        <v>0</v>
      </c>
      <c r="I58" s="582">
        <f t="shared" si="4"/>
        <v>0</v>
      </c>
      <c r="J58" s="582">
        <f t="shared" si="4"/>
        <v>0</v>
      </c>
      <c r="K58" s="582">
        <f t="shared" si="4"/>
        <v>0</v>
      </c>
      <c r="L58" s="582">
        <f t="shared" si="4"/>
        <v>0</v>
      </c>
      <c r="M58" s="582">
        <f t="shared" si="4"/>
        <v>0</v>
      </c>
      <c r="N58" s="582">
        <f t="shared" si="4"/>
        <v>0</v>
      </c>
      <c r="O58" s="582">
        <f t="shared" si="4"/>
        <v>0</v>
      </c>
      <c r="P58" s="24"/>
      <c r="Q58" s="25"/>
      <c r="R58" s="25"/>
    </row>
    <row r="59" spans="1:18" ht="10.5" customHeight="1">
      <c r="A59" s="22"/>
      <c r="B59" s="22" t="s">
        <v>1612</v>
      </c>
      <c r="C59" s="22" t="s">
        <v>1063</v>
      </c>
      <c r="D59" s="582">
        <f>SUM(D24)-SUM(D9)+SUM(D14)-SUM(D48)</f>
        <v>0</v>
      </c>
      <c r="E59" s="582">
        <f t="shared" ref="E59:O59" si="5">SUM(E24)-SUM(E9)+SUM(E14)-SUM(E48)</f>
        <v>0</v>
      </c>
      <c r="F59" s="582">
        <f t="shared" si="5"/>
        <v>0</v>
      </c>
      <c r="G59" s="582">
        <f t="shared" si="5"/>
        <v>0</v>
      </c>
      <c r="H59" s="582">
        <f t="shared" si="5"/>
        <v>0</v>
      </c>
      <c r="I59" s="582">
        <f t="shared" si="5"/>
        <v>0</v>
      </c>
      <c r="J59" s="582">
        <f t="shared" si="5"/>
        <v>0</v>
      </c>
      <c r="K59" s="582">
        <f t="shared" si="5"/>
        <v>0</v>
      </c>
      <c r="L59" s="582">
        <f t="shared" si="5"/>
        <v>0</v>
      </c>
      <c r="M59" s="582">
        <f t="shared" si="5"/>
        <v>0</v>
      </c>
      <c r="N59" s="582">
        <f t="shared" si="5"/>
        <v>0</v>
      </c>
      <c r="O59" s="582">
        <f t="shared" si="5"/>
        <v>0</v>
      </c>
      <c r="P59" s="24"/>
      <c r="Q59" s="25"/>
      <c r="R59" s="25"/>
    </row>
    <row r="60" spans="1:18" ht="10.5" customHeight="1">
      <c r="A60" s="4"/>
      <c r="B60" s="4" t="s">
        <v>895</v>
      </c>
      <c r="C60" s="33" t="s">
        <v>1063</v>
      </c>
      <c r="D60" s="582">
        <f>SUM(D31)-SUM(D9)+SUM(D14)+SUM(D26)-SUM(D48)</f>
        <v>0</v>
      </c>
      <c r="E60" s="582">
        <f t="shared" ref="E60:O60" si="6">SUM(E31)-SUM(E9)+SUM(E14)+SUM(E26)-SUM(E48)</f>
        <v>0</v>
      </c>
      <c r="F60" s="582">
        <f t="shared" si="6"/>
        <v>0</v>
      </c>
      <c r="G60" s="582">
        <f t="shared" si="6"/>
        <v>0</v>
      </c>
      <c r="H60" s="582">
        <f t="shared" si="6"/>
        <v>0</v>
      </c>
      <c r="I60" s="582">
        <f t="shared" si="6"/>
        <v>0</v>
      </c>
      <c r="J60" s="582">
        <f t="shared" si="6"/>
        <v>0</v>
      </c>
      <c r="K60" s="582">
        <f t="shared" si="6"/>
        <v>0</v>
      </c>
      <c r="L60" s="582">
        <f t="shared" si="6"/>
        <v>0</v>
      </c>
      <c r="M60" s="582">
        <f t="shared" si="6"/>
        <v>0</v>
      </c>
      <c r="N60" s="582">
        <f t="shared" si="6"/>
        <v>0</v>
      </c>
      <c r="O60" s="582">
        <f t="shared" si="6"/>
        <v>0</v>
      </c>
      <c r="P60" s="24"/>
      <c r="Q60" s="25"/>
      <c r="R60" s="25"/>
    </row>
    <row r="61" spans="1:18" ht="10.5" customHeight="1">
      <c r="A61" s="18"/>
      <c r="B61" s="18" t="s">
        <v>1309</v>
      </c>
      <c r="C61" s="18" t="s">
        <v>1063</v>
      </c>
      <c r="D61" s="627">
        <f>SUM(D9)-SUM(D14)-SUM(D48)-SUM(D26)-SUM(D33)+SUM(D36)+SUM(D50)</f>
        <v>0</v>
      </c>
      <c r="E61" s="627">
        <f t="shared" ref="E61:O61" si="7">SUM(E9)-SUM(E14)-SUM(E48)-SUM(E26)-SUM(E33)+SUM(E36)+SUM(E50)</f>
        <v>0</v>
      </c>
      <c r="F61" s="627">
        <f t="shared" si="7"/>
        <v>0</v>
      </c>
      <c r="G61" s="627">
        <f t="shared" si="7"/>
        <v>0</v>
      </c>
      <c r="H61" s="627">
        <f t="shared" si="7"/>
        <v>0</v>
      </c>
      <c r="I61" s="627">
        <f t="shared" si="7"/>
        <v>0</v>
      </c>
      <c r="J61" s="627">
        <f t="shared" si="7"/>
        <v>0</v>
      </c>
      <c r="K61" s="627">
        <f t="shared" si="7"/>
        <v>0</v>
      </c>
      <c r="L61" s="627">
        <f t="shared" si="7"/>
        <v>0</v>
      </c>
      <c r="M61" s="627">
        <f t="shared" si="7"/>
        <v>0</v>
      </c>
      <c r="N61" s="627">
        <f t="shared" si="7"/>
        <v>0</v>
      </c>
      <c r="O61" s="627">
        <f t="shared" si="7"/>
        <v>0</v>
      </c>
      <c r="P61" s="24"/>
      <c r="Q61" s="25"/>
      <c r="R61" s="25"/>
    </row>
    <row r="62" spans="1:18" ht="10.5" customHeight="1">
      <c r="A62" s="27" t="s">
        <v>1349</v>
      </c>
      <c r="B62" s="22"/>
      <c r="C62" s="22" t="s">
        <v>1063</v>
      </c>
      <c r="D62" s="582"/>
      <c r="E62" s="582"/>
      <c r="F62" s="582"/>
      <c r="G62" s="582"/>
      <c r="H62" s="582"/>
      <c r="I62" s="582"/>
      <c r="J62" s="582"/>
      <c r="K62" s="582"/>
      <c r="L62" s="582"/>
      <c r="M62" s="582"/>
      <c r="N62" s="582"/>
      <c r="O62" s="582"/>
      <c r="P62" s="24"/>
      <c r="Q62" s="25"/>
      <c r="R62" s="25"/>
    </row>
    <row r="63" spans="1:18" ht="10.5" customHeight="1">
      <c r="A63" s="22"/>
      <c r="B63" s="22" t="s">
        <v>451</v>
      </c>
      <c r="C63" s="22" t="s">
        <v>1063</v>
      </c>
      <c r="D63" s="626">
        <f>SUM(D9)-SUM(D10)-SUM(D11)-SUM(D12)-SUM(D13)-SUM(D46)</f>
        <v>0</v>
      </c>
      <c r="E63" s="626">
        <f t="shared" ref="E63:O63" si="8">SUM(E9)-SUM(E10)-SUM(E11)-SUM(E12)-SUM(E13)-SUM(E46)</f>
        <v>0</v>
      </c>
      <c r="F63" s="626">
        <f t="shared" si="8"/>
        <v>0</v>
      </c>
      <c r="G63" s="626">
        <f t="shared" si="8"/>
        <v>0</v>
      </c>
      <c r="H63" s="626">
        <f t="shared" si="8"/>
        <v>0</v>
      </c>
      <c r="I63" s="626">
        <f t="shared" si="8"/>
        <v>0</v>
      </c>
      <c r="J63" s="626">
        <f t="shared" si="8"/>
        <v>0</v>
      </c>
      <c r="K63" s="626">
        <f t="shared" si="8"/>
        <v>0</v>
      </c>
      <c r="L63" s="626">
        <f t="shared" si="8"/>
        <v>0</v>
      </c>
      <c r="M63" s="626">
        <f t="shared" si="8"/>
        <v>0</v>
      </c>
      <c r="N63" s="626">
        <f t="shared" si="8"/>
        <v>0</v>
      </c>
      <c r="O63" s="626">
        <f t="shared" si="8"/>
        <v>0</v>
      </c>
      <c r="P63" s="24"/>
      <c r="Q63" s="25"/>
      <c r="R63" s="25"/>
    </row>
    <row r="64" spans="1:18" ht="10.5" customHeight="1">
      <c r="A64" s="22"/>
      <c r="B64" s="22" t="s">
        <v>452</v>
      </c>
      <c r="C64" s="22" t="s">
        <v>1063</v>
      </c>
      <c r="D64" s="582">
        <f>SUM(D14)-SUM(D15)-SUM(D16)-SUM(D17)-SUM(D18)-SUM(D19)-SUM(D20)-SUM(D21)-SUM(D22)-SUM(D47)</f>
        <v>0</v>
      </c>
      <c r="E64" s="582">
        <f t="shared" ref="E64:O64" si="9">SUM(E14)-SUM(E15)-SUM(E16)-SUM(E17)-SUM(E18)-SUM(E19)-SUM(E20)-SUM(E21)-SUM(E22)-SUM(E47)</f>
        <v>0</v>
      </c>
      <c r="F64" s="582">
        <f t="shared" si="9"/>
        <v>0</v>
      </c>
      <c r="G64" s="582">
        <f t="shared" si="9"/>
        <v>0</v>
      </c>
      <c r="H64" s="582">
        <f t="shared" si="9"/>
        <v>0</v>
      </c>
      <c r="I64" s="582">
        <f t="shared" si="9"/>
        <v>0</v>
      </c>
      <c r="J64" s="582">
        <f t="shared" si="9"/>
        <v>0</v>
      </c>
      <c r="K64" s="582">
        <f t="shared" si="9"/>
        <v>0</v>
      </c>
      <c r="L64" s="582">
        <f t="shared" si="9"/>
        <v>0</v>
      </c>
      <c r="M64" s="582">
        <f t="shared" si="9"/>
        <v>0</v>
      </c>
      <c r="N64" s="582">
        <f t="shared" si="9"/>
        <v>0</v>
      </c>
      <c r="O64" s="582">
        <f t="shared" si="9"/>
        <v>0</v>
      </c>
      <c r="P64" s="24"/>
      <c r="Q64" s="25"/>
      <c r="R64" s="25"/>
    </row>
    <row r="65" spans="1:18" ht="10.5" customHeight="1">
      <c r="A65" s="22"/>
      <c r="B65" s="22" t="s">
        <v>885</v>
      </c>
      <c r="C65" s="22" t="s">
        <v>1063</v>
      </c>
      <c r="D65" s="582">
        <f>SUM(D26)-SUM(D27)-SUM(D28)-SUM(D29)-SUM(D30)-SUM(D49)</f>
        <v>0</v>
      </c>
      <c r="E65" s="582">
        <f t="shared" ref="E65:O65" si="10">SUM(E26)-SUM(E27)-SUM(E28)-SUM(E29)-SUM(E30)-SUM(E49)</f>
        <v>0</v>
      </c>
      <c r="F65" s="582">
        <f t="shared" si="10"/>
        <v>0</v>
      </c>
      <c r="G65" s="582">
        <f t="shared" si="10"/>
        <v>0</v>
      </c>
      <c r="H65" s="582">
        <f t="shared" si="10"/>
        <v>0</v>
      </c>
      <c r="I65" s="582">
        <f t="shared" si="10"/>
        <v>0</v>
      </c>
      <c r="J65" s="582">
        <f t="shared" si="10"/>
        <v>0</v>
      </c>
      <c r="K65" s="582">
        <f t="shared" si="10"/>
        <v>0</v>
      </c>
      <c r="L65" s="582">
        <f t="shared" si="10"/>
        <v>0</v>
      </c>
      <c r="M65" s="582">
        <f t="shared" si="10"/>
        <v>0</v>
      </c>
      <c r="N65" s="582">
        <f t="shared" si="10"/>
        <v>0</v>
      </c>
      <c r="O65" s="582">
        <f t="shared" si="10"/>
        <v>0</v>
      </c>
      <c r="P65" s="24"/>
      <c r="Q65" s="25"/>
      <c r="R65" s="25"/>
    </row>
    <row r="66" spans="1:18" ht="10.5" customHeight="1">
      <c r="A66" s="22"/>
      <c r="B66" s="22" t="s">
        <v>886</v>
      </c>
      <c r="C66" s="22" t="s">
        <v>1063</v>
      </c>
      <c r="D66" s="582">
        <f>SUM(D33)-SUM(D34)-SUM(D35)-SUM(D51)</f>
        <v>0</v>
      </c>
      <c r="E66" s="582">
        <f t="shared" ref="E66:O66" si="11">SUM(E33)-SUM(E34)-SUM(E35)-SUM(E51)</f>
        <v>0</v>
      </c>
      <c r="F66" s="582">
        <f t="shared" si="11"/>
        <v>0</v>
      </c>
      <c r="G66" s="582">
        <f t="shared" si="11"/>
        <v>0</v>
      </c>
      <c r="H66" s="582">
        <f t="shared" si="11"/>
        <v>0</v>
      </c>
      <c r="I66" s="582">
        <f t="shared" si="11"/>
        <v>0</v>
      </c>
      <c r="J66" s="582">
        <f t="shared" si="11"/>
        <v>0</v>
      </c>
      <c r="K66" s="582">
        <f t="shared" si="11"/>
        <v>0</v>
      </c>
      <c r="L66" s="582">
        <f t="shared" si="11"/>
        <v>0</v>
      </c>
      <c r="M66" s="582">
        <f t="shared" si="11"/>
        <v>0</v>
      </c>
      <c r="N66" s="582">
        <f t="shared" si="11"/>
        <v>0</v>
      </c>
      <c r="O66" s="582">
        <f t="shared" si="11"/>
        <v>0</v>
      </c>
      <c r="P66" s="24"/>
      <c r="Q66" s="25"/>
      <c r="R66" s="25"/>
    </row>
    <row r="67" spans="1:18" ht="10.5" customHeight="1">
      <c r="A67" s="18"/>
      <c r="B67" s="18" t="s">
        <v>1372</v>
      </c>
      <c r="C67" s="18" t="s">
        <v>1063</v>
      </c>
      <c r="D67" s="627">
        <f>SUM(D36)-SUM(D37)-SUM(D38)-SUM(D52)</f>
        <v>0</v>
      </c>
      <c r="E67" s="627">
        <f t="shared" ref="E67:O67" si="12">SUM(E36)-SUM(E37)-SUM(E38)-SUM(E52)</f>
        <v>0</v>
      </c>
      <c r="F67" s="627">
        <f t="shared" si="12"/>
        <v>0</v>
      </c>
      <c r="G67" s="627">
        <f t="shared" si="12"/>
        <v>0</v>
      </c>
      <c r="H67" s="627">
        <f t="shared" si="12"/>
        <v>0</v>
      </c>
      <c r="I67" s="627">
        <f t="shared" si="12"/>
        <v>0</v>
      </c>
      <c r="J67" s="627">
        <f t="shared" si="12"/>
        <v>0</v>
      </c>
      <c r="K67" s="627">
        <f t="shared" si="12"/>
        <v>0</v>
      </c>
      <c r="L67" s="627">
        <f t="shared" si="12"/>
        <v>0</v>
      </c>
      <c r="M67" s="627">
        <f t="shared" si="12"/>
        <v>0</v>
      </c>
      <c r="N67" s="627">
        <f t="shared" si="12"/>
        <v>0</v>
      </c>
      <c r="O67" s="627">
        <f t="shared" si="12"/>
        <v>0</v>
      </c>
      <c r="P67" s="24"/>
      <c r="Q67" s="25"/>
      <c r="R67" s="25"/>
    </row>
    <row r="68" spans="1:18" ht="22.5" customHeight="1">
      <c r="A68" s="786" t="s">
        <v>569</v>
      </c>
      <c r="B68" s="787"/>
      <c r="C68" s="22" t="s">
        <v>1063</v>
      </c>
      <c r="D68" s="582"/>
      <c r="E68" s="582"/>
      <c r="F68" s="582"/>
      <c r="G68" s="582"/>
      <c r="H68" s="582"/>
      <c r="I68" s="582"/>
      <c r="J68" s="582"/>
      <c r="K68" s="582"/>
      <c r="L68" s="582"/>
      <c r="M68" s="582"/>
      <c r="N68" s="582"/>
      <c r="O68" s="582"/>
      <c r="P68" s="24"/>
      <c r="Q68" s="25"/>
      <c r="R68" s="25"/>
    </row>
    <row r="69" spans="1:18" ht="15" customHeight="1">
      <c r="A69" s="22"/>
      <c r="B69" s="22" t="s">
        <v>804</v>
      </c>
      <c r="C69" s="22" t="s">
        <v>1063</v>
      </c>
      <c r="D69" s="582">
        <f>SUM(D9)-SUM(Table1!D8)</f>
        <v>0</v>
      </c>
      <c r="E69" s="582">
        <f>SUM(E9)-SUM(Table1!E8)</f>
        <v>0</v>
      </c>
      <c r="F69" s="582">
        <f>SUM(F9)-SUM(Table1!F8)</f>
        <v>0</v>
      </c>
      <c r="G69" s="582">
        <f>SUM(G9)-SUM(Table1!G8)</f>
        <v>0</v>
      </c>
      <c r="H69" s="582">
        <f>SUM(H9)-SUM(Table1!H8)</f>
        <v>0</v>
      </c>
      <c r="I69" s="582">
        <f>SUM(I9)-SUM(Table1!I8)</f>
        <v>0</v>
      </c>
      <c r="J69" s="582">
        <f>SUM(J9)-SUM(Table1!J8)</f>
        <v>0</v>
      </c>
      <c r="K69" s="582">
        <f>SUM(K9)-SUM(Table1!K8)</f>
        <v>0</v>
      </c>
      <c r="L69" s="582">
        <f>SUM(L9)-SUM(Table1!L8)</f>
        <v>0</v>
      </c>
      <c r="M69" s="582">
        <f>SUM(M9)-SUM(Table1!M8)</f>
        <v>0</v>
      </c>
      <c r="N69" s="582">
        <f>SUM(N9)-SUM(Table1!N8)</f>
        <v>0</v>
      </c>
      <c r="O69" s="582">
        <f>SUM(O9)-SUM(Table1!O8)</f>
        <v>0</v>
      </c>
      <c r="P69" s="24"/>
      <c r="Q69" s="25"/>
      <c r="R69" s="25"/>
    </row>
    <row r="70" spans="1:18" ht="10.5" customHeight="1">
      <c r="A70" s="22"/>
      <c r="B70" s="22" t="s">
        <v>1528</v>
      </c>
      <c r="C70" s="22" t="s">
        <v>1063</v>
      </c>
      <c r="D70" s="582">
        <f>SUM(D10)-SUM(Table1!D9)</f>
        <v>0</v>
      </c>
      <c r="E70" s="582">
        <f>SUM(E10)-SUM(Table1!E9)</f>
        <v>0</v>
      </c>
      <c r="F70" s="582">
        <f>SUM(F10)-SUM(Table1!F9)</f>
        <v>0</v>
      </c>
      <c r="G70" s="582">
        <f>SUM(G10)-SUM(Table1!G9)</f>
        <v>0</v>
      </c>
      <c r="H70" s="582">
        <f>SUM(H10)-SUM(Table1!H9)</f>
        <v>0</v>
      </c>
      <c r="I70" s="582">
        <f>SUM(I10)-SUM(Table1!I9)</f>
        <v>0</v>
      </c>
      <c r="J70" s="582">
        <f>SUM(J10)-SUM(Table1!J9)</f>
        <v>0</v>
      </c>
      <c r="K70" s="582">
        <f>SUM(K10)-SUM(Table1!K9)</f>
        <v>0</v>
      </c>
      <c r="L70" s="582">
        <f>SUM(L10)-SUM(Table1!L9)</f>
        <v>0</v>
      </c>
      <c r="M70" s="582">
        <f>SUM(M10)-SUM(Table1!M9)</f>
        <v>0</v>
      </c>
      <c r="N70" s="582">
        <f>SUM(N10)-SUM(Table1!N9)</f>
        <v>0</v>
      </c>
      <c r="O70" s="582">
        <f>SUM(O10)-SUM(Table1!O9)</f>
        <v>0</v>
      </c>
      <c r="P70" s="24"/>
      <c r="Q70" s="25"/>
      <c r="R70" s="25"/>
    </row>
    <row r="71" spans="1:18" ht="10.5" customHeight="1">
      <c r="A71" s="22"/>
      <c r="B71" s="22" t="s">
        <v>933</v>
      </c>
      <c r="C71" s="22" t="s">
        <v>1063</v>
      </c>
      <c r="D71" s="582">
        <f>SUM(D11)-SUM(Table1!D42)</f>
        <v>0</v>
      </c>
      <c r="E71" s="582">
        <f>SUM(E11)-SUM(Table1!E42)</f>
        <v>0</v>
      </c>
      <c r="F71" s="582">
        <f>SUM(F11)-SUM(Table1!F42)</f>
        <v>0</v>
      </c>
      <c r="G71" s="582">
        <f>SUM(G11)-SUM(Table1!G42)</f>
        <v>0</v>
      </c>
      <c r="H71" s="582">
        <f>SUM(H11)-SUM(Table1!H42)</f>
        <v>0</v>
      </c>
      <c r="I71" s="582">
        <f>SUM(I11)-SUM(Table1!I42)</f>
        <v>0</v>
      </c>
      <c r="J71" s="582">
        <f>SUM(J11)-SUM(Table1!J42)</f>
        <v>0</v>
      </c>
      <c r="K71" s="582">
        <f>SUM(K11)-SUM(Table1!K42)</f>
        <v>0</v>
      </c>
      <c r="L71" s="582">
        <f>SUM(L11)-SUM(Table1!L42)</f>
        <v>0</v>
      </c>
      <c r="M71" s="582">
        <f>SUM(M11)-SUM(Table1!M42)</f>
        <v>0</v>
      </c>
      <c r="N71" s="582">
        <f>SUM(N11)-SUM(Table1!N42)</f>
        <v>0</v>
      </c>
      <c r="O71" s="582">
        <f>SUM(O11)-SUM(Table1!O42)</f>
        <v>0</v>
      </c>
      <c r="P71" s="24"/>
      <c r="Q71" s="25"/>
      <c r="R71" s="25"/>
    </row>
    <row r="72" spans="1:18" ht="10.5" customHeight="1">
      <c r="A72" s="22"/>
      <c r="B72" s="22" t="s">
        <v>947</v>
      </c>
      <c r="C72" s="22" t="s">
        <v>1063</v>
      </c>
      <c r="D72" s="582">
        <f>SUM(D12)-SUM(Table1!D52)</f>
        <v>0</v>
      </c>
      <c r="E72" s="582">
        <f>SUM(E12)-SUM(Table1!E52)</f>
        <v>0</v>
      </c>
      <c r="F72" s="582">
        <f>SUM(F12)-SUM(Table1!F52)</f>
        <v>0</v>
      </c>
      <c r="G72" s="582">
        <f>SUM(G12)-SUM(Table1!G52)</f>
        <v>0</v>
      </c>
      <c r="H72" s="582">
        <f>SUM(H12)-SUM(Table1!H52)</f>
        <v>0</v>
      </c>
      <c r="I72" s="582">
        <f>SUM(I12)-SUM(Table1!I52)</f>
        <v>0</v>
      </c>
      <c r="J72" s="582">
        <f>SUM(J12)-SUM(Table1!J52)</f>
        <v>0</v>
      </c>
      <c r="K72" s="582">
        <f>SUM(K12)-SUM(Table1!K52)</f>
        <v>0</v>
      </c>
      <c r="L72" s="582">
        <f>SUM(L12)-SUM(Table1!L52)</f>
        <v>0</v>
      </c>
      <c r="M72" s="582">
        <f>SUM(M12)-SUM(Table1!M52)</f>
        <v>0</v>
      </c>
      <c r="N72" s="582">
        <f>SUM(N12)-SUM(Table1!N52)</f>
        <v>0</v>
      </c>
      <c r="O72" s="582">
        <f>SUM(O12)-SUM(Table1!O52)</f>
        <v>0</v>
      </c>
      <c r="P72" s="24"/>
      <c r="Q72" s="25"/>
      <c r="R72" s="25"/>
    </row>
    <row r="73" spans="1:18" ht="10.5" customHeight="1">
      <c r="A73" s="22"/>
      <c r="B73" s="22" t="s">
        <v>805</v>
      </c>
      <c r="C73" s="22" t="s">
        <v>1063</v>
      </c>
      <c r="D73" s="582">
        <f>SUM(D13)-SUM(Table1!D62)</f>
        <v>0</v>
      </c>
      <c r="E73" s="582">
        <f>SUM(E13)-SUM(Table1!E62)</f>
        <v>0</v>
      </c>
      <c r="F73" s="582">
        <f>SUM(F13)-SUM(Table1!F62)</f>
        <v>0</v>
      </c>
      <c r="G73" s="582">
        <f>SUM(G13)-SUM(Table1!G62)</f>
        <v>0</v>
      </c>
      <c r="H73" s="582">
        <f>SUM(H13)-SUM(Table1!H62)</f>
        <v>0</v>
      </c>
      <c r="I73" s="582">
        <f>SUM(I13)-SUM(Table1!I62)</f>
        <v>0</v>
      </c>
      <c r="J73" s="582">
        <f>SUM(J13)-SUM(Table1!J62)</f>
        <v>0</v>
      </c>
      <c r="K73" s="582">
        <f>SUM(K13)-SUM(Table1!K62)</f>
        <v>0</v>
      </c>
      <c r="L73" s="582">
        <f>SUM(L13)-SUM(Table1!L62)</f>
        <v>0</v>
      </c>
      <c r="M73" s="582">
        <f>SUM(M13)-SUM(Table1!M62)</f>
        <v>0</v>
      </c>
      <c r="N73" s="582">
        <f>SUM(N13)-SUM(Table1!N62)</f>
        <v>0</v>
      </c>
      <c r="O73" s="582">
        <f>SUM(O13)-SUM(Table1!O62)</f>
        <v>0</v>
      </c>
      <c r="P73" s="24"/>
      <c r="Q73" s="25"/>
      <c r="R73" s="25"/>
    </row>
    <row r="74" spans="1:18" ht="10.5" customHeight="1">
      <c r="A74" s="22"/>
      <c r="B74" s="22" t="s">
        <v>1352</v>
      </c>
      <c r="C74" s="22" t="s">
        <v>1063</v>
      </c>
      <c r="D74" s="626">
        <f>SUM(D46)-SUM(Table1!D85)</f>
        <v>0</v>
      </c>
      <c r="E74" s="626">
        <f>SUM(E46)-SUM(Table1!E85)</f>
        <v>0</v>
      </c>
      <c r="F74" s="626">
        <f>SUM(F46)-SUM(Table1!F85)</f>
        <v>0</v>
      </c>
      <c r="G74" s="626">
        <f>SUM(G46)-SUM(Table1!G85)</f>
        <v>0</v>
      </c>
      <c r="H74" s="626">
        <f>SUM(H46)-SUM(Table1!H85)</f>
        <v>0</v>
      </c>
      <c r="I74" s="626">
        <f>SUM(I46)-SUM(Table1!I85)</f>
        <v>0</v>
      </c>
      <c r="J74" s="626">
        <f>SUM(J46)-SUM(Table1!J85)</f>
        <v>0</v>
      </c>
      <c r="K74" s="626">
        <f>SUM(K46)-SUM(Table1!K85)</f>
        <v>0</v>
      </c>
      <c r="L74" s="626">
        <f>SUM(L46)-SUM(Table1!L85)</f>
        <v>0</v>
      </c>
      <c r="M74" s="626">
        <f>SUM(M46)-SUM(Table1!M85)</f>
        <v>0</v>
      </c>
      <c r="N74" s="626">
        <f>SUM(N46)-SUM(Table1!N85)</f>
        <v>0</v>
      </c>
      <c r="O74" s="626">
        <f>SUM(O46)-SUM(Table1!O85)</f>
        <v>0</v>
      </c>
      <c r="P74" s="24"/>
      <c r="Q74" s="25"/>
      <c r="R74" s="25"/>
    </row>
    <row r="75" spans="1:18" ht="15" customHeight="1">
      <c r="A75" s="22"/>
      <c r="B75" s="22" t="s">
        <v>271</v>
      </c>
      <c r="C75" s="22" t="s">
        <v>1063</v>
      </c>
      <c r="D75" s="582">
        <f>SUM(D14)-SUM(Table2!D8)</f>
        <v>0</v>
      </c>
      <c r="E75" s="582">
        <f>SUM(E14)-SUM(Table2!E8)</f>
        <v>0</v>
      </c>
      <c r="F75" s="582">
        <f>SUM(F14)-SUM(Table2!F8)</f>
        <v>0</v>
      </c>
      <c r="G75" s="582">
        <f>SUM(G14)-SUM(Table2!G8)</f>
        <v>0</v>
      </c>
      <c r="H75" s="582">
        <f>SUM(H14)-SUM(Table2!H8)</f>
        <v>0</v>
      </c>
      <c r="I75" s="582">
        <f>SUM(I14)-SUM(Table2!I8)</f>
        <v>0</v>
      </c>
      <c r="J75" s="582">
        <f>SUM(J14)-SUM(Table2!J8)</f>
        <v>0</v>
      </c>
      <c r="K75" s="582">
        <f>SUM(K14)-SUM(Table2!K8)</f>
        <v>0</v>
      </c>
      <c r="L75" s="582">
        <f>SUM(L14)-SUM(Table2!L8)</f>
        <v>0</v>
      </c>
      <c r="M75" s="582">
        <f>SUM(M14)-SUM(Table2!M8)</f>
        <v>0</v>
      </c>
      <c r="N75" s="582">
        <f>SUM(N14)-SUM(Table2!N8)</f>
        <v>0</v>
      </c>
      <c r="O75" s="582">
        <f>SUM(O14)-SUM(Table2!O8)</f>
        <v>0</v>
      </c>
      <c r="P75" s="24"/>
      <c r="Q75" s="25"/>
      <c r="R75" s="25"/>
    </row>
    <row r="76" spans="1:18" ht="10.5" customHeight="1">
      <c r="A76" s="22"/>
      <c r="B76" s="22" t="s">
        <v>272</v>
      </c>
      <c r="C76" s="22" t="s">
        <v>1063</v>
      </c>
      <c r="D76" s="582">
        <f>SUM(D15)-SUM(Table2!D9)</f>
        <v>0</v>
      </c>
      <c r="E76" s="582">
        <f>SUM(E15)-SUM(Table2!E9)</f>
        <v>0</v>
      </c>
      <c r="F76" s="582">
        <f>SUM(F15)-SUM(Table2!F9)</f>
        <v>0</v>
      </c>
      <c r="G76" s="582">
        <f>SUM(G15)-SUM(Table2!G9)</f>
        <v>0</v>
      </c>
      <c r="H76" s="582">
        <f>SUM(H15)-SUM(Table2!H9)</f>
        <v>0</v>
      </c>
      <c r="I76" s="582">
        <f>SUM(I15)-SUM(Table2!I9)</f>
        <v>0</v>
      </c>
      <c r="J76" s="582">
        <f>SUM(J15)-SUM(Table2!J9)</f>
        <v>0</v>
      </c>
      <c r="K76" s="582">
        <f>SUM(K15)-SUM(Table2!K9)</f>
        <v>0</v>
      </c>
      <c r="L76" s="582">
        <f>SUM(L15)-SUM(Table2!L9)</f>
        <v>0</v>
      </c>
      <c r="M76" s="582">
        <f>SUM(M15)-SUM(Table2!M9)</f>
        <v>0</v>
      </c>
      <c r="N76" s="582">
        <f>SUM(N15)-SUM(Table2!N9)</f>
        <v>0</v>
      </c>
      <c r="O76" s="582">
        <f>SUM(O15)-SUM(Table2!O9)</f>
        <v>0</v>
      </c>
      <c r="P76" s="24"/>
      <c r="Q76" s="25"/>
      <c r="R76" s="25"/>
    </row>
    <row r="77" spans="1:18" ht="10.5" customHeight="1">
      <c r="A77" s="22"/>
      <c r="B77" s="22" t="s">
        <v>273</v>
      </c>
      <c r="C77" s="22" t="s">
        <v>1063</v>
      </c>
      <c r="D77" s="582">
        <f>SUM(D16)-SUM(Table2!D14)</f>
        <v>0</v>
      </c>
      <c r="E77" s="582">
        <f>SUM(E16)-SUM(Table2!E14)</f>
        <v>0</v>
      </c>
      <c r="F77" s="582">
        <f>SUM(F16)-SUM(Table2!F14)</f>
        <v>0</v>
      </c>
      <c r="G77" s="582">
        <f>SUM(G16)-SUM(Table2!G14)</f>
        <v>0</v>
      </c>
      <c r="H77" s="582">
        <f>SUM(H16)-SUM(Table2!H14)</f>
        <v>0</v>
      </c>
      <c r="I77" s="582">
        <f>SUM(I16)-SUM(Table2!I14)</f>
        <v>0</v>
      </c>
      <c r="J77" s="582">
        <f>SUM(J16)-SUM(Table2!J14)</f>
        <v>0</v>
      </c>
      <c r="K77" s="582">
        <f>SUM(K16)-SUM(Table2!K14)</f>
        <v>0</v>
      </c>
      <c r="L77" s="582">
        <f>SUM(L16)-SUM(Table2!L14)</f>
        <v>0</v>
      </c>
      <c r="M77" s="582">
        <f>SUM(M16)-SUM(Table2!M14)</f>
        <v>0</v>
      </c>
      <c r="N77" s="582">
        <f>SUM(N16)-SUM(Table2!N14)</f>
        <v>0</v>
      </c>
      <c r="O77" s="582">
        <f>SUM(O16)-SUM(Table2!O14)</f>
        <v>0</v>
      </c>
      <c r="P77" s="24"/>
      <c r="Q77" s="25"/>
      <c r="R77" s="25"/>
    </row>
    <row r="78" spans="1:18" ht="10.5" customHeight="1">
      <c r="A78" s="22"/>
      <c r="B78" s="22" t="s">
        <v>887</v>
      </c>
      <c r="C78" s="22" t="s">
        <v>1063</v>
      </c>
      <c r="D78" s="582">
        <f>SUM(D17)-SUM(Table2!D15)</f>
        <v>0</v>
      </c>
      <c r="E78" s="582">
        <f>SUM(E17)-SUM(Table2!E15)</f>
        <v>0</v>
      </c>
      <c r="F78" s="582">
        <f>SUM(F17)-SUM(Table2!F15)</f>
        <v>0</v>
      </c>
      <c r="G78" s="582">
        <f>SUM(G17)-SUM(Table2!G15)</f>
        <v>0</v>
      </c>
      <c r="H78" s="582">
        <f>SUM(H17)-SUM(Table2!H15)</f>
        <v>0</v>
      </c>
      <c r="I78" s="582">
        <f>SUM(I17)-SUM(Table2!I15)</f>
        <v>0</v>
      </c>
      <c r="J78" s="582">
        <f>SUM(J17)-SUM(Table2!J15)</f>
        <v>0</v>
      </c>
      <c r="K78" s="582">
        <f>SUM(K17)-SUM(Table2!K15)</f>
        <v>0</v>
      </c>
      <c r="L78" s="582">
        <f>SUM(L17)-SUM(Table2!L15)</f>
        <v>0</v>
      </c>
      <c r="M78" s="582">
        <f>SUM(M17)-SUM(Table2!M15)</f>
        <v>0</v>
      </c>
      <c r="N78" s="582">
        <f>SUM(N17)-SUM(Table2!N15)</f>
        <v>0</v>
      </c>
      <c r="O78" s="582">
        <f>SUM(O17)-SUM(Table2!O15)</f>
        <v>0</v>
      </c>
      <c r="P78" s="24"/>
      <c r="Q78" s="25"/>
      <c r="R78" s="25"/>
    </row>
    <row r="79" spans="1:18" ht="10.5" customHeight="1">
      <c r="A79" s="22"/>
      <c r="B79" s="22" t="s">
        <v>1406</v>
      </c>
      <c r="C79" s="22" t="s">
        <v>1063</v>
      </c>
      <c r="D79" s="582">
        <f>SUM(D17)-SUM(Table3!D13)</f>
        <v>0</v>
      </c>
      <c r="E79" s="582">
        <f>SUM(E17)-SUM(Table3!E13)</f>
        <v>0</v>
      </c>
      <c r="F79" s="582">
        <f>SUM(F17)-SUM(Table3!F13)</f>
        <v>0</v>
      </c>
      <c r="G79" s="582">
        <f>SUM(G17)-SUM(Table3!G13)</f>
        <v>0</v>
      </c>
      <c r="H79" s="582">
        <f>SUM(H17)-SUM(Table3!H13)</f>
        <v>0</v>
      </c>
      <c r="I79" s="582">
        <f>SUM(I17)-SUM(Table3!I13)</f>
        <v>0</v>
      </c>
      <c r="J79" s="582">
        <f>SUM(J17)-SUM(Table3!J13)</f>
        <v>0</v>
      </c>
      <c r="K79" s="582">
        <f>SUM(K17)-SUM(Table3!K13)</f>
        <v>0</v>
      </c>
      <c r="L79" s="582">
        <f>SUM(L17)-SUM(Table3!L13)</f>
        <v>0</v>
      </c>
      <c r="M79" s="582">
        <f>SUM(M17)-SUM(Table3!M13)</f>
        <v>0</v>
      </c>
      <c r="N79" s="582">
        <f>SUM(N17)-SUM(Table3!N13)</f>
        <v>0</v>
      </c>
      <c r="O79" s="582">
        <f>SUM(O17)-SUM(Table3!O13)</f>
        <v>0</v>
      </c>
      <c r="P79" s="24"/>
      <c r="Q79" s="25"/>
      <c r="R79" s="25"/>
    </row>
    <row r="80" spans="1:18" ht="10.5" customHeight="1">
      <c r="A80" s="22"/>
      <c r="B80" s="22" t="s">
        <v>1572</v>
      </c>
      <c r="C80" s="22" t="s">
        <v>1063</v>
      </c>
      <c r="D80" s="582">
        <f>SUM(D18)-SUM(Table2!D16)</f>
        <v>0</v>
      </c>
      <c r="E80" s="582">
        <f>SUM(E18)-SUM(Table2!E16)</f>
        <v>0</v>
      </c>
      <c r="F80" s="582">
        <f>SUM(F18)-SUM(Table2!F16)</f>
        <v>0</v>
      </c>
      <c r="G80" s="582">
        <f>SUM(G18)-SUM(Table2!G16)</f>
        <v>0</v>
      </c>
      <c r="H80" s="582">
        <f>SUM(H18)-SUM(Table2!H16)</f>
        <v>0</v>
      </c>
      <c r="I80" s="582">
        <f>SUM(I18)-SUM(Table2!I16)</f>
        <v>0</v>
      </c>
      <c r="J80" s="582">
        <f>SUM(J18)-SUM(Table2!J16)</f>
        <v>0</v>
      </c>
      <c r="K80" s="582">
        <f>SUM(K18)-SUM(Table2!K16)</f>
        <v>0</v>
      </c>
      <c r="L80" s="582">
        <f>SUM(L18)-SUM(Table2!L16)</f>
        <v>0</v>
      </c>
      <c r="M80" s="582">
        <f>SUM(M18)-SUM(Table2!M16)</f>
        <v>0</v>
      </c>
      <c r="N80" s="582">
        <f>SUM(N18)-SUM(Table2!N16)</f>
        <v>0</v>
      </c>
      <c r="O80" s="582">
        <f>SUM(O18)-SUM(Table2!O16)</f>
        <v>0</v>
      </c>
      <c r="P80" s="24"/>
      <c r="Q80" s="25"/>
      <c r="R80" s="25"/>
    </row>
    <row r="81" spans="1:18" ht="10.5" customHeight="1">
      <c r="A81" s="22"/>
      <c r="B81" s="22" t="s">
        <v>1573</v>
      </c>
      <c r="C81" s="22" t="s">
        <v>1063</v>
      </c>
      <c r="D81" s="582">
        <f>SUM(D19)-SUM(Table2!D20)</f>
        <v>0</v>
      </c>
      <c r="E81" s="582">
        <f>SUM(E19)-SUM(Table2!E20)</f>
        <v>0</v>
      </c>
      <c r="F81" s="582">
        <f>SUM(F19)-SUM(Table2!F20)</f>
        <v>0</v>
      </c>
      <c r="G81" s="582">
        <f>SUM(G19)-SUM(Table2!G20)</f>
        <v>0</v>
      </c>
      <c r="H81" s="582">
        <f>SUM(H19)-SUM(Table2!H20)</f>
        <v>0</v>
      </c>
      <c r="I81" s="582">
        <f>SUM(I19)-SUM(Table2!I20)</f>
        <v>0</v>
      </c>
      <c r="J81" s="582">
        <f>SUM(J19)-SUM(Table2!J20)</f>
        <v>0</v>
      </c>
      <c r="K81" s="582">
        <f>SUM(K19)-SUM(Table2!K20)</f>
        <v>0</v>
      </c>
      <c r="L81" s="582">
        <f>SUM(L19)-SUM(Table2!L20)</f>
        <v>0</v>
      </c>
      <c r="M81" s="582">
        <f>SUM(M19)-SUM(Table2!M20)</f>
        <v>0</v>
      </c>
      <c r="N81" s="582">
        <f>SUM(N19)-SUM(Table2!N20)</f>
        <v>0</v>
      </c>
      <c r="O81" s="582">
        <f>SUM(O19)-SUM(Table2!O20)</f>
        <v>0</v>
      </c>
      <c r="P81" s="24"/>
      <c r="Q81" s="25"/>
      <c r="R81" s="25"/>
    </row>
    <row r="82" spans="1:18" ht="10.5" customHeight="1">
      <c r="A82" s="22"/>
      <c r="B82" s="22" t="s">
        <v>589</v>
      </c>
      <c r="C82" s="22" t="s">
        <v>1063</v>
      </c>
      <c r="D82" s="582">
        <f>SUM(D20)-SUM(Table2!D23)</f>
        <v>0</v>
      </c>
      <c r="E82" s="582">
        <f>SUM(E20)-SUM(Table2!E23)</f>
        <v>0</v>
      </c>
      <c r="F82" s="582">
        <f>SUM(F20)-SUM(Table2!F23)</f>
        <v>0</v>
      </c>
      <c r="G82" s="582">
        <f>SUM(G20)-SUM(Table2!G23)</f>
        <v>0</v>
      </c>
      <c r="H82" s="582">
        <f>SUM(H20)-SUM(Table2!H23)</f>
        <v>0</v>
      </c>
      <c r="I82" s="582">
        <f>SUM(I20)-SUM(Table2!I23)</f>
        <v>0</v>
      </c>
      <c r="J82" s="582">
        <f>SUM(J20)-SUM(Table2!J23)</f>
        <v>0</v>
      </c>
      <c r="K82" s="582">
        <f>SUM(K20)-SUM(Table2!K23)</f>
        <v>0</v>
      </c>
      <c r="L82" s="582">
        <f>SUM(L20)-SUM(Table2!L23)</f>
        <v>0</v>
      </c>
      <c r="M82" s="582">
        <f>SUM(M20)-SUM(Table2!M23)</f>
        <v>0</v>
      </c>
      <c r="N82" s="582">
        <f>SUM(N20)-SUM(Table2!N23)</f>
        <v>0</v>
      </c>
      <c r="O82" s="582">
        <f>SUM(O20)-SUM(Table2!O23)</f>
        <v>0</v>
      </c>
      <c r="P82" s="24"/>
      <c r="Q82" s="25"/>
      <c r="R82" s="25"/>
    </row>
    <row r="83" spans="1:18" ht="10.5" customHeight="1">
      <c r="A83" s="22"/>
      <c r="B83" s="22" t="s">
        <v>590</v>
      </c>
      <c r="C83" s="22" t="s">
        <v>1063</v>
      </c>
      <c r="D83" s="582">
        <f>SUM(D21)-SUM(Table2!D33)</f>
        <v>0</v>
      </c>
      <c r="E83" s="582">
        <f>SUM(E21)-SUM(Table2!E33)</f>
        <v>0</v>
      </c>
      <c r="F83" s="582">
        <f>SUM(F21)-SUM(Table2!F33)</f>
        <v>0</v>
      </c>
      <c r="G83" s="582">
        <f>SUM(G21)-SUM(Table2!G33)</f>
        <v>0</v>
      </c>
      <c r="H83" s="582">
        <f>SUM(H21)-SUM(Table2!H33)</f>
        <v>0</v>
      </c>
      <c r="I83" s="582">
        <f>SUM(I21)-SUM(Table2!I33)</f>
        <v>0</v>
      </c>
      <c r="J83" s="582">
        <f>SUM(J21)-SUM(Table2!J33)</f>
        <v>0</v>
      </c>
      <c r="K83" s="582">
        <f>SUM(K21)-SUM(Table2!K33)</f>
        <v>0</v>
      </c>
      <c r="L83" s="582">
        <f>SUM(L21)-SUM(Table2!L33)</f>
        <v>0</v>
      </c>
      <c r="M83" s="582">
        <f>SUM(M21)-SUM(Table2!M33)</f>
        <v>0</v>
      </c>
      <c r="N83" s="582">
        <f>SUM(N21)-SUM(Table2!N33)</f>
        <v>0</v>
      </c>
      <c r="O83" s="582">
        <f>SUM(O21)-SUM(Table2!O33)</f>
        <v>0</v>
      </c>
      <c r="P83" s="24"/>
      <c r="Q83" s="25"/>
      <c r="R83" s="25"/>
    </row>
    <row r="84" spans="1:18" ht="10.5" customHeight="1">
      <c r="A84" s="22"/>
      <c r="B84" s="22" t="s">
        <v>591</v>
      </c>
      <c r="C84" s="22" t="s">
        <v>1063</v>
      </c>
      <c r="D84" s="582">
        <f>SUM(D22)-SUM(Table2!D37)</f>
        <v>0</v>
      </c>
      <c r="E84" s="582">
        <f>SUM(E22)-SUM(Table2!E37)</f>
        <v>0</v>
      </c>
      <c r="F84" s="582">
        <f>SUM(F22)-SUM(Table2!F37)</f>
        <v>0</v>
      </c>
      <c r="G84" s="582">
        <f>SUM(G22)-SUM(Table2!G37)</f>
        <v>0</v>
      </c>
      <c r="H84" s="582">
        <f>SUM(H22)-SUM(Table2!H37)</f>
        <v>0</v>
      </c>
      <c r="I84" s="582">
        <f>SUM(I22)-SUM(Table2!I37)</f>
        <v>0</v>
      </c>
      <c r="J84" s="582">
        <f>SUM(J22)-SUM(Table2!J37)</f>
        <v>0</v>
      </c>
      <c r="K84" s="582">
        <f>SUM(K22)-SUM(Table2!K37)</f>
        <v>0</v>
      </c>
      <c r="L84" s="582">
        <f>SUM(L22)-SUM(Table2!L37)</f>
        <v>0</v>
      </c>
      <c r="M84" s="582">
        <f>SUM(M22)-SUM(Table2!M37)</f>
        <v>0</v>
      </c>
      <c r="N84" s="582">
        <f>SUM(N22)-SUM(Table2!N37)</f>
        <v>0</v>
      </c>
      <c r="O84" s="582">
        <f>SUM(O22)-SUM(Table2!O37)</f>
        <v>0</v>
      </c>
      <c r="P84" s="24"/>
      <c r="Q84" s="25"/>
      <c r="R84" s="25"/>
    </row>
    <row r="85" spans="1:18" ht="10.5" customHeight="1">
      <c r="A85" s="22"/>
      <c r="B85" s="22" t="s">
        <v>592</v>
      </c>
      <c r="C85" s="22" t="s">
        <v>1063</v>
      </c>
      <c r="D85" s="626">
        <f>SUM(D47)-SUM(Table2!D48)</f>
        <v>0</v>
      </c>
      <c r="E85" s="626">
        <f>SUM(E47)-SUM(Table2!E48)</f>
        <v>0</v>
      </c>
      <c r="F85" s="626">
        <f>SUM(F47)-SUM(Table2!F48)</f>
        <v>0</v>
      </c>
      <c r="G85" s="626">
        <f>SUM(G47)-SUM(Table2!G48)</f>
        <v>0</v>
      </c>
      <c r="H85" s="626">
        <f>SUM(H47)-SUM(Table2!H48)</f>
        <v>0</v>
      </c>
      <c r="I85" s="626">
        <f>SUM(I47)-SUM(Table2!I48)</f>
        <v>0</v>
      </c>
      <c r="J85" s="626">
        <f>SUM(J47)-SUM(Table2!J48)</f>
        <v>0</v>
      </c>
      <c r="K85" s="626">
        <f>SUM(K47)-SUM(Table2!K48)</f>
        <v>0</v>
      </c>
      <c r="L85" s="626">
        <f>SUM(L47)-SUM(Table2!L48)</f>
        <v>0</v>
      </c>
      <c r="M85" s="626">
        <f>SUM(M47)-SUM(Table2!M48)</f>
        <v>0</v>
      </c>
      <c r="N85" s="626">
        <f>SUM(N47)-SUM(Table2!N48)</f>
        <v>0</v>
      </c>
      <c r="O85" s="626">
        <f>SUM(O47)-SUM(Table2!O48)</f>
        <v>0</v>
      </c>
      <c r="P85" s="24"/>
      <c r="Q85" s="25"/>
      <c r="R85" s="25"/>
    </row>
    <row r="86" spans="1:18" ht="15" customHeight="1">
      <c r="A86" s="22"/>
      <c r="B86" s="22" t="s">
        <v>1525</v>
      </c>
      <c r="C86" s="22" t="s">
        <v>1063</v>
      </c>
      <c r="D86" s="626">
        <f>SUM(D24)-SUM(Table3!D8)+SUM(D50)</f>
        <v>0</v>
      </c>
      <c r="E86" s="626">
        <f>SUM(E24)-SUM(Table3!E8)+SUM(E50)</f>
        <v>0</v>
      </c>
      <c r="F86" s="626">
        <f>SUM(F24)-SUM(Table3!F8)+SUM(F50)</f>
        <v>0</v>
      </c>
      <c r="G86" s="626">
        <f>SUM(G24)-SUM(Table3!G8)+SUM(G50)</f>
        <v>0</v>
      </c>
      <c r="H86" s="626">
        <f>SUM(H24)-SUM(Table3!H8)+SUM(H50)</f>
        <v>0</v>
      </c>
      <c r="I86" s="626">
        <f>SUM(I24)-SUM(Table3!I8)+SUM(I50)</f>
        <v>0</v>
      </c>
      <c r="J86" s="626">
        <f>SUM(J24)-SUM(Table3!J8)+SUM(J50)</f>
        <v>0</v>
      </c>
      <c r="K86" s="626">
        <f>SUM(K24)-SUM(Table3!K8)+SUM(K50)</f>
        <v>0</v>
      </c>
      <c r="L86" s="626">
        <f>SUM(L24)-SUM(Table3!L8)+SUM(L50)</f>
        <v>0</v>
      </c>
      <c r="M86" s="626">
        <f>SUM(M24)-SUM(Table3!M8)+SUM(M50)</f>
        <v>0</v>
      </c>
      <c r="N86" s="626">
        <f>SUM(N24)-SUM(Table3!N8)+SUM(N50)</f>
        <v>0</v>
      </c>
      <c r="O86" s="626">
        <f>SUM(O24)-SUM(Table3!O8)+SUM(O50)</f>
        <v>0</v>
      </c>
      <c r="P86" s="24"/>
      <c r="Q86" s="25"/>
      <c r="R86" s="25"/>
    </row>
    <row r="87" spans="1:18" ht="10.5" customHeight="1">
      <c r="A87" s="22"/>
      <c r="B87" s="22" t="s">
        <v>593</v>
      </c>
      <c r="C87" s="22" t="s">
        <v>1063</v>
      </c>
      <c r="D87" s="582">
        <f>SUM(D26)-SUM(Table3!D9)</f>
        <v>0</v>
      </c>
      <c r="E87" s="582">
        <f>SUM(E26)-SUM(Table3!E9)</f>
        <v>0</v>
      </c>
      <c r="F87" s="582">
        <f>SUM(F26)-SUM(Table3!F9)</f>
        <v>0</v>
      </c>
      <c r="G87" s="582">
        <f>SUM(G26)-SUM(Table3!G9)</f>
        <v>0</v>
      </c>
      <c r="H87" s="582">
        <f>SUM(H26)-SUM(Table3!H9)</f>
        <v>0</v>
      </c>
      <c r="I87" s="582">
        <f>SUM(I26)-SUM(Table3!I9)</f>
        <v>0</v>
      </c>
      <c r="J87" s="582">
        <f>SUM(J26)-SUM(Table3!J9)</f>
        <v>0</v>
      </c>
      <c r="K87" s="582">
        <f>SUM(K26)-SUM(Table3!K9)</f>
        <v>0</v>
      </c>
      <c r="L87" s="582">
        <f>SUM(L26)-SUM(Table3!L9)</f>
        <v>0</v>
      </c>
      <c r="M87" s="582">
        <f>SUM(M26)-SUM(Table3!M9)</f>
        <v>0</v>
      </c>
      <c r="N87" s="582">
        <f>SUM(N26)-SUM(Table3!N9)</f>
        <v>0</v>
      </c>
      <c r="O87" s="582">
        <f>SUM(O26)-SUM(Table3!O9)</f>
        <v>0</v>
      </c>
      <c r="P87" s="24"/>
      <c r="Q87" s="25"/>
      <c r="R87" s="25"/>
    </row>
    <row r="88" spans="1:18" ht="10.5" customHeight="1">
      <c r="A88" s="22"/>
      <c r="B88" s="22" t="s">
        <v>1455</v>
      </c>
      <c r="C88" s="22" t="s">
        <v>1063</v>
      </c>
      <c r="D88" s="582">
        <f>SUM(D27)-SUM(Table3!D10)</f>
        <v>0</v>
      </c>
      <c r="E88" s="582">
        <f>SUM(E27)-SUM(Table3!E10)</f>
        <v>0</v>
      </c>
      <c r="F88" s="582">
        <f>SUM(F27)-SUM(Table3!F10)</f>
        <v>0</v>
      </c>
      <c r="G88" s="582">
        <f>SUM(G27)-SUM(Table3!G10)</f>
        <v>0</v>
      </c>
      <c r="H88" s="582">
        <f>SUM(H27)-SUM(Table3!H10)</f>
        <v>0</v>
      </c>
      <c r="I88" s="582">
        <f>SUM(I27)-SUM(Table3!I10)</f>
        <v>0</v>
      </c>
      <c r="J88" s="582">
        <f>SUM(J27)-SUM(Table3!J10)</f>
        <v>0</v>
      </c>
      <c r="K88" s="582">
        <f>SUM(K27)-SUM(Table3!K10)</f>
        <v>0</v>
      </c>
      <c r="L88" s="582">
        <f>SUM(L27)-SUM(Table3!L10)</f>
        <v>0</v>
      </c>
      <c r="M88" s="582">
        <f>SUM(M27)-SUM(Table3!M10)</f>
        <v>0</v>
      </c>
      <c r="N88" s="582">
        <f>SUM(N27)-SUM(Table3!N10)</f>
        <v>0</v>
      </c>
      <c r="O88" s="582">
        <f>SUM(O27)-SUM(Table3!O10)</f>
        <v>0</v>
      </c>
      <c r="P88" s="24"/>
      <c r="Q88" s="25"/>
      <c r="R88" s="25"/>
    </row>
    <row r="89" spans="1:18" ht="10.5" customHeight="1">
      <c r="A89" s="22"/>
      <c r="B89" s="22" t="s">
        <v>1456</v>
      </c>
      <c r="C89" s="22" t="s">
        <v>1063</v>
      </c>
      <c r="D89" s="582">
        <f>SUM(D28)-SUM(Table3!D26)</f>
        <v>0</v>
      </c>
      <c r="E89" s="582">
        <f>SUM(E28)-SUM(Table3!E26)</f>
        <v>0</v>
      </c>
      <c r="F89" s="582">
        <f>SUM(F28)-SUM(Table3!F26)</f>
        <v>0</v>
      </c>
      <c r="G89" s="582">
        <f>SUM(G28)-SUM(Table3!G26)</f>
        <v>0</v>
      </c>
      <c r="H89" s="582">
        <f>SUM(H28)-SUM(Table3!H26)</f>
        <v>0</v>
      </c>
      <c r="I89" s="582">
        <f>SUM(I28)-SUM(Table3!I26)</f>
        <v>0</v>
      </c>
      <c r="J89" s="582">
        <f>SUM(J28)-SUM(Table3!J26)</f>
        <v>0</v>
      </c>
      <c r="K89" s="582">
        <f>SUM(K28)-SUM(Table3!K26)</f>
        <v>0</v>
      </c>
      <c r="L89" s="582">
        <f>SUM(L28)-SUM(Table3!L26)</f>
        <v>0</v>
      </c>
      <c r="M89" s="582">
        <f>SUM(M28)-SUM(Table3!M26)</f>
        <v>0</v>
      </c>
      <c r="N89" s="582">
        <f>SUM(N28)-SUM(Table3!N26)</f>
        <v>0</v>
      </c>
      <c r="O89" s="582">
        <f>SUM(O28)-SUM(Table3!O26)</f>
        <v>0</v>
      </c>
      <c r="P89" s="24"/>
      <c r="Q89" s="25"/>
      <c r="R89" s="25"/>
    </row>
    <row r="90" spans="1:18" ht="10.5" customHeight="1">
      <c r="A90" s="22"/>
      <c r="B90" s="22" t="s">
        <v>1531</v>
      </c>
      <c r="C90" s="22" t="s">
        <v>1063</v>
      </c>
      <c r="D90" s="582">
        <f>SUM(D29)-SUM(Table3!D29)</f>
        <v>0</v>
      </c>
      <c r="E90" s="582">
        <f>SUM(E29)-SUM(Table3!E29)</f>
        <v>0</v>
      </c>
      <c r="F90" s="582">
        <f>SUM(F29)-SUM(Table3!F29)</f>
        <v>0</v>
      </c>
      <c r="G90" s="582">
        <f>SUM(G29)-SUM(Table3!G29)</f>
        <v>0</v>
      </c>
      <c r="H90" s="582">
        <f>SUM(H29)-SUM(Table3!H29)</f>
        <v>0</v>
      </c>
      <c r="I90" s="582">
        <f>SUM(I29)-SUM(Table3!I29)</f>
        <v>0</v>
      </c>
      <c r="J90" s="582">
        <f>SUM(J29)-SUM(Table3!J29)</f>
        <v>0</v>
      </c>
      <c r="K90" s="582">
        <f>SUM(K29)-SUM(Table3!K29)</f>
        <v>0</v>
      </c>
      <c r="L90" s="582">
        <f>SUM(L29)-SUM(Table3!L29)</f>
        <v>0</v>
      </c>
      <c r="M90" s="582">
        <f>SUM(M29)-SUM(Table3!M29)</f>
        <v>0</v>
      </c>
      <c r="N90" s="582">
        <f>SUM(N29)-SUM(Table3!N29)</f>
        <v>0</v>
      </c>
      <c r="O90" s="582">
        <f>SUM(O29)-SUM(Table3!O29)</f>
        <v>0</v>
      </c>
      <c r="P90" s="24"/>
      <c r="Q90" s="25"/>
      <c r="R90" s="25"/>
    </row>
    <row r="91" spans="1:18" ht="10.5" customHeight="1">
      <c r="A91" s="22"/>
      <c r="B91" s="22" t="s">
        <v>1532</v>
      </c>
      <c r="C91" s="22" t="s">
        <v>1063</v>
      </c>
      <c r="D91" s="582">
        <f>SUM(D30)-SUM(Table3!D32)</f>
        <v>0</v>
      </c>
      <c r="E91" s="582">
        <f>SUM(E30)-SUM(Table3!E32)</f>
        <v>0</v>
      </c>
      <c r="F91" s="582">
        <f>SUM(F30)-SUM(Table3!F32)</f>
        <v>0</v>
      </c>
      <c r="G91" s="582">
        <f>SUM(G30)-SUM(Table3!G32)</f>
        <v>0</v>
      </c>
      <c r="H91" s="582">
        <f>SUM(H30)-SUM(Table3!H32)</f>
        <v>0</v>
      </c>
      <c r="I91" s="582">
        <f>SUM(I30)-SUM(Table3!I32)</f>
        <v>0</v>
      </c>
      <c r="J91" s="582">
        <f>SUM(J30)-SUM(Table3!J32)</f>
        <v>0</v>
      </c>
      <c r="K91" s="582">
        <f>SUM(K30)-SUM(Table3!K32)</f>
        <v>0</v>
      </c>
      <c r="L91" s="582">
        <f>SUM(L30)-SUM(Table3!L32)</f>
        <v>0</v>
      </c>
      <c r="M91" s="582">
        <f>SUM(M30)-SUM(Table3!M32)</f>
        <v>0</v>
      </c>
      <c r="N91" s="582">
        <f>SUM(N30)-SUM(Table3!N32)</f>
        <v>0</v>
      </c>
      <c r="O91" s="582">
        <f>SUM(O30)-SUM(Table3!O32)</f>
        <v>0</v>
      </c>
      <c r="P91" s="24"/>
      <c r="Q91" s="25"/>
      <c r="R91" s="25"/>
    </row>
    <row r="92" spans="1:18" ht="10.5" customHeight="1">
      <c r="A92" s="22"/>
      <c r="B92" s="22" t="s">
        <v>1358</v>
      </c>
      <c r="C92" s="22" t="s">
        <v>1063</v>
      </c>
      <c r="D92" s="626">
        <f>SUM(D49)-SUM(Table3!D120)</f>
        <v>0</v>
      </c>
      <c r="E92" s="626">
        <f>SUM(E49)-SUM(Table3!E120)</f>
        <v>0</v>
      </c>
      <c r="F92" s="626">
        <f>SUM(F49)-SUM(Table3!F120)</f>
        <v>0</v>
      </c>
      <c r="G92" s="626">
        <f>SUM(G49)-SUM(Table3!G120)</f>
        <v>0</v>
      </c>
      <c r="H92" s="626">
        <f>SUM(H49)-SUM(Table3!H120)</f>
        <v>0</v>
      </c>
      <c r="I92" s="626">
        <f>SUM(I49)-SUM(Table3!I120)</f>
        <v>0</v>
      </c>
      <c r="J92" s="626">
        <f>SUM(J49)-SUM(Table3!J120)</f>
        <v>0</v>
      </c>
      <c r="K92" s="626">
        <f>SUM(K49)-SUM(Table3!K120)</f>
        <v>0</v>
      </c>
      <c r="L92" s="626">
        <f>SUM(L49)-SUM(Table3!L120)</f>
        <v>0</v>
      </c>
      <c r="M92" s="626">
        <f>SUM(M49)-SUM(Table3!M120)</f>
        <v>0</v>
      </c>
      <c r="N92" s="626">
        <f>SUM(N49)-SUM(Table3!N120)</f>
        <v>0</v>
      </c>
      <c r="O92" s="626">
        <f>SUM(O49)-SUM(Table3!O120)</f>
        <v>0</v>
      </c>
      <c r="P92" s="24"/>
      <c r="Q92" s="25"/>
      <c r="R92" s="25"/>
    </row>
    <row r="93" spans="1:18" ht="15" customHeight="1">
      <c r="A93" s="22"/>
      <c r="B93" s="22" t="s">
        <v>173</v>
      </c>
      <c r="C93" s="22" t="s">
        <v>1063</v>
      </c>
      <c r="D93" s="626">
        <f>SUM(D31)-SUM(Table3!D105)+SUM(D50)</f>
        <v>0</v>
      </c>
      <c r="E93" s="626">
        <f>SUM(E31)-SUM(Table3!E105)+SUM(E50)</f>
        <v>0</v>
      </c>
      <c r="F93" s="626">
        <f>SUM(F31)-SUM(Table3!F105)+SUM(F50)</f>
        <v>0</v>
      </c>
      <c r="G93" s="626">
        <f>SUM(G31)-SUM(Table3!G105)+SUM(G50)</f>
        <v>0</v>
      </c>
      <c r="H93" s="626">
        <f>SUM(H31)-SUM(Table3!H105)+SUM(H50)</f>
        <v>0</v>
      </c>
      <c r="I93" s="626">
        <f>SUM(I31)-SUM(Table3!I105)+SUM(I50)</f>
        <v>0</v>
      </c>
      <c r="J93" s="626">
        <f>SUM(J31)-SUM(Table3!J105)+SUM(J50)</f>
        <v>0</v>
      </c>
      <c r="K93" s="626">
        <f>SUM(K31)-SUM(Table3!K105)+SUM(K50)</f>
        <v>0</v>
      </c>
      <c r="L93" s="626">
        <f>SUM(L31)-SUM(Table3!L105)+SUM(L50)</f>
        <v>0</v>
      </c>
      <c r="M93" s="626">
        <f>SUM(M31)-SUM(Table3!M105)+SUM(M50)</f>
        <v>0</v>
      </c>
      <c r="N93" s="626">
        <f>SUM(N31)-SUM(Table3!N105)+SUM(N50)</f>
        <v>0</v>
      </c>
      <c r="O93" s="626">
        <f>SUM(O31)-SUM(Table3!O105)+SUM(O50)</f>
        <v>0</v>
      </c>
      <c r="P93" s="24"/>
      <c r="Q93" s="25"/>
      <c r="R93" s="25"/>
    </row>
    <row r="94" spans="1:18" ht="15" customHeight="1">
      <c r="A94" s="22"/>
      <c r="B94" s="22" t="s">
        <v>1246</v>
      </c>
      <c r="C94" s="22" t="s">
        <v>1063</v>
      </c>
      <c r="D94" s="582">
        <f>SUM(D33)-SUM(Table3!D47)</f>
        <v>0</v>
      </c>
      <c r="E94" s="582">
        <f>SUM(E33)-SUM(Table3!E47)</f>
        <v>0</v>
      </c>
      <c r="F94" s="582">
        <f>SUM(F33)-SUM(Table3!F47)</f>
        <v>0</v>
      </c>
      <c r="G94" s="582">
        <f>SUM(G33)-SUM(Table3!G47)</f>
        <v>0</v>
      </c>
      <c r="H94" s="582">
        <f>SUM(H33)-SUM(Table3!H47)</f>
        <v>0</v>
      </c>
      <c r="I94" s="582">
        <f>SUM(I33)-SUM(Table3!I47)</f>
        <v>0</v>
      </c>
      <c r="J94" s="582">
        <f>SUM(J33)-SUM(Table3!J47)</f>
        <v>0</v>
      </c>
      <c r="K94" s="582">
        <f>SUM(K33)-SUM(Table3!K47)</f>
        <v>0</v>
      </c>
      <c r="L94" s="582">
        <f>SUM(L33)-SUM(Table3!L47)</f>
        <v>0</v>
      </c>
      <c r="M94" s="582">
        <f>SUM(M33)-SUM(Table3!M47)</f>
        <v>0</v>
      </c>
      <c r="N94" s="582">
        <f>SUM(N33)-SUM(Table3!N47)</f>
        <v>0</v>
      </c>
      <c r="O94" s="582">
        <f>SUM(O33)-SUM(Table3!O47)</f>
        <v>0</v>
      </c>
      <c r="P94" s="24"/>
      <c r="Q94" s="25"/>
      <c r="R94" s="25"/>
    </row>
    <row r="95" spans="1:18" ht="10.5" customHeight="1">
      <c r="A95" s="22"/>
      <c r="B95" s="22" t="s">
        <v>266</v>
      </c>
      <c r="C95" s="22" t="s">
        <v>1063</v>
      </c>
      <c r="D95" s="582">
        <f>SUM(D34)-SUM(Table3!D56)</f>
        <v>0</v>
      </c>
      <c r="E95" s="582">
        <f>SUM(E34)-SUM(Table3!E56)</f>
        <v>0</v>
      </c>
      <c r="F95" s="582">
        <f>SUM(F34)-SUM(Table3!F56)</f>
        <v>0</v>
      </c>
      <c r="G95" s="582">
        <f>SUM(G34)-SUM(Table3!G56)</f>
        <v>0</v>
      </c>
      <c r="H95" s="582">
        <f>SUM(H34)-SUM(Table3!H56)</f>
        <v>0</v>
      </c>
      <c r="I95" s="582">
        <f>SUM(I34)-SUM(Table3!I56)</f>
        <v>0</v>
      </c>
      <c r="J95" s="582">
        <f>SUM(J34)-SUM(Table3!J56)</f>
        <v>0</v>
      </c>
      <c r="K95" s="582">
        <f>SUM(K34)-SUM(Table3!K56)</f>
        <v>0</v>
      </c>
      <c r="L95" s="582">
        <f>SUM(L34)-SUM(Table3!L56)</f>
        <v>0</v>
      </c>
      <c r="M95" s="582">
        <f>SUM(M34)-SUM(Table3!M56)</f>
        <v>0</v>
      </c>
      <c r="N95" s="582">
        <f>SUM(N34)-SUM(Table3!N56)</f>
        <v>0</v>
      </c>
      <c r="O95" s="582">
        <f>SUM(O34)-SUM(Table3!O56)</f>
        <v>0</v>
      </c>
      <c r="P95" s="24"/>
      <c r="Q95" s="25"/>
      <c r="R95" s="25"/>
    </row>
    <row r="96" spans="1:18" ht="10.5" customHeight="1">
      <c r="A96" s="22"/>
      <c r="B96" s="22" t="s">
        <v>267</v>
      </c>
      <c r="C96" s="22" t="s">
        <v>1063</v>
      </c>
      <c r="D96" s="582">
        <f>SUM(D35)-SUM(Table3!D64)</f>
        <v>0</v>
      </c>
      <c r="E96" s="582">
        <f>SUM(E35)-SUM(Table3!E64)</f>
        <v>0</v>
      </c>
      <c r="F96" s="582">
        <f>SUM(F35)-SUM(Table3!F64)</f>
        <v>0</v>
      </c>
      <c r="G96" s="582">
        <f>SUM(G35)-SUM(Table3!G64)</f>
        <v>0</v>
      </c>
      <c r="H96" s="582">
        <f>SUM(H35)-SUM(Table3!H64)</f>
        <v>0</v>
      </c>
      <c r="I96" s="582">
        <f>SUM(I35)-SUM(Table3!I64)</f>
        <v>0</v>
      </c>
      <c r="J96" s="582">
        <f>SUM(J35)-SUM(Table3!J64)</f>
        <v>0</v>
      </c>
      <c r="K96" s="582">
        <f>SUM(K35)-SUM(Table3!K64)</f>
        <v>0</v>
      </c>
      <c r="L96" s="582">
        <f>SUM(L35)-SUM(Table3!L64)</f>
        <v>0</v>
      </c>
      <c r="M96" s="582">
        <f>SUM(M35)-SUM(Table3!M64)</f>
        <v>0</v>
      </c>
      <c r="N96" s="582">
        <f>SUM(N35)-SUM(Table3!N64)</f>
        <v>0</v>
      </c>
      <c r="O96" s="582">
        <f>SUM(O35)-SUM(Table3!O64)</f>
        <v>0</v>
      </c>
      <c r="P96" s="24"/>
      <c r="Q96" s="25"/>
      <c r="R96" s="25"/>
    </row>
    <row r="97" spans="1:18" ht="10.5" customHeight="1">
      <c r="A97" s="22"/>
      <c r="B97" s="34" t="s">
        <v>1369</v>
      </c>
      <c r="C97" s="34" t="s">
        <v>1063</v>
      </c>
      <c r="D97" s="626">
        <f>SUM(D51)-SUM(Table3!D121)</f>
        <v>0</v>
      </c>
      <c r="E97" s="626">
        <f>SUM(E51)-SUM(Table3!E121)</f>
        <v>0</v>
      </c>
      <c r="F97" s="626">
        <f>SUM(F51)-SUM(Table3!F121)</f>
        <v>0</v>
      </c>
      <c r="G97" s="626">
        <f>SUM(G51)-SUM(Table3!G121)</f>
        <v>0</v>
      </c>
      <c r="H97" s="626">
        <f>SUM(H51)-SUM(Table3!H121)</f>
        <v>0</v>
      </c>
      <c r="I97" s="626">
        <f>SUM(I51)-SUM(Table3!I121)</f>
        <v>0</v>
      </c>
      <c r="J97" s="626">
        <f>SUM(J51)-SUM(Table3!J121)</f>
        <v>0</v>
      </c>
      <c r="K97" s="626">
        <f>SUM(K51)-SUM(Table3!K121)</f>
        <v>0</v>
      </c>
      <c r="L97" s="626">
        <f>SUM(L51)-SUM(Table3!L121)</f>
        <v>0</v>
      </c>
      <c r="M97" s="626">
        <f>SUM(M51)-SUM(Table3!M121)</f>
        <v>0</v>
      </c>
      <c r="N97" s="626">
        <f>SUM(N51)-SUM(Table3!N121)</f>
        <v>0</v>
      </c>
      <c r="O97" s="626">
        <f>SUM(O51)-SUM(Table3!O121)</f>
        <v>0</v>
      </c>
      <c r="P97" s="24"/>
      <c r="Q97" s="25"/>
      <c r="R97" s="25"/>
    </row>
    <row r="98" spans="1:18" ht="15" customHeight="1">
      <c r="A98" s="22"/>
      <c r="B98" s="22" t="s">
        <v>1360</v>
      </c>
      <c r="C98" s="22" t="s">
        <v>1063</v>
      </c>
      <c r="D98" s="582">
        <f>SUM(D36)-SUM(Table3!D73)</f>
        <v>0</v>
      </c>
      <c r="E98" s="582">
        <f>SUM(E36)-SUM(Table3!E73)</f>
        <v>0</v>
      </c>
      <c r="F98" s="582">
        <f>SUM(F36)-SUM(Table3!F73)</f>
        <v>0</v>
      </c>
      <c r="G98" s="582">
        <f>SUM(G36)-SUM(Table3!G73)</f>
        <v>0</v>
      </c>
      <c r="H98" s="582">
        <f>SUM(H36)-SUM(Table3!H73)</f>
        <v>0</v>
      </c>
      <c r="I98" s="582">
        <f>SUM(I36)-SUM(Table3!I73)</f>
        <v>0</v>
      </c>
      <c r="J98" s="582">
        <f>SUM(J36)-SUM(Table3!J73)</f>
        <v>0</v>
      </c>
      <c r="K98" s="582">
        <f>SUM(K36)-SUM(Table3!K73)</f>
        <v>0</v>
      </c>
      <c r="L98" s="582">
        <f>SUM(L36)-SUM(Table3!L73)</f>
        <v>0</v>
      </c>
      <c r="M98" s="582">
        <f>SUM(M36)-SUM(Table3!M73)</f>
        <v>0</v>
      </c>
      <c r="N98" s="582">
        <f>SUM(N36)-SUM(Table3!N73)</f>
        <v>0</v>
      </c>
      <c r="O98" s="582">
        <f>SUM(O36)-SUM(Table3!O73)</f>
        <v>0</v>
      </c>
      <c r="P98" s="24"/>
      <c r="Q98" s="25"/>
      <c r="R98" s="25"/>
    </row>
    <row r="99" spans="1:18" ht="10.5" customHeight="1">
      <c r="A99" s="22"/>
      <c r="B99" s="22" t="s">
        <v>1008</v>
      </c>
      <c r="C99" s="22" t="s">
        <v>1063</v>
      </c>
      <c r="D99" s="582">
        <f>SUM(D37)-SUM(Table3!D82)</f>
        <v>0</v>
      </c>
      <c r="E99" s="582">
        <f>SUM(E37)-SUM(Table3!E82)</f>
        <v>0</v>
      </c>
      <c r="F99" s="582">
        <f>SUM(F37)-SUM(Table3!F82)</f>
        <v>0</v>
      </c>
      <c r="G99" s="582">
        <f>SUM(G37)-SUM(Table3!G82)</f>
        <v>0</v>
      </c>
      <c r="H99" s="582">
        <f>SUM(H37)-SUM(Table3!H82)</f>
        <v>0</v>
      </c>
      <c r="I99" s="582">
        <f>SUM(I37)-SUM(Table3!I82)</f>
        <v>0</v>
      </c>
      <c r="J99" s="582">
        <f>SUM(J37)-SUM(Table3!J82)</f>
        <v>0</v>
      </c>
      <c r="K99" s="582">
        <f>SUM(K37)-SUM(Table3!K82)</f>
        <v>0</v>
      </c>
      <c r="L99" s="582">
        <f>SUM(L37)-SUM(Table3!L82)</f>
        <v>0</v>
      </c>
      <c r="M99" s="582">
        <f>SUM(M37)-SUM(Table3!M82)</f>
        <v>0</v>
      </c>
      <c r="N99" s="582">
        <f>SUM(N37)-SUM(Table3!N82)</f>
        <v>0</v>
      </c>
      <c r="O99" s="582">
        <f>SUM(O37)-SUM(Table3!O82)</f>
        <v>0</v>
      </c>
      <c r="P99" s="24"/>
      <c r="Q99" s="25"/>
      <c r="R99" s="25"/>
    </row>
    <row r="100" spans="1:18" ht="10.5" customHeight="1">
      <c r="A100" s="22"/>
      <c r="B100" s="4" t="s">
        <v>1009</v>
      </c>
      <c r="C100" s="4" t="s">
        <v>1063</v>
      </c>
      <c r="D100" s="582">
        <f>SUM(D38)-SUM(Table3!D90)</f>
        <v>0</v>
      </c>
      <c r="E100" s="582">
        <f>SUM(E38)-SUM(Table3!E90)</f>
        <v>0</v>
      </c>
      <c r="F100" s="582">
        <f>SUM(F38)-SUM(Table3!F90)</f>
        <v>0</v>
      </c>
      <c r="G100" s="582">
        <f>SUM(G38)-SUM(Table3!G90)</f>
        <v>0</v>
      </c>
      <c r="H100" s="582">
        <f>SUM(H38)-SUM(Table3!H90)</f>
        <v>0</v>
      </c>
      <c r="I100" s="582">
        <f>SUM(I38)-SUM(Table3!I90)</f>
        <v>0</v>
      </c>
      <c r="J100" s="582">
        <f>SUM(J38)-SUM(Table3!J90)</f>
        <v>0</v>
      </c>
      <c r="K100" s="582">
        <f>SUM(K38)-SUM(Table3!K90)</f>
        <v>0</v>
      </c>
      <c r="L100" s="582">
        <f>SUM(L38)-SUM(Table3!L90)</f>
        <v>0</v>
      </c>
      <c r="M100" s="582">
        <f>SUM(M38)-SUM(Table3!M90)</f>
        <v>0</v>
      </c>
      <c r="N100" s="582">
        <f>SUM(N38)-SUM(Table3!N90)</f>
        <v>0</v>
      </c>
      <c r="O100" s="582">
        <f>SUM(O38)-SUM(Table3!O90)</f>
        <v>0</v>
      </c>
      <c r="P100" s="24"/>
      <c r="Q100" s="25"/>
      <c r="R100" s="25"/>
    </row>
    <row r="101" spans="1:18" ht="10.5" customHeight="1">
      <c r="A101" s="6"/>
      <c r="B101" s="6" t="s">
        <v>1010</v>
      </c>
      <c r="C101" s="6" t="s">
        <v>1063</v>
      </c>
      <c r="D101" s="649">
        <f>SUM(D52)-SUM(Table3!D122)</f>
        <v>0</v>
      </c>
      <c r="E101" s="649">
        <f>SUM(E52)-SUM(Table3!E122)</f>
        <v>0</v>
      </c>
      <c r="F101" s="649">
        <f>SUM(F52)-SUM(Table3!F122)</f>
        <v>0</v>
      </c>
      <c r="G101" s="649">
        <f>SUM(G52)-SUM(Table3!G122)</f>
        <v>0</v>
      </c>
      <c r="H101" s="649">
        <f>SUM(H52)-SUM(Table3!H122)</f>
        <v>0</v>
      </c>
      <c r="I101" s="649">
        <f>SUM(I52)-SUM(Table3!I122)</f>
        <v>0</v>
      </c>
      <c r="J101" s="649">
        <f>SUM(J52)-SUM(Table3!J122)</f>
        <v>0</v>
      </c>
      <c r="K101" s="649">
        <f>SUM(K52)-SUM(Table3!K122)</f>
        <v>0</v>
      </c>
      <c r="L101" s="649">
        <f>SUM(L52)-SUM(Table3!L122)</f>
        <v>0</v>
      </c>
      <c r="M101" s="649">
        <f>SUM(M52)-SUM(Table3!M122)</f>
        <v>0</v>
      </c>
      <c r="N101" s="649">
        <f>SUM(N52)-SUM(Table3!N122)</f>
        <v>0</v>
      </c>
      <c r="O101" s="649">
        <f>SUM(O52)-SUM(Table3!O122)</f>
        <v>0</v>
      </c>
      <c r="P101" s="1"/>
      <c r="Q101" s="1"/>
      <c r="R101" s="1"/>
    </row>
    <row r="102" spans="1:18" ht="10.5" customHeight="1">
      <c r="A102" s="22" t="s">
        <v>927</v>
      </c>
      <c r="B102" s="22"/>
      <c r="C102" s="22"/>
      <c r="D102" s="35"/>
      <c r="E102" s="35"/>
      <c r="F102" s="35"/>
      <c r="G102" s="35"/>
      <c r="H102" s="35"/>
      <c r="I102" s="35"/>
      <c r="J102" s="35"/>
      <c r="K102" s="35"/>
      <c r="L102" s="35"/>
      <c r="M102" s="35"/>
      <c r="N102" s="35"/>
      <c r="O102" s="35"/>
      <c r="P102" s="1"/>
      <c r="Q102" s="1"/>
      <c r="R102" s="1"/>
    </row>
    <row r="103" spans="1:18" ht="10.5" customHeight="1">
      <c r="A103" s="22" t="s">
        <v>1613</v>
      </c>
      <c r="B103" s="1"/>
      <c r="C103" s="1"/>
      <c r="D103" s="1"/>
      <c r="E103" s="1"/>
      <c r="F103" s="1"/>
      <c r="G103" s="1"/>
      <c r="H103" s="1"/>
      <c r="I103" s="1"/>
      <c r="J103" s="1"/>
      <c r="K103" s="1"/>
      <c r="L103" s="1"/>
      <c r="M103" s="1"/>
      <c r="N103" s="1"/>
      <c r="O103" s="1"/>
      <c r="P103" s="1"/>
      <c r="Q103" s="1"/>
      <c r="R103" s="1"/>
    </row>
  </sheetData>
  <sheetProtection sheet="1" objects="1" scenarios="1"/>
  <mergeCells count="14">
    <mergeCell ref="A39:B39"/>
    <mergeCell ref="A4:B5"/>
    <mergeCell ref="A68:B68"/>
    <mergeCell ref="M3:M5"/>
    <mergeCell ref="N4:N5"/>
    <mergeCell ref="Q4:S4"/>
    <mergeCell ref="G1:K1"/>
    <mergeCell ref="I4:I5"/>
    <mergeCell ref="J4:J5"/>
    <mergeCell ref="K4:K5"/>
    <mergeCell ref="G3:H3"/>
    <mergeCell ref="D4:H4"/>
    <mergeCell ref="G2:L2"/>
    <mergeCell ref="L4:L5"/>
  </mergeCells>
  <phoneticPr fontId="1" type="noConversion"/>
  <pageMargins left="0.47244094488188981" right="0.47244094488188981" top="0.59055118110236227" bottom="0.59055118110236227" header="0.39370078740157483" footer="0.39370078740157483"/>
  <pageSetup orientation="landscape" r:id="rId1"/>
  <headerFooter alignWithMargins="0">
    <oddFooter>&amp;C&amp;8&amp;D  &amp;T&amp;R&amp;8&amp;P</oddFooter>
  </headerFooter>
  <ignoredErrors>
    <ignoredError sqref="D6:O6" numberStoredAsText="1"/>
  </ignoredErrors>
</worksheet>
</file>

<file path=xl/worksheets/sheet16.xml><?xml version="1.0" encoding="utf-8"?>
<worksheet xmlns="http://schemas.openxmlformats.org/spreadsheetml/2006/main" xmlns:r="http://schemas.openxmlformats.org/officeDocument/2006/relationships">
  <sheetPr codeName="Sheet16" enableFormatConditionsCalculation="0">
    <tabColor theme="3" tint="0.39997558519241921"/>
  </sheetPr>
  <dimension ref="A1:W114"/>
  <sheetViews>
    <sheetView workbookViewId="0">
      <pane xSplit="2" ySplit="6" topLeftCell="C7" activePane="bottomRight" state="frozen"/>
      <selection activeCell="W8" sqref="W8"/>
      <selection pane="topRight" activeCell="W8" sqref="W8"/>
      <selection pane="bottomLeft" activeCell="W8" sqref="W8"/>
      <selection pane="bottomRight" activeCell="D8" sqref="D8"/>
    </sheetView>
  </sheetViews>
  <sheetFormatPr defaultRowHeight="12.75"/>
  <cols>
    <col min="1" max="1" width="4.7109375" customWidth="1"/>
    <col min="2" max="2" width="35.28515625" customWidth="1"/>
    <col min="3" max="3" width="0.85546875" customWidth="1"/>
    <col min="4" max="15" width="10" customWidth="1"/>
    <col min="16" max="16" width="3.28515625" customWidth="1"/>
    <col min="17" max="18" width="10" customWidth="1"/>
    <col min="21" max="22" width="0" hidden="1" customWidth="1"/>
  </cols>
  <sheetData>
    <row r="1" spans="1:23">
      <c r="A1" s="36" t="s">
        <v>182</v>
      </c>
      <c r="B1" s="37"/>
      <c r="C1" s="38"/>
      <c r="D1" s="39"/>
      <c r="E1" s="40"/>
      <c r="F1" s="40"/>
      <c r="G1" s="774">
        <f>'Cover page'!I7</f>
        <v>0</v>
      </c>
      <c r="H1" s="774"/>
      <c r="I1" s="774"/>
      <c r="J1" s="774"/>
      <c r="K1" s="774"/>
      <c r="L1" s="41">
        <f>'Cover page'!I9</f>
        <v>0</v>
      </c>
      <c r="M1" s="41"/>
      <c r="N1" s="41"/>
      <c r="O1" s="41"/>
      <c r="P1" s="1"/>
      <c r="Q1" s="22"/>
      <c r="R1" s="22"/>
    </row>
    <row r="2" spans="1:23">
      <c r="A2" s="36" t="s">
        <v>2046</v>
      </c>
      <c r="B2" s="83"/>
      <c r="C2" s="84"/>
      <c r="D2" s="85"/>
      <c r="E2" s="40"/>
      <c r="F2" s="40"/>
      <c r="G2" s="782">
        <f>+'Cover page'!I13</f>
        <v>0</v>
      </c>
      <c r="H2" s="782"/>
      <c r="I2" s="782"/>
      <c r="J2" s="782"/>
      <c r="K2" s="782"/>
      <c r="L2" s="782"/>
      <c r="M2" s="119"/>
      <c r="N2" s="119"/>
      <c r="O2" s="119"/>
      <c r="P2" s="1"/>
      <c r="Q2" s="22"/>
      <c r="R2" s="22"/>
    </row>
    <row r="3" spans="1:23" ht="12" customHeight="1">
      <c r="A3" s="46"/>
      <c r="B3" s="47"/>
      <c r="C3" s="48"/>
      <c r="D3" s="49"/>
      <c r="E3" s="50"/>
      <c r="F3" s="50"/>
      <c r="G3" s="778" t="s">
        <v>877</v>
      </c>
      <c r="H3" s="778"/>
      <c r="I3" s="51">
        <f>+'Cover page'!I11</f>
        <v>0</v>
      </c>
      <c r="J3" s="50"/>
      <c r="K3" s="50"/>
      <c r="L3" s="52"/>
      <c r="M3" s="775" t="s">
        <v>1018</v>
      </c>
      <c r="N3" s="125"/>
      <c r="O3" s="126"/>
      <c r="P3" s="1"/>
      <c r="Q3" s="22"/>
      <c r="R3" s="22"/>
    </row>
    <row r="4" spans="1:23" ht="12" customHeight="1">
      <c r="A4" s="785" t="s">
        <v>1026</v>
      </c>
      <c r="B4" s="785"/>
      <c r="C4" s="53"/>
      <c r="D4" s="779" t="s">
        <v>251</v>
      </c>
      <c r="E4" s="780"/>
      <c r="F4" s="780"/>
      <c r="G4" s="780"/>
      <c r="H4" s="781"/>
      <c r="I4" s="775" t="s">
        <v>252</v>
      </c>
      <c r="J4" s="777" t="s">
        <v>253</v>
      </c>
      <c r="K4" s="775" t="s">
        <v>254</v>
      </c>
      <c r="L4" s="783" t="s">
        <v>874</v>
      </c>
      <c r="M4" s="776"/>
      <c r="N4" s="776" t="s">
        <v>254</v>
      </c>
      <c r="O4" s="123" t="s">
        <v>1017</v>
      </c>
      <c r="P4" s="1"/>
      <c r="Q4" s="771" t="s">
        <v>123</v>
      </c>
      <c r="R4" s="772"/>
      <c r="S4" s="773"/>
    </row>
    <row r="5" spans="1:23" ht="30" customHeight="1">
      <c r="A5" s="785"/>
      <c r="B5" s="785"/>
      <c r="C5" s="53"/>
      <c r="D5" s="55" t="s">
        <v>264</v>
      </c>
      <c r="E5" s="56" t="s">
        <v>265</v>
      </c>
      <c r="F5" s="54" t="s">
        <v>876</v>
      </c>
      <c r="G5" s="56" t="s">
        <v>254</v>
      </c>
      <c r="H5" s="54" t="s">
        <v>873</v>
      </c>
      <c r="I5" s="776"/>
      <c r="J5" s="777"/>
      <c r="K5" s="776"/>
      <c r="L5" s="783"/>
      <c r="M5" s="776"/>
      <c r="N5" s="776"/>
      <c r="O5" s="123" t="s">
        <v>1019</v>
      </c>
      <c r="P5" s="1"/>
      <c r="Q5" s="5" t="s">
        <v>1650</v>
      </c>
      <c r="R5" s="128" t="s">
        <v>1652</v>
      </c>
      <c r="S5" s="129" t="s">
        <v>1017</v>
      </c>
    </row>
    <row r="6" spans="1:23" ht="10.5" customHeight="1">
      <c r="A6" s="57"/>
      <c r="B6" s="58"/>
      <c r="C6" s="58"/>
      <c r="D6" s="59" t="s">
        <v>255</v>
      </c>
      <c r="E6" s="60" t="s">
        <v>256</v>
      </c>
      <c r="F6" s="61" t="s">
        <v>257</v>
      </c>
      <c r="G6" s="60" t="s">
        <v>258</v>
      </c>
      <c r="H6" s="61" t="s">
        <v>259</v>
      </c>
      <c r="I6" s="60" t="s">
        <v>260</v>
      </c>
      <c r="J6" s="61" t="s">
        <v>261</v>
      </c>
      <c r="K6" s="60" t="s">
        <v>262</v>
      </c>
      <c r="L6" s="62" t="s">
        <v>263</v>
      </c>
      <c r="M6" s="59" t="s">
        <v>1020</v>
      </c>
      <c r="N6" s="60" t="s">
        <v>1021</v>
      </c>
      <c r="O6" s="60" t="s">
        <v>1022</v>
      </c>
      <c r="P6" s="1"/>
      <c r="Q6" s="7" t="s">
        <v>1651</v>
      </c>
      <c r="R6" s="130" t="s">
        <v>1653</v>
      </c>
      <c r="S6" s="8" t="s">
        <v>1023</v>
      </c>
    </row>
    <row r="7" spans="1:23" s="463" customFormat="1" ht="10.5" customHeight="1">
      <c r="A7" s="455"/>
      <c r="B7" s="456" t="s">
        <v>1109</v>
      </c>
      <c r="C7" s="457"/>
      <c r="D7" s="458" t="str">
        <f>'SOURCE BA'!$F$5</f>
        <v/>
      </c>
      <c r="E7" s="458" t="str">
        <f>'SOURCE EA'!$F$5</f>
        <v/>
      </c>
      <c r="F7" s="458" t="str">
        <f>'SOURCE SS'!$F$5</f>
        <v/>
      </c>
      <c r="G7" s="458" t="str">
        <f>'SOURCE CC'!$F$5</f>
        <v/>
      </c>
      <c r="H7" s="458" t="str">
        <f>'SOURCE CG'!$F$5</f>
        <v/>
      </c>
      <c r="I7" s="458" t="str">
        <f>'SOURCE SG'!$F$5</f>
        <v/>
      </c>
      <c r="J7" s="458" t="str">
        <f>'SOURCE LG'!$F$5</f>
        <v/>
      </c>
      <c r="K7" s="458" t="str">
        <f>'SOURCE CT'!$F$5</f>
        <v/>
      </c>
      <c r="L7" s="458" t="str">
        <f>'SOURCE GG'!$F$5</f>
        <v/>
      </c>
      <c r="M7" s="458" t="str">
        <f>'SOURCE NFPC'!$F$5</f>
        <v/>
      </c>
      <c r="N7" s="458" t="str">
        <f>'SOURCE CN'!$F$5</f>
        <v/>
      </c>
      <c r="O7" s="458" t="str">
        <f>'SOURCE NFPS'!$F$5</f>
        <v/>
      </c>
      <c r="P7" s="459"/>
      <c r="Q7" s="460"/>
      <c r="R7" s="461"/>
      <c r="S7" s="462"/>
    </row>
    <row r="8" spans="1:23" s="295" customFormat="1" ht="15" customHeight="1">
      <c r="A8" s="674" t="s">
        <v>1580</v>
      </c>
      <c r="B8" s="94" t="s">
        <v>1104</v>
      </c>
      <c r="C8" s="265" t="s">
        <v>1063</v>
      </c>
      <c r="D8" s="572" t="str">
        <f>IF(COUNTIF('SOURCE BA'!$F:$F,$A8)&gt;0,SUMIF('SOURCE BA'!$F:$F,$A8,'SOURCE BA'!$C:$C),IF(COUNT(D9,D42,D52,D62)&gt;0, SUM(D9,D42,D52,D62),IF(COUNTIF('SOURCE BA'!$F:$F,$A8 &amp; "?")&gt;0,SUMIF('SOURCE BA'!$F:$F,$A8 &amp; "?", 'SOURCE BA'!$C:$C),"...")))</f>
        <v>...</v>
      </c>
      <c r="E8" s="572" t="str">
        <f>IF(COUNTIF('SOURCE EA'!$F:$F,$A8)&gt;0,SUMIF('SOURCE EA'!$F:$F,$A8,'SOURCE EA'!$C:$C),IF(COUNT(E9,E42,E52,E62)&gt;0, SUM(E9,E42,E52,E62),IF(COUNTIF('SOURCE EA'!$F:$F,$A8 &amp; "?")&gt;0,SUMIF('SOURCE EA'!$F:$F,$A8 &amp; "?", 'SOURCE EA'!$C:$C),"...")))</f>
        <v>...</v>
      </c>
      <c r="F8" s="572" t="str">
        <f>IF(COUNTIF('SOURCE SS'!$F:$F,$A8)&gt;0,SUMIF('SOURCE SS'!$F:$F,$A8,'SOURCE SS'!$C:$C),IF(COUNT(F9,F42,F52,F62)&gt;0, SUM(F9,F42,F52,F62),IF(COUNTIF('SOURCE SS'!$F:$F,$A8 &amp; "?")&gt;0,SUMIF('SOURCE SS'!$F:$F,$A8 &amp; "?", 'SOURCE SS'!$C:$C),"...")))</f>
        <v>...</v>
      </c>
      <c r="G8" s="572" t="str">
        <f>IF(COUNTIF('SOURCE CC'!$F:$F,$A8)&gt;0,SUMIF('SOURCE CC'!$F:$F,$A8,'SOURCE CC'!$C:$C),IF(COUNT(G9,G42,G52,G62)&gt;0, SUM(G9,G42,G52,G62),IF(COUNTIF('SOURCE CC'!$F:$F,$A8 &amp; "?")&gt;0,SUMIF('SOURCE CC'!$F:$F,$A8 &amp; "?", 'SOURCE CC'!$C:$C),"...")))</f>
        <v>...</v>
      </c>
      <c r="H8" s="572" t="str">
        <f>IF(COUNTIF('SOURCE CG'!$F:$F,$A8)&gt;0,SUMIF('SOURCE CG'!$F:$F,$A8,'SOURCE CG'!$C:$C),IF(COUNT(H9,H42,H52,H62)&gt;0, SUM(H9,H42,H52,H62),IF(COUNTIF('SOURCE CG'!$F:$F,$A8 &amp; "?")&gt;0,SUMIF('SOURCE CG'!$F:$F,$A8 &amp; "?", 'SOURCE CG'!$C:$C),IF(COUNT(D8:G8)&gt;0,SUM(D8:G8),"..."))))</f>
        <v>...</v>
      </c>
      <c r="I8" s="572" t="str">
        <f>IF(COUNTIF('SOURCE SG'!$F:$F,$A8)&gt;0,SUMIF('SOURCE SG'!$F:$F,$A8,'SOURCE SG'!$C:$C),IF(COUNT(I9,I42,I52,I62)&gt;0, SUM(I9,I42,I52,I62),IF(COUNTIF('SOURCE SG'!$F:$F,$A8 &amp; "?")&gt;0,SUMIF('SOURCE SG'!$F:$F,$A8 &amp; "?", 'SOURCE SG'!$C:$C),"...")))</f>
        <v>...</v>
      </c>
      <c r="J8" s="572" t="str">
        <f>IF(COUNTIF('SOURCE LG'!$F:$F,$A8)&gt;0,SUMIF('SOURCE LG'!$F:$F,$A8,'SOURCE LG'!$C:$C),IF(COUNT(J9,J42,J52,J62)&gt;0, SUM(J9,J42,J52,J62),IF(COUNTIF('SOURCE LG'!$F:$F,$A8 &amp; "?")&gt;0,SUMIF('SOURCE LG'!$F:$F,$A8 &amp; "?", 'SOURCE LG'!$C:$C),"...")))</f>
        <v>...</v>
      </c>
      <c r="K8" s="572" t="str">
        <f>IF(COUNTIF('SOURCE CT'!$F:$F,$A8)&gt;0,SUMIF('SOURCE CT'!$F:$F,$A8,'SOURCE CT'!$C:$C),IF(COUNT(K9,K42,K52,K62)&gt;0, SUM(K9,K42,K52,K62),IF(COUNTIF('SOURCE CT'!$F:$F,$A8 &amp; "?")&gt;0,SUMIF('SOURCE CT'!$F:$F,$A8 &amp; "?", 'SOURCE CT'!$C:$C),"...")))</f>
        <v>...</v>
      </c>
      <c r="L8" s="572" t="str">
        <f>IF(COUNTIF('SOURCE GG'!$F:$F,$A8)&gt;0,SUMIF('SOURCE GG'!$F:$F,$A8,'SOURCE GG'!$C:$C),IF(COUNT(L9,L42,L52,L62)&gt;0, SUM(L9,L42,L52,L62),IF(COUNTIF('SOURCE GG'!$F:$F,$A8 &amp; "?")&gt;0,SUMIF('SOURCE GG'!$F:$F,$A8 &amp; "?", 'SOURCE GG'!$C:$C),IF(COUNT(H8:K8)&gt;0,SUM(H8:K8),"..."))))</f>
        <v>...</v>
      </c>
      <c r="M8" s="572" t="str">
        <f>IF(COUNTIF('SOURCE NFPC'!$F:$F,$A8)&gt;0,SUMIF('SOURCE NFPC'!$F:$F,$A8,'SOURCE NFPC'!$C:$C),IF(COUNT(M9,M42,M52,M62)&gt;0, SUM(M9,M42,M52,M62),IF(COUNTIF('SOURCE NFPC'!$F:$F,$A8 &amp; "?")&gt;0,SUMIF('SOURCE NFPC'!$F:$F,$A8 &amp; "?", 'SOURCE NFPC'!$C:$C),"...")))</f>
        <v>...</v>
      </c>
      <c r="N8" s="572" t="str">
        <f>IF(COUNTIF('SOURCE CN'!$F:$F,$A8)&gt;0,SUMIF('SOURCE CN'!$F:$F,$A8,'SOURCE CN'!$C:$C),IF(COUNT(N9,N42,N52,N62)&gt;0, SUM(N9,N42,N52,N62),IF(COUNTIF('SOURCE CN'!$F:$F,$A8 &amp; "?")&gt;0,SUMIF('SOURCE CN'!$F:$F,$A8 &amp; "?", 'SOURCE CN'!$C:$C),"...")))</f>
        <v>...</v>
      </c>
      <c r="O8" s="577" t="str">
        <f>IF(COUNTIF('SOURCE NFPS'!$F:$F,$A8)&gt;0,SUMIF('SOURCE NFPS'!$F:$F,$A8,'SOURCE NFPS'!$C:$C),IF(COUNT(O9,O42,O52,O62)&gt;0, SUM(O9,O42,O52,O62),IF(COUNTIF('SOURCE NFPS'!$F:$F,$A8 &amp; "?")&gt;0,SUMIF('SOURCE NFPS'!$F:$F,$A8 &amp; "?", 'SOURCE NFPS'!$C:$C),IF(COUNT(L8:N8)&gt;0,SUM(L8:N8),"..."))))</f>
        <v>...</v>
      </c>
      <c r="P8" s="284"/>
      <c r="Q8" s="557">
        <f>SUM(H8)-SUM(D8)-SUM(E8)-SUM(F8)-SUM(G8)</f>
        <v>0</v>
      </c>
      <c r="R8" s="558">
        <f>SUM(L8)-SUM(H8)-SUM(I8)-SUM(J8)-SUM(K8)</f>
        <v>0</v>
      </c>
      <c r="S8" s="559">
        <f>SUM(O8)-SUM(L8)-SUM(M8)-SUM(N8)</f>
        <v>0</v>
      </c>
      <c r="U8" s="93">
        <v>1</v>
      </c>
      <c r="V8" s="93" t="str">
        <f>"A"&amp;""&amp;U8</f>
        <v>A1</v>
      </c>
      <c r="W8" s="556"/>
    </row>
    <row r="9" spans="1:23" s="295" customFormat="1" ht="15.75" customHeight="1">
      <c r="A9" s="675" t="s">
        <v>139</v>
      </c>
      <c r="B9" s="64" t="s">
        <v>1105</v>
      </c>
      <c r="C9" s="14" t="s">
        <v>1063</v>
      </c>
      <c r="D9" s="573" t="str">
        <f>IF(COUNTIF('SOURCE BA'!$F:$F,$A9)&gt;0,SUMIF('SOURCE BA'!$F:$F,$A9,'SOURCE BA'!$C:$C),IF(COUNT(D10,D14,D15,D22,D34,D41)&gt;0, SUM(D10,D14,D15,D22,D34,D41),IF(COUNTIF('SOURCE BA'!$F:$F,$A9 &amp; "?")&gt;0,SUMIF('SOURCE BA'!$F:$F,$A9 &amp; "?", 'SOURCE BA'!$C:$C),"...")))</f>
        <v>...</v>
      </c>
      <c r="E9" s="573" t="str">
        <f>IF(COUNTIF('SOURCE EA'!$F:$F,$A9)&gt;0,SUMIF('SOURCE EA'!$F:$F,$A9,'SOURCE EA'!$C:$C),IF(COUNT(E10,E14,E15,E22,E34,E41)&gt;0, SUM(E10,E14,E15,E22,E34,E41),IF(COUNTIF('SOURCE EA'!$F:$F,$A9 &amp; "?")&gt;0,SUMIF('SOURCE EA'!$F:$F,$A9 &amp; "?", 'SOURCE EA'!$C:$C),"...")))</f>
        <v>...</v>
      </c>
      <c r="F9" s="573" t="str">
        <f>IF(COUNTIF('SOURCE SS'!$F:$F,$A9)&gt;0,SUMIF('SOURCE SS'!$F:$F,$A9,'SOURCE SS'!$C:$C),IF(COUNT(F10,F14,F15,F22,F34,F41)&gt;0, SUM(F10,F14,F15,F22,F34,F41),IF(COUNTIF('SOURCE SS'!$F:$F,$A9 &amp; "?")&gt;0,SUMIF('SOURCE SS'!$F:$F,$A9 &amp; "?", 'SOURCE SS'!$C:$C),"...")))</f>
        <v>...</v>
      </c>
      <c r="G9" s="573" t="str">
        <f>IF(COUNTIF('SOURCE CC'!$F:$F,$A9)&gt;0,SUMIF('SOURCE CC'!$F:$F,$A9,'SOURCE CC'!$C:$C),IF(COUNT(G10,G14,G15,G22,G34,G41)&gt;0, SUM(G10,G14,G15,G22,G34,G41),IF(COUNTIF('SOURCE CC'!$F:$F,$A9 &amp; "?")&gt;0,SUMIF('SOURCE CC'!$F:$F,$A9 &amp; "?", 'SOURCE CC'!$C:$C),"...")))</f>
        <v>...</v>
      </c>
      <c r="H9" s="573" t="str">
        <f>IF(COUNTIF('SOURCE CG'!$F:$F,$A9)&gt;0,SUMIF('SOURCE CG'!$F:$F,$A9,'SOURCE CG'!$C:$C),IF(COUNT(H10,H14,H15,H22,H34,H41)&gt;0, SUM(H10,H14,H15,H22,H34,H41),IF(COUNTIF('SOURCE CG'!$F:$F,$A9 &amp; "?")&gt;0,SUMIF('SOURCE CG'!$F:$F,$A9 &amp; "?", 'SOURCE CG'!$C:$C),IF(COUNT(D9:G9)&gt;0,SUM(D9:G9),"..."))))</f>
        <v>...</v>
      </c>
      <c r="I9" s="573" t="str">
        <f>IF(COUNTIF('SOURCE SG'!$F:$F,$A9)&gt;0,SUMIF('SOURCE SG'!$F:$F,$A9,'SOURCE SG'!$C:$C),IF(COUNT(I10,I14,I15,I22,I34,I41)&gt;0, SUM(I10,I14,I15,I22,I34,I41),IF(COUNTIF('SOURCE SG'!$F:$F,$A9 &amp; "?")&gt;0,SUMIF('SOURCE SG'!$F:$F,$A9 &amp; "?", 'SOURCE SG'!$C:$C),"...")))</f>
        <v>...</v>
      </c>
      <c r="J9" s="573" t="str">
        <f>IF(COUNTIF('SOURCE LG'!$F:$F,$A9)&gt;0,SUMIF('SOURCE LG'!$F:$F,$A9,'SOURCE LG'!$C:$C),IF(COUNT(J10,J14,J15,J22,J34,J41)&gt;0, SUM(J10,J14,J15,J22,J34,J41),IF(COUNTIF('SOURCE LG'!$F:$F,$A9 &amp; "?")&gt;0,SUMIF('SOURCE LG'!$F:$F,$A9 &amp; "?", 'SOURCE LG'!$C:$C),"...")))</f>
        <v>...</v>
      </c>
      <c r="K9" s="573" t="str">
        <f>IF(COUNTIF('SOURCE CT'!$F:$F,$A9)&gt;0,SUMIF('SOURCE CT'!$F:$F,$A9,'SOURCE CT'!$C:$C),IF(COUNT(K10,K14,K15,K22,K34,K41)&gt;0, SUM(K10,K14,K15,K22,K34,K41),IF(COUNTIF('SOURCE CT'!$F:$F,$A9 &amp; "?")&gt;0,SUMIF('SOURCE CT'!$F:$F,$A9 &amp; "?", 'SOURCE CT'!$C:$C),"...")))</f>
        <v>...</v>
      </c>
      <c r="L9" s="573" t="str">
        <f>IF(COUNTIF('SOURCE GG'!$F:$F,$A9)&gt;0,SUMIF('SOURCE GG'!$F:$F,$A9,'SOURCE GG'!$C:$C),IF(COUNT(L10,L14,L15,L22,L34,L41)&gt;0, SUM(L10,L14,L15,L22,L34,L41),IF(COUNTIF('SOURCE GG'!$F:$F,$A9 &amp; "?")&gt;0,SUMIF('SOURCE GG'!$F:$F,$A9 &amp; "?", 'SOURCE GG'!$C:$C),IF(COUNT(H9:K9)&gt;0,SUM(H9:K9),"..."))))</f>
        <v>...</v>
      </c>
      <c r="M9" s="573" t="str">
        <f>IF(COUNTIF('SOURCE NFPC'!$F:$F,$A9)&gt;0,SUMIF('SOURCE NFPC'!$F:$F,$A9,'SOURCE NFPC'!$C:$C),IF(COUNT(M10,M14,M15,M22,M34,M41)&gt;0, SUM(M10,M14,M15,M22,M34,M41),IF(COUNTIF('SOURCE NFPC'!$F:$F,$A9 &amp; "?")&gt;0,SUMIF('SOURCE NFPC'!$F:$F,$A9 &amp; "?", 'SOURCE NFPC'!$C:$C),"...")))</f>
        <v>...</v>
      </c>
      <c r="N9" s="573" t="str">
        <f>IF(COUNTIF('SOURCE CN'!$F:$F,$A9)&gt;0,SUMIF('SOURCE CN'!$F:$F,$A9,'SOURCE CN'!$C:$C),IF(COUNT(N10,N14,N15,N22,N34,N41)&gt;0, SUM(N10,N14,N15,N22,N34,N41),IF(COUNTIF('SOURCE CN'!$F:$F,$A9 &amp; "?")&gt;0,SUMIF('SOURCE CN'!$F:$F,$A9 &amp; "?", 'SOURCE CN'!$C:$C),"...")))</f>
        <v>...</v>
      </c>
      <c r="O9" s="578" t="str">
        <f>IF(COUNTIF('SOURCE NFPS'!$F:$F,$A9)&gt;0,SUMIF('SOURCE NFPS'!$F:$F,$A9,'SOURCE NFPS'!$C:$C),IF(COUNT(O10,O14,O15,O22,O34,O41)&gt;0, SUM(O10,O14,O15,O22,O34,O41),IF(COUNTIF('SOURCE NFPS'!$F:$F,$A9 &amp; "?")&gt;0,SUMIF('SOURCE NFPS'!$F:$F,$A9 &amp; "?", 'SOURCE NFPS'!$C:$C),IF(COUNT(L9:N9)&gt;0,SUM(L9:N9),"..."))))</f>
        <v>...</v>
      </c>
      <c r="P9" s="284"/>
      <c r="Q9" s="560">
        <f t="shared" ref="Q9:Q72" si="0">SUM(H9)-SUM(D9)-SUM(E9)-SUM(F9)-SUM(G9)</f>
        <v>0</v>
      </c>
      <c r="R9" s="561">
        <f t="shared" ref="R9:R72" si="1">SUM(L9)-SUM(H9)-SUM(I9)-SUM(J9)-SUM(K9)</f>
        <v>0</v>
      </c>
      <c r="S9" s="562">
        <f t="shared" ref="S9:S72" si="2">SUM(O9)-SUM(L9)-SUM(M9)-SUM(N9)</f>
        <v>0</v>
      </c>
      <c r="U9" s="63">
        <v>11</v>
      </c>
      <c r="V9" s="63" t="str">
        <f t="shared" ref="V9:V72" si="3">"A"&amp;""&amp;U9</f>
        <v>A11</v>
      </c>
    </row>
    <row r="10" spans="1:23" ht="15.75" customHeight="1">
      <c r="A10" s="675" t="s">
        <v>2133</v>
      </c>
      <c r="B10" s="95" t="s">
        <v>1265</v>
      </c>
      <c r="C10" s="4" t="s">
        <v>1063</v>
      </c>
      <c r="D10" s="574" t="str">
        <f>IF(COUNTIF('SOURCE BA'!$F:$F,$A10)&gt;0,SUMIF('SOURCE BA'!$F:$F,$A10,'SOURCE BA'!$C:$C),IF(COUNT(D11:D13)&gt;0, SUM(D11:D13),IF(COUNTIF('SOURCE BA'!$F:$F,$A10 &amp; "?")&gt;0,SUMIF('SOURCE BA'!$F:$F,$A10 &amp; "?", 'SOURCE BA'!$C:$C),"...")))</f>
        <v>...</v>
      </c>
      <c r="E10" s="574" t="str">
        <f>IF(COUNTIF('SOURCE EA'!$F:$F,$A10)&gt;0,SUMIF('SOURCE EA'!$F:$F,$A10,'SOURCE EA'!$C:$C),IF(COUNT(E11:E13)&gt;0, SUM(E11:E13),IF(COUNTIF('SOURCE EA'!$F:$F,$A10 &amp; "?")&gt;0,SUMIF('SOURCE EA'!$F:$F,$A10 &amp; "?", 'SOURCE EA'!$C:$C),"...")))</f>
        <v>...</v>
      </c>
      <c r="F10" s="574" t="str">
        <f>IF(COUNTIF('SOURCE SS'!$F:$F,$A10)&gt;0,SUMIF('SOURCE SS'!$F:$F,$A10,'SOURCE SS'!$C:$C),IF(COUNT(F11:F13)&gt;0, SUM(F11:F13),IF(COUNTIF('SOURCE SS'!$F:$F,$A10 &amp; "?")&gt;0,SUMIF('SOURCE SS'!$F:$F,$A10 &amp; "?", 'SOURCE SS'!$C:$C),"...")))</f>
        <v>...</v>
      </c>
      <c r="G10" s="574" t="str">
        <f>IF(COUNTIF('SOURCE CC'!$F:$F,$A10)&gt;0,SUMIF('SOURCE CC'!$F:$F,$A10,'SOURCE CC'!$C:$C),IF(COUNT(G11:G13)&gt;0, SUM(G11:G13),IF(COUNTIF('SOURCE CC'!$F:$F,$A10 &amp; "?")&gt;0,SUMIF('SOURCE CC'!$F:$F,$A10 &amp; "?", 'SOURCE CC'!$C:$C),"...")))</f>
        <v>...</v>
      </c>
      <c r="H10" s="574" t="str">
        <f>IF(COUNTIF('SOURCE CG'!$F:$F,$A10)&gt;0,SUMIF('SOURCE CG'!$F:$F,$A10,'SOURCE CG'!$C:$C),IF(COUNT(H11:H13)&gt;0, SUM(H11:H13),IF(COUNTIF('SOURCE CG'!$F:$F,$A10 &amp; "?")&gt;0,SUMIF('SOURCE CG'!$F:$F,$A10 &amp; "?", 'SOURCE CG'!$C:$C),IF(COUNT(D10:G10)&gt;0,SUM(D10:G10),"..."))))</f>
        <v>...</v>
      </c>
      <c r="I10" s="574" t="str">
        <f>IF(COUNTIF('SOURCE SG'!$F:$F,$A10)&gt;0,SUMIF('SOURCE SG'!$F:$F,$A10,'SOURCE SG'!$C:$C),IF(COUNT(I11:I13)&gt;0, SUM(I11:I13),IF(COUNTIF('SOURCE SG'!$F:$F,$A10 &amp; "?")&gt;0,SUMIF('SOURCE SG'!$F:$F,$A10 &amp; "?", 'SOURCE SG'!$C:$C),"...")))</f>
        <v>...</v>
      </c>
      <c r="J10" s="574" t="str">
        <f>IF(COUNTIF('SOURCE LG'!$F:$F,$A10)&gt;0,SUMIF('SOURCE LG'!$F:$F,$A10,'SOURCE LG'!$C:$C),IF(COUNT(J11:J13)&gt;0, SUM(J11:J13),IF(COUNTIF('SOURCE LG'!$F:$F,$A10 &amp; "?")&gt;0,SUMIF('SOURCE LG'!$F:$F,$A10 &amp; "?", 'SOURCE LG'!$C:$C),"...")))</f>
        <v>...</v>
      </c>
      <c r="K10" s="574" t="str">
        <f>IF(COUNTIF('SOURCE CT'!$F:$F,$A10)&gt;0,SUMIF('SOURCE CT'!$F:$F,$A10,'SOURCE CT'!$C:$C),IF(COUNT(K11:K13)&gt;0, SUM(K11:K13),IF(COUNTIF('SOURCE CT'!$F:$F,$A10 &amp; "?")&gt;0,SUMIF('SOURCE CT'!$F:$F,$A10 &amp; "?", 'SOURCE CT'!$C:$C),"...")))</f>
        <v>...</v>
      </c>
      <c r="L10" s="574" t="str">
        <f>IF(COUNTIF('SOURCE GG'!$F:$F,$A10)&gt;0,SUMIF('SOURCE GG'!$F:$F,$A10,'SOURCE GG'!$C:$C),IF(COUNT(L11:L13)&gt;0, SUM(L11:L13),IF(COUNTIF('SOURCE GG'!$F:$F,$A10 &amp; "?")&gt;0,SUMIF('SOURCE GG'!$F:$F,$A10 &amp; "?", 'SOURCE GG'!$C:$C),IF(COUNT(H10:K10)&gt;0,SUM(H10:K10),"..."))))</f>
        <v>...</v>
      </c>
      <c r="M10" s="574" t="str">
        <f>IF(COUNTIF('SOURCE NFPC'!$F:$F,$A10)&gt;0,SUMIF('SOURCE NFPC'!$F:$F,$A10,'SOURCE NFPC'!$C:$C),IF(COUNT(M11:M13)&gt;0, SUM(M11:M13),IF(COUNTIF('SOURCE NFPC'!$F:$F,$A10 &amp; "?")&gt;0,SUMIF('SOURCE NFPC'!$F:$F,$A10 &amp; "?", 'SOURCE NFPC'!$C:$C),"...")))</f>
        <v>...</v>
      </c>
      <c r="N10" s="574" t="str">
        <f>IF(COUNTIF('SOURCE CN'!$F:$F,$A10)&gt;0,SUMIF('SOURCE CN'!$F:$F,$A10,'SOURCE CN'!$C:$C),IF(COUNT(N11:N13)&gt;0, SUM(N11:N13),IF(COUNTIF('SOURCE CN'!$F:$F,$A10 &amp; "?")&gt;0,SUMIF('SOURCE CN'!$F:$F,$A10 &amp; "?", 'SOURCE CN'!$C:$C),"...")))</f>
        <v>...</v>
      </c>
      <c r="O10" s="579" t="str">
        <f>IF(COUNTIF('SOURCE NFPS'!$F:$F,$A10)&gt;0,SUMIF('SOURCE NFPS'!$F:$F,$A10,'SOURCE NFPS'!$C:$C),IF(COUNT(O11:O13)&gt;0, SUM(O11:O13),IF(COUNTIF('SOURCE NFPS'!$F:$F,$A10 &amp; "?")&gt;0,SUMIF('SOURCE NFPS'!$F:$F,$A10 &amp; "?", 'SOURCE NFPS'!$C:$C),IF(COUNT(L10:N10)&gt;0,SUM(L10:N10),"..."))))</f>
        <v>...</v>
      </c>
      <c r="P10" s="1"/>
      <c r="Q10" s="563">
        <f t="shared" si="0"/>
        <v>0</v>
      </c>
      <c r="R10" s="564">
        <f t="shared" si="1"/>
        <v>0</v>
      </c>
      <c r="S10" s="565">
        <f t="shared" si="2"/>
        <v>0</v>
      </c>
      <c r="U10" s="63">
        <v>111</v>
      </c>
      <c r="V10" s="63" t="str">
        <f t="shared" si="3"/>
        <v>A111</v>
      </c>
      <c r="W10" s="299"/>
    </row>
    <row r="11" spans="1:23" ht="9.75" customHeight="1">
      <c r="A11" s="676" t="s">
        <v>2134</v>
      </c>
      <c r="B11" s="96" t="s">
        <v>1047</v>
      </c>
      <c r="C11" s="4" t="s">
        <v>1063</v>
      </c>
      <c r="D11" s="574" t="str">
        <f>IF(COUNTIF('SOURCE BA'!$F:$F,$A11)&gt;0,SUMIF('SOURCE BA'!$F:$F,$A11,'SOURCE BA'!$C:$C),IF(COUNTIF('SOURCE BA'!$F:$F,$A11 &amp; "?")&gt;0,SUMIF('SOURCE BA'!$F:$F,$A11 &amp; "?", 'SOURCE BA'!$C:$C),"..."))</f>
        <v>...</v>
      </c>
      <c r="E11" s="574" t="str">
        <f>IF(COUNTIF('SOURCE EA'!$F:$F,$A11)&gt;0,SUMIF('SOURCE EA'!$F:$F,$A11,'SOURCE EA'!$C:$C),IF(COUNTIF('SOURCE EA'!$F:$F,$A11 &amp; "?")&gt;0,SUMIF('SOURCE EA'!$F:$F,$A11 &amp; "?", 'SOURCE EA'!$C:$C),"..."))</f>
        <v>...</v>
      </c>
      <c r="F11" s="574" t="str">
        <f>IF(COUNTIF('SOURCE SS'!$F:$F,$A11)&gt;0,SUMIF('SOURCE SS'!$F:$F,$A11,'SOURCE SS'!$C:$C),IF(COUNTIF('SOURCE SS'!$F:$F,$A11 &amp; "?")&gt;0,SUMIF('SOURCE SS'!$F:$F,$A11 &amp; "?", 'SOURCE SS'!$C:$C),"..."))</f>
        <v>...</v>
      </c>
      <c r="G11" s="574" t="str">
        <f>IF(COUNTIF('SOURCE CC'!$F:$F,$A11)&gt;0,SUMIF('SOURCE CC'!$F:$F,$A11,'SOURCE CC'!$C:$C),IF(COUNTIF('SOURCE CC'!$F:$F,$A11 &amp; "?")&gt;0,SUMIF('SOURCE CC'!$F:$F,$A11 &amp; "?", 'SOURCE CC'!$C:$C),"..."))</f>
        <v>...</v>
      </c>
      <c r="H11" s="574" t="str">
        <f>IF(COUNTIF('SOURCE CG'!$F:$F,$A11)&gt;0,SUMIF('SOURCE CG'!$F:$F,$A11,'SOURCE CG'!$C:$C),IF(COUNTIF('SOURCE CG'!$F:$F,$A11 &amp; "?")&gt;0,SUMIF('SOURCE CG'!$F:$F,$A11 &amp; "?", 'SOURCE CG'!$C:$C),IF(COUNT(D11:G11)&gt;0,SUM(D11:G11),"...")))</f>
        <v>...</v>
      </c>
      <c r="I11" s="574" t="str">
        <f>IF(COUNTIF('SOURCE SG'!$F:$F,$A11)&gt;0,SUMIF('SOURCE SG'!$F:$F,$A11,'SOURCE SG'!$C:$C),IF(COUNTIF('SOURCE SG'!$F:$F,$A11 &amp; "?")&gt;0,SUMIF('SOURCE SG'!$F:$F,$A11 &amp; "?", 'SOURCE SG'!$C:$C),"..."))</f>
        <v>...</v>
      </c>
      <c r="J11" s="574" t="str">
        <f>IF(COUNTIF('SOURCE LG'!$F:$F,$A11)&gt;0,SUMIF('SOURCE LG'!$F:$F,$A11,'SOURCE LG'!$C:$C),IF(COUNTIF('SOURCE LG'!$F:$F,$A11 &amp; "?")&gt;0,SUMIF('SOURCE LG'!$F:$F,$A11 &amp; "?", 'SOURCE LG'!$C:$C),"..."))</f>
        <v>...</v>
      </c>
      <c r="K11" s="574" t="str">
        <f>IF(COUNTIF('SOURCE CT'!$F:$F,$A11)&gt;0,SUMIF('SOURCE CT'!$F:$F,$A11,'SOURCE CT'!$C:$C),IF(COUNTIF('SOURCE CT'!$F:$F,$A11 &amp; "?")&gt;0,SUMIF('SOURCE CT'!$F:$F,$A11 &amp; "?", 'SOURCE CT'!$C:$C),"..."))</f>
        <v>...</v>
      </c>
      <c r="L11" s="574" t="str">
        <f>IF(COUNTIF('SOURCE GG'!$F:$F,$A11)&gt;0,SUMIF('SOURCE GG'!$F:$F,$A11,'SOURCE GG'!$C:$C),IF(COUNTIF('SOURCE GG'!$F:$F,$A11 &amp; "?")&gt;0,SUMIF('SOURCE GG'!$F:$F,$A11 &amp; "?", 'SOURCE GG'!$C:$C),IF(COUNT(H11:K11)&gt;0,SUM(H11:K11),"...")))</f>
        <v>...</v>
      </c>
      <c r="M11" s="574" t="str">
        <f>IF(COUNTIF('SOURCE NFPC'!$F:$F,$A11)&gt;0,SUMIF('SOURCE NFPC'!$F:$F,$A11,'SOURCE NFPC'!$C:$C),IF(COUNTIF('SOURCE NFPC'!$F:$F,$A11 &amp; "?")&gt;0,SUMIF('SOURCE NFPC'!$F:$F,$A11 &amp; "?", 'SOURCE NFPC'!$C:$C),"..."))</f>
        <v>...</v>
      </c>
      <c r="N11" s="574" t="str">
        <f>IF(COUNTIF('SOURCE CN'!$F:$F,$A11)&gt;0,SUMIF('SOURCE CN'!$F:$F,$A11,'SOURCE CN'!$C:$C),IF(COUNTIF('SOURCE CN'!$F:$F,$A11 &amp; "?")&gt;0,SUMIF('SOURCE CN'!$F:$F,$A11 &amp; "?", 'SOURCE CN'!$C:$C),"..."))</f>
        <v>...</v>
      </c>
      <c r="O11" s="579" t="str">
        <f>IF(COUNTIF('SOURCE NFPS'!$F:$F,$A11)&gt;0,SUMIF('SOURCE NFPS'!$F:$F,$A11,'SOURCE NFPS'!$C:$C),IF(COUNTIF('SOURCE NFPS'!$F:$F,$A11 &amp; "?")&gt;0,SUMIF('SOURCE NFPS'!$F:$F,$A11 &amp; "?", 'SOURCE NFPS'!$C:$C),IF(COUNT(L11:N11)&gt;0,SUM(L11:N11),"...")))</f>
        <v>...</v>
      </c>
      <c r="P11" s="1"/>
      <c r="Q11" s="563">
        <f t="shared" si="0"/>
        <v>0</v>
      </c>
      <c r="R11" s="564">
        <f t="shared" si="1"/>
        <v>0</v>
      </c>
      <c r="S11" s="565">
        <f t="shared" si="2"/>
        <v>0</v>
      </c>
      <c r="U11" s="65">
        <v>1111</v>
      </c>
      <c r="V11" s="65" t="str">
        <f t="shared" si="3"/>
        <v>A1111</v>
      </c>
    </row>
    <row r="12" spans="1:23" ht="9.75" customHeight="1">
      <c r="A12" s="676" t="s">
        <v>2135</v>
      </c>
      <c r="B12" s="96" t="s">
        <v>124</v>
      </c>
      <c r="C12" s="4" t="s">
        <v>1063</v>
      </c>
      <c r="D12" s="574" t="str">
        <f>IF(COUNTIF('SOURCE BA'!$F:$F,$A12)&gt;0,SUMIF('SOURCE BA'!$F:$F,$A12,'SOURCE BA'!$C:$C),IF(COUNTIF('SOURCE BA'!$F:$F,$A12 &amp; "?")&gt;0,SUMIF('SOURCE BA'!$F:$F,$A12 &amp; "?", 'SOURCE BA'!$C:$C),"..."))</f>
        <v>...</v>
      </c>
      <c r="E12" s="574" t="str">
        <f>IF(COUNTIF('SOURCE EA'!$F:$F,$A12)&gt;0,SUMIF('SOURCE EA'!$F:$F,$A12,'SOURCE EA'!$C:$C),IF(COUNTIF('SOURCE EA'!$F:$F,$A12 &amp; "?")&gt;0,SUMIF('SOURCE EA'!$F:$F,$A12 &amp; "?", 'SOURCE EA'!$C:$C),"..."))</f>
        <v>...</v>
      </c>
      <c r="F12" s="574" t="str">
        <f>IF(COUNTIF('SOURCE SS'!$F:$F,$A12)&gt;0,SUMIF('SOURCE SS'!$F:$F,$A12,'SOURCE SS'!$C:$C),IF(COUNTIF('SOURCE SS'!$F:$F,$A12 &amp; "?")&gt;0,SUMIF('SOURCE SS'!$F:$F,$A12 &amp; "?", 'SOURCE SS'!$C:$C),"..."))</f>
        <v>...</v>
      </c>
      <c r="G12" s="574" t="str">
        <f>IF(COUNTIF('SOURCE CC'!$F:$F,$A12)&gt;0,SUMIF('SOURCE CC'!$F:$F,$A12,'SOURCE CC'!$C:$C),IF(COUNTIF('SOURCE CC'!$F:$F,$A12 &amp; "?")&gt;0,SUMIF('SOURCE CC'!$F:$F,$A12 &amp; "?", 'SOURCE CC'!$C:$C),"..."))</f>
        <v>...</v>
      </c>
      <c r="H12" s="574" t="str">
        <f>IF(COUNTIF('SOURCE CG'!$F:$F,$A12)&gt;0,SUMIF('SOURCE CG'!$F:$F,$A12,'SOURCE CG'!$C:$C),IF(COUNTIF('SOURCE CG'!$F:$F,$A12 &amp; "?")&gt;0,SUMIF('SOURCE CG'!$F:$F,$A12 &amp; "?", 'SOURCE CG'!$C:$C),IF(COUNT(D12:G12)&gt;0,SUM(D12:G12),"...")))</f>
        <v>...</v>
      </c>
      <c r="I12" s="574" t="str">
        <f>IF(COUNTIF('SOURCE SG'!$F:$F,$A12)&gt;0,SUMIF('SOURCE SG'!$F:$F,$A12,'SOURCE SG'!$C:$C),IF(COUNTIF('SOURCE SG'!$F:$F,$A12 &amp; "?")&gt;0,SUMIF('SOURCE SG'!$F:$F,$A12 &amp; "?", 'SOURCE SG'!$C:$C),"..."))</f>
        <v>...</v>
      </c>
      <c r="J12" s="574" t="str">
        <f>IF(COUNTIF('SOURCE LG'!$F:$F,$A12)&gt;0,SUMIF('SOURCE LG'!$F:$F,$A12,'SOURCE LG'!$C:$C),IF(COUNTIF('SOURCE LG'!$F:$F,$A12 &amp; "?")&gt;0,SUMIF('SOURCE LG'!$F:$F,$A12 &amp; "?", 'SOURCE LG'!$C:$C),"..."))</f>
        <v>...</v>
      </c>
      <c r="K12" s="574" t="str">
        <f>IF(COUNTIF('SOURCE CT'!$F:$F,$A12)&gt;0,SUMIF('SOURCE CT'!$F:$F,$A12,'SOURCE CT'!$C:$C),IF(COUNTIF('SOURCE CT'!$F:$F,$A12 &amp; "?")&gt;0,SUMIF('SOURCE CT'!$F:$F,$A12 &amp; "?", 'SOURCE CT'!$C:$C),"..."))</f>
        <v>...</v>
      </c>
      <c r="L12" s="574" t="str">
        <f>IF(COUNTIF('SOURCE GG'!$F:$F,$A12)&gt;0,SUMIF('SOURCE GG'!$F:$F,$A12,'SOURCE GG'!$C:$C),IF(COUNTIF('SOURCE GG'!$F:$F,$A12 &amp; "?")&gt;0,SUMIF('SOURCE GG'!$F:$F,$A12 &amp; "?", 'SOURCE GG'!$C:$C),IF(COUNT(H12:K12)&gt;0,SUM(H12:K12),"...")))</f>
        <v>...</v>
      </c>
      <c r="M12" s="574" t="str">
        <f>IF(COUNTIF('SOURCE NFPC'!$F:$F,$A12)&gt;0,SUMIF('SOURCE NFPC'!$F:$F,$A12,'SOURCE NFPC'!$C:$C),IF(COUNTIF('SOURCE NFPC'!$F:$F,$A12 &amp; "?")&gt;0,SUMIF('SOURCE NFPC'!$F:$F,$A12 &amp; "?", 'SOURCE NFPC'!$C:$C),"..."))</f>
        <v>...</v>
      </c>
      <c r="N12" s="574" t="str">
        <f>IF(COUNTIF('SOURCE CN'!$F:$F,$A12)&gt;0,SUMIF('SOURCE CN'!$F:$F,$A12,'SOURCE CN'!$C:$C),IF(COUNTIF('SOURCE CN'!$F:$F,$A12 &amp; "?")&gt;0,SUMIF('SOURCE CN'!$F:$F,$A12 &amp; "?", 'SOURCE CN'!$C:$C),"..."))</f>
        <v>...</v>
      </c>
      <c r="O12" s="579" t="str">
        <f>IF(COUNTIF('SOURCE NFPS'!$F:$F,$A12)&gt;0,SUMIF('SOURCE NFPS'!$F:$F,$A12,'SOURCE NFPS'!$C:$C),IF(COUNTIF('SOURCE NFPS'!$F:$F,$A12 &amp; "?")&gt;0,SUMIF('SOURCE NFPS'!$F:$F,$A12 &amp; "?", 'SOURCE NFPS'!$C:$C),IF(COUNT(L12:N12)&gt;0,SUM(L12:N12),"...")))</f>
        <v>...</v>
      </c>
      <c r="P12" s="1"/>
      <c r="Q12" s="563">
        <f t="shared" si="0"/>
        <v>0</v>
      </c>
      <c r="R12" s="564">
        <f t="shared" si="1"/>
        <v>0</v>
      </c>
      <c r="S12" s="565">
        <f t="shared" si="2"/>
        <v>0</v>
      </c>
      <c r="U12" s="65">
        <v>1112</v>
      </c>
      <c r="V12" s="65" t="str">
        <f t="shared" si="3"/>
        <v>A1112</v>
      </c>
      <c r="W12" s="299"/>
    </row>
    <row r="13" spans="1:23" ht="9.75" customHeight="1">
      <c r="A13" s="676" t="s">
        <v>2136</v>
      </c>
      <c r="B13" s="96" t="s">
        <v>1048</v>
      </c>
      <c r="C13" s="4" t="s">
        <v>1063</v>
      </c>
      <c r="D13" s="574" t="str">
        <f>IF(COUNTIF('SOURCE BA'!$F:$F,$A13)&gt;0,SUMIF('SOURCE BA'!$F:$F,$A13,'SOURCE BA'!$C:$C),IF(COUNTIF('SOURCE BA'!$F:$F,$A13 &amp; "?")&gt;0,SUMIF('SOURCE BA'!$F:$F,$A13 &amp; "?", 'SOURCE BA'!$C:$C),"..."))</f>
        <v>...</v>
      </c>
      <c r="E13" s="574" t="str">
        <f>IF(COUNTIF('SOURCE EA'!$F:$F,$A13)&gt;0,SUMIF('SOURCE EA'!$F:$F,$A13,'SOURCE EA'!$C:$C),IF(COUNTIF('SOURCE EA'!$F:$F,$A13 &amp; "?")&gt;0,SUMIF('SOURCE EA'!$F:$F,$A13 &amp; "?", 'SOURCE EA'!$C:$C),"..."))</f>
        <v>...</v>
      </c>
      <c r="F13" s="574" t="str">
        <f>IF(COUNTIF('SOURCE SS'!$F:$F,$A13)&gt;0,SUMIF('SOURCE SS'!$F:$F,$A13,'SOURCE SS'!$C:$C),IF(COUNTIF('SOURCE SS'!$F:$F,$A13 &amp; "?")&gt;0,SUMIF('SOURCE SS'!$F:$F,$A13 &amp; "?", 'SOURCE SS'!$C:$C),"..."))</f>
        <v>...</v>
      </c>
      <c r="G13" s="574" t="str">
        <f>IF(COUNTIF('SOURCE CC'!$F:$F,$A13)&gt;0,SUMIF('SOURCE CC'!$F:$F,$A13,'SOURCE CC'!$C:$C),IF(COUNTIF('SOURCE CC'!$F:$F,$A13 &amp; "?")&gt;0,SUMIF('SOURCE CC'!$F:$F,$A13 &amp; "?", 'SOURCE CC'!$C:$C),"..."))</f>
        <v>...</v>
      </c>
      <c r="H13" s="574" t="str">
        <f>IF(COUNTIF('SOURCE CG'!$F:$F,$A13)&gt;0,SUMIF('SOURCE CG'!$F:$F,$A13,'SOURCE CG'!$C:$C),IF(COUNTIF('SOURCE CG'!$F:$F,$A13 &amp; "?")&gt;0,SUMIF('SOURCE CG'!$F:$F,$A13 &amp; "?", 'SOURCE CG'!$C:$C),IF(COUNT(D13:G13)&gt;0,SUM(D13:G13),"...")))</f>
        <v>...</v>
      </c>
      <c r="I13" s="574" t="str">
        <f>IF(COUNTIF('SOURCE SG'!$F:$F,$A13)&gt;0,SUMIF('SOURCE SG'!$F:$F,$A13,'SOURCE SG'!$C:$C),IF(COUNTIF('SOURCE SG'!$F:$F,$A13 &amp; "?")&gt;0,SUMIF('SOURCE SG'!$F:$F,$A13 &amp; "?", 'SOURCE SG'!$C:$C),"..."))</f>
        <v>...</v>
      </c>
      <c r="J13" s="574" t="str">
        <f>IF(COUNTIF('SOURCE LG'!$F:$F,$A13)&gt;0,SUMIF('SOURCE LG'!$F:$F,$A13,'SOURCE LG'!$C:$C),IF(COUNTIF('SOURCE LG'!$F:$F,$A13 &amp; "?")&gt;0,SUMIF('SOURCE LG'!$F:$F,$A13 &amp; "?", 'SOURCE LG'!$C:$C),"..."))</f>
        <v>...</v>
      </c>
      <c r="K13" s="574" t="str">
        <f>IF(COUNTIF('SOURCE CT'!$F:$F,$A13)&gt;0,SUMIF('SOURCE CT'!$F:$F,$A13,'SOURCE CT'!$C:$C),IF(COUNTIF('SOURCE CT'!$F:$F,$A13 &amp; "?")&gt;0,SUMIF('SOURCE CT'!$F:$F,$A13 &amp; "?", 'SOURCE CT'!$C:$C),"..."))</f>
        <v>...</v>
      </c>
      <c r="L13" s="574" t="str">
        <f>IF(COUNTIF('SOURCE GG'!$F:$F,$A13)&gt;0,SUMIF('SOURCE GG'!$F:$F,$A13,'SOURCE GG'!$C:$C),IF(COUNTIF('SOURCE GG'!$F:$F,$A13 &amp; "?")&gt;0,SUMIF('SOURCE GG'!$F:$F,$A13 &amp; "?", 'SOURCE GG'!$C:$C),IF(COUNT(H13:K13)&gt;0,SUM(H13:K13),"...")))</f>
        <v>...</v>
      </c>
      <c r="M13" s="574" t="str">
        <f>IF(COUNTIF('SOURCE NFPC'!$F:$F,$A13)&gt;0,SUMIF('SOURCE NFPC'!$F:$F,$A13,'SOURCE NFPC'!$C:$C),IF(COUNTIF('SOURCE NFPC'!$F:$F,$A13 &amp; "?")&gt;0,SUMIF('SOURCE NFPC'!$F:$F,$A13 &amp; "?", 'SOURCE NFPC'!$C:$C),"..."))</f>
        <v>...</v>
      </c>
      <c r="N13" s="574" t="str">
        <f>IF(COUNTIF('SOURCE CN'!$F:$F,$A13)&gt;0,SUMIF('SOURCE CN'!$F:$F,$A13,'SOURCE CN'!$C:$C),IF(COUNTIF('SOURCE CN'!$F:$F,$A13 &amp; "?")&gt;0,SUMIF('SOURCE CN'!$F:$F,$A13 &amp; "?", 'SOURCE CN'!$C:$C),"..."))</f>
        <v>...</v>
      </c>
      <c r="O13" s="579" t="str">
        <f>IF(COUNTIF('SOURCE NFPS'!$F:$F,$A13)&gt;0,SUMIF('SOURCE NFPS'!$F:$F,$A13,'SOURCE NFPS'!$C:$C),IF(COUNTIF('SOURCE NFPS'!$F:$F,$A13 &amp; "?")&gt;0,SUMIF('SOURCE NFPS'!$F:$F,$A13 &amp; "?", 'SOURCE NFPS'!$C:$C),IF(COUNT(L13:N13)&gt;0,SUM(L13:N13),"...")))</f>
        <v>...</v>
      </c>
      <c r="P13" s="1"/>
      <c r="Q13" s="563">
        <f t="shared" si="0"/>
        <v>0</v>
      </c>
      <c r="R13" s="564">
        <f t="shared" si="1"/>
        <v>0</v>
      </c>
      <c r="S13" s="565">
        <f t="shared" si="2"/>
        <v>0</v>
      </c>
      <c r="U13" s="65">
        <v>1113</v>
      </c>
      <c r="V13" s="65" t="str">
        <f t="shared" si="3"/>
        <v>A1113</v>
      </c>
    </row>
    <row r="14" spans="1:23" ht="15.75" customHeight="1">
      <c r="A14" s="472" t="s">
        <v>2137</v>
      </c>
      <c r="B14" s="95" t="s">
        <v>1049</v>
      </c>
      <c r="C14" s="4" t="s">
        <v>1063</v>
      </c>
      <c r="D14" s="574" t="str">
        <f>IF(COUNTIF('SOURCE BA'!$F:$F,$A14)&gt;0,SUMIF('SOURCE BA'!$F:$F,$A14,'SOURCE BA'!$C:$C),IF(COUNTIF('SOURCE BA'!$F:$F,$A14 &amp; "?")&gt;0,SUMIF('SOURCE BA'!$F:$F,$A14 &amp; "?", 'SOURCE BA'!$C:$C),"..."))</f>
        <v>...</v>
      </c>
      <c r="E14" s="574" t="str">
        <f>IF(COUNTIF('SOURCE EA'!$F:$F,$A14)&gt;0,SUMIF('SOURCE EA'!$F:$F,$A14,'SOURCE EA'!$C:$C),IF(COUNTIF('SOURCE EA'!$F:$F,$A14 &amp; "?")&gt;0,SUMIF('SOURCE EA'!$F:$F,$A14 &amp; "?", 'SOURCE EA'!$C:$C),"..."))</f>
        <v>...</v>
      </c>
      <c r="F14" s="574" t="str">
        <f>IF(COUNTIF('SOURCE SS'!$F:$F,$A14)&gt;0,SUMIF('SOURCE SS'!$F:$F,$A14,'SOURCE SS'!$C:$C),IF(COUNTIF('SOURCE SS'!$F:$F,$A14 &amp; "?")&gt;0,SUMIF('SOURCE SS'!$F:$F,$A14 &amp; "?", 'SOURCE SS'!$C:$C),"..."))</f>
        <v>...</v>
      </c>
      <c r="G14" s="574" t="str">
        <f>IF(COUNTIF('SOURCE CC'!$F:$F,$A14)&gt;0,SUMIF('SOURCE CC'!$F:$F,$A14,'SOURCE CC'!$C:$C),IF(COUNTIF('SOURCE CC'!$F:$F,$A14 &amp; "?")&gt;0,SUMIF('SOURCE CC'!$F:$F,$A14 &amp; "?", 'SOURCE CC'!$C:$C),"..."))</f>
        <v>...</v>
      </c>
      <c r="H14" s="574" t="str">
        <f>IF(COUNTIF('SOURCE CG'!$F:$F,$A14)&gt;0,SUMIF('SOURCE CG'!$F:$F,$A14,'SOURCE CG'!$C:$C),IF(COUNTIF('SOURCE CG'!$F:$F,$A14 &amp; "?")&gt;0,SUMIF('SOURCE CG'!$F:$F,$A14 &amp; "?", 'SOURCE CG'!$C:$C),IF(COUNT(D14:G14)&gt;0,SUM(D14:G14),"...")))</f>
        <v>...</v>
      </c>
      <c r="I14" s="574" t="str">
        <f>IF(COUNTIF('SOURCE SG'!$F:$F,$A14)&gt;0,SUMIF('SOURCE SG'!$F:$F,$A14,'SOURCE SG'!$C:$C),IF(COUNTIF('SOURCE SG'!$F:$F,$A14 &amp; "?")&gt;0,SUMIF('SOURCE SG'!$F:$F,$A14 &amp; "?", 'SOURCE SG'!$C:$C),"..."))</f>
        <v>...</v>
      </c>
      <c r="J14" s="574" t="str">
        <f>IF(COUNTIF('SOURCE LG'!$F:$F,$A14)&gt;0,SUMIF('SOURCE LG'!$F:$F,$A14,'SOURCE LG'!$C:$C),IF(COUNTIF('SOURCE LG'!$F:$F,$A14 &amp; "?")&gt;0,SUMIF('SOURCE LG'!$F:$F,$A14 &amp; "?", 'SOURCE LG'!$C:$C),"..."))</f>
        <v>...</v>
      </c>
      <c r="K14" s="574" t="str">
        <f>IF(COUNTIF('SOURCE CT'!$F:$F,$A14)&gt;0,SUMIF('SOURCE CT'!$F:$F,$A14,'SOURCE CT'!$C:$C),IF(COUNTIF('SOURCE CT'!$F:$F,$A14 &amp; "?")&gt;0,SUMIF('SOURCE CT'!$F:$F,$A14 &amp; "?", 'SOURCE CT'!$C:$C),"..."))</f>
        <v>...</v>
      </c>
      <c r="L14" s="574" t="str">
        <f>IF(COUNTIF('SOURCE GG'!$F:$F,$A14)&gt;0,SUMIF('SOURCE GG'!$F:$F,$A14,'SOURCE GG'!$C:$C),IF(COUNTIF('SOURCE GG'!$F:$F,$A14 &amp; "?")&gt;0,SUMIF('SOURCE GG'!$F:$F,$A14 &amp; "?", 'SOURCE GG'!$C:$C),IF(COUNT(H14:K14)&gt;0,SUM(H14:K14),"...")))</f>
        <v>...</v>
      </c>
      <c r="M14" s="574" t="str">
        <f>IF(COUNTIF('SOURCE NFPC'!$F:$F,$A14)&gt;0,SUMIF('SOURCE NFPC'!$F:$F,$A14,'SOURCE NFPC'!$C:$C),IF(COUNTIF('SOURCE NFPC'!$F:$F,$A14 &amp; "?")&gt;0,SUMIF('SOURCE NFPC'!$F:$F,$A14 &amp; "?", 'SOURCE NFPC'!$C:$C),"..."))</f>
        <v>...</v>
      </c>
      <c r="N14" s="574" t="str">
        <f>IF(COUNTIF('SOURCE CN'!$F:$F,$A14)&gt;0,SUMIF('SOURCE CN'!$F:$F,$A14,'SOURCE CN'!$C:$C),IF(COUNTIF('SOURCE CN'!$F:$F,$A14 &amp; "?")&gt;0,SUMIF('SOURCE CN'!$F:$F,$A14 &amp; "?", 'SOURCE CN'!$C:$C),"..."))</f>
        <v>...</v>
      </c>
      <c r="O14" s="579" t="str">
        <f>IF(COUNTIF('SOURCE NFPS'!$F:$F,$A14)&gt;0,SUMIF('SOURCE NFPS'!$F:$F,$A14,'SOURCE NFPS'!$C:$C),IF(COUNTIF('SOURCE NFPS'!$F:$F,$A14 &amp; "?")&gt;0,SUMIF('SOURCE NFPS'!$F:$F,$A14 &amp; "?", 'SOURCE NFPS'!$C:$C),IF(COUNT(L14:N14)&gt;0,SUM(L14:N14),"...")))</f>
        <v>...</v>
      </c>
      <c r="P14" s="1"/>
      <c r="Q14" s="563">
        <f t="shared" si="0"/>
        <v>0</v>
      </c>
      <c r="R14" s="564">
        <f t="shared" si="1"/>
        <v>0</v>
      </c>
      <c r="S14" s="565">
        <f t="shared" si="2"/>
        <v>0</v>
      </c>
      <c r="U14" s="63">
        <v>112</v>
      </c>
      <c r="V14" s="63" t="str">
        <f t="shared" si="3"/>
        <v>A112</v>
      </c>
    </row>
    <row r="15" spans="1:23" ht="15.75" customHeight="1">
      <c r="A15" s="472" t="s">
        <v>2138</v>
      </c>
      <c r="B15" s="95" t="s">
        <v>1348</v>
      </c>
      <c r="C15" s="4" t="s">
        <v>1063</v>
      </c>
      <c r="D15" s="574" t="str">
        <f>IF(COUNTIF('SOURCE BA'!$F:$F,$A15)&gt;0,SUMIF('SOURCE BA'!$F:$F,$A15,'SOURCE BA'!$C:$C),IF(COUNT(D16:D21)&gt;0, SUM(D16:D21),IF(COUNTIF('SOURCE BA'!$F:$F,$A15 &amp; "?")&gt;0,SUMIF('SOURCE BA'!$F:$F,$A15 &amp; "?", 'SOURCE BA'!$C:$C),"...")))</f>
        <v>...</v>
      </c>
      <c r="E15" s="574" t="str">
        <f>IF(COUNTIF('SOURCE EA'!$F:$F,$A15)&gt;0,SUMIF('SOURCE EA'!$F:$F,$A15,'SOURCE EA'!$C:$C),IF(COUNT(E16:E21)&gt;0, SUM(E16:E21),IF(COUNTIF('SOURCE EA'!$F:$F,$A15 &amp; "?")&gt;0,SUMIF('SOURCE EA'!$F:$F,$A15 &amp; "?", 'SOURCE EA'!$C:$C),"...")))</f>
        <v>...</v>
      </c>
      <c r="F15" s="574" t="str">
        <f>IF(COUNTIF('SOURCE SS'!$F:$F,$A15)&gt;0,SUMIF('SOURCE SS'!$F:$F,$A15,'SOURCE SS'!$C:$C),IF(COUNT(F16:F21)&gt;0, SUM(F16:F21),IF(COUNTIF('SOURCE SS'!$F:$F,$A15 &amp; "?")&gt;0,SUMIF('SOURCE SS'!$F:$F,$A15 &amp; "?", 'SOURCE SS'!$C:$C),"...")))</f>
        <v>...</v>
      </c>
      <c r="G15" s="574" t="str">
        <f>IF(COUNTIF('SOURCE CC'!$F:$F,$A15)&gt;0,SUMIF('SOURCE CC'!$F:$F,$A15,'SOURCE CC'!$C:$C),IF(COUNT(G16:G21)&gt;0, SUM(G16:G21),IF(COUNTIF('SOURCE CC'!$F:$F,$A15 &amp; "?")&gt;0,SUMIF('SOURCE CC'!$F:$F,$A15 &amp; "?", 'SOURCE CC'!$C:$C),"...")))</f>
        <v>...</v>
      </c>
      <c r="H15" s="574" t="str">
        <f>IF(COUNTIF('SOURCE CG'!$F:$F,$A15)&gt;0,SUMIF('SOURCE CG'!$F:$F,$A15,'SOURCE CG'!$C:$C),IF(COUNT(H16:H21)&gt;0, SUM(H16:H21),IF(COUNTIF('SOURCE CG'!$F:$F,$A15 &amp; "?")&gt;0,SUMIF('SOURCE CG'!$F:$F,$A15 &amp; "?", 'SOURCE CG'!$C:$C),IF(COUNT(D15:G15)&gt;0,SUM(D15:G15),"..."))))</f>
        <v>...</v>
      </c>
      <c r="I15" s="574" t="str">
        <f>IF(COUNTIF('SOURCE SG'!$F:$F,$A15)&gt;0,SUMIF('SOURCE SG'!$F:$F,$A15,'SOURCE SG'!$C:$C),IF(COUNT(I16:I21)&gt;0, SUM(I16:I21),IF(COUNTIF('SOURCE SG'!$F:$F,$A15 &amp; "?")&gt;0,SUMIF('SOURCE SG'!$F:$F,$A15 &amp; "?", 'SOURCE SG'!$C:$C),"...")))</f>
        <v>...</v>
      </c>
      <c r="J15" s="574" t="str">
        <f>IF(COUNTIF('SOURCE LG'!$F:$F,$A15)&gt;0,SUMIF('SOURCE LG'!$F:$F,$A15,'SOURCE LG'!$C:$C),IF(COUNT(J16:J21)&gt;0, SUM(J16:J21),IF(COUNTIF('SOURCE LG'!$F:$F,$A15 &amp; "?")&gt;0,SUMIF('SOURCE LG'!$F:$F,$A15 &amp; "?", 'SOURCE LG'!$C:$C),"...")))</f>
        <v>...</v>
      </c>
      <c r="K15" s="574" t="str">
        <f>IF(COUNTIF('SOURCE CT'!$F:$F,$A15)&gt;0,SUMIF('SOURCE CT'!$F:$F,$A15,'SOURCE CT'!$C:$C),IF(COUNT(K16:K21)&gt;0, SUM(K16:K21),IF(COUNTIF('SOURCE CT'!$F:$F,$A15 &amp; "?")&gt;0,SUMIF('SOURCE CT'!$F:$F,$A15 &amp; "?", 'SOURCE CT'!$C:$C),"...")))</f>
        <v>...</v>
      </c>
      <c r="L15" s="574" t="str">
        <f>IF(COUNTIF('SOURCE GG'!$F:$F,$A15)&gt;0,SUMIF('SOURCE GG'!$F:$F,$A15,'SOURCE GG'!$C:$C),IF(COUNT(L16:L21)&gt;0, SUM(L16:L21),IF(COUNTIF('SOURCE GG'!$F:$F,$A15 &amp; "?")&gt;0,SUMIF('SOURCE GG'!$F:$F,$A15 &amp; "?", 'SOURCE GG'!$C:$C),IF(COUNT(H15:K15)&gt;0,SUM(H15:K15),"..."))))</f>
        <v>...</v>
      </c>
      <c r="M15" s="574" t="str">
        <f>IF(COUNTIF('SOURCE NFPC'!$F:$F,$A15)&gt;0,SUMIF('SOURCE NFPC'!$F:$F,$A15,'SOURCE NFPC'!$C:$C),IF(COUNT(M16:M21)&gt;0, SUM(M16:M21),IF(COUNTIF('SOURCE NFPC'!$F:$F,$A15 &amp; "?")&gt;0,SUMIF('SOURCE NFPC'!$F:$F,$A15 &amp; "?", 'SOURCE NFPC'!$C:$C),"...")))</f>
        <v>...</v>
      </c>
      <c r="N15" s="574" t="str">
        <f>IF(COUNTIF('SOURCE CN'!$F:$F,$A15)&gt;0,SUMIF('SOURCE CN'!$F:$F,$A15,'SOURCE CN'!$C:$C),IF(COUNT(N16:N21)&gt;0, SUM(N16:N21),IF(COUNTIF('SOURCE CN'!$F:$F,$A15 &amp; "?")&gt;0,SUMIF('SOURCE CN'!$F:$F,$A15 &amp; "?", 'SOURCE CN'!$C:$C),"...")))</f>
        <v>...</v>
      </c>
      <c r="O15" s="579" t="str">
        <f>IF(COUNTIF('SOURCE NFPS'!$F:$F,$A15)&gt;0,SUMIF('SOURCE NFPS'!$F:$F,$A15,'SOURCE NFPS'!$C:$C),IF(COUNT(O16:O21)&gt;0, SUM(O16:O21),IF(COUNTIF('SOURCE NFPS'!$F:$F,$A15 &amp; "?")&gt;0,SUMIF('SOURCE NFPS'!$F:$F,$A15 &amp; "?", 'SOURCE NFPS'!$C:$C),IF(COUNT(L15:N15)&gt;0,SUM(L15:N15),"..."))))</f>
        <v>...</v>
      </c>
      <c r="P15" s="1"/>
      <c r="Q15" s="563">
        <f t="shared" si="0"/>
        <v>0</v>
      </c>
      <c r="R15" s="564">
        <f t="shared" si="1"/>
        <v>0</v>
      </c>
      <c r="S15" s="565">
        <f t="shared" si="2"/>
        <v>0</v>
      </c>
      <c r="U15" s="63">
        <v>113</v>
      </c>
      <c r="V15" s="63" t="str">
        <f t="shared" si="3"/>
        <v>A113</v>
      </c>
    </row>
    <row r="16" spans="1:23" ht="9.75" customHeight="1">
      <c r="A16" s="677" t="s">
        <v>2139</v>
      </c>
      <c r="B16" s="96" t="s">
        <v>1050</v>
      </c>
      <c r="C16" s="4" t="s">
        <v>1063</v>
      </c>
      <c r="D16" s="574" t="str">
        <f>IF(COUNTIF('SOURCE BA'!$F:$F,$A16)&gt;0,SUMIF('SOURCE BA'!$F:$F,$A16,'SOURCE BA'!$C:$C),IF(COUNTIF('SOURCE BA'!$F:$F,$A16 &amp; "?")&gt;0,SUMIF('SOURCE BA'!$F:$F,$A16 &amp; "?", 'SOURCE BA'!$C:$C),"..."))</f>
        <v>...</v>
      </c>
      <c r="E16" s="574" t="str">
        <f>IF(COUNTIF('SOURCE EA'!$F:$F,$A16)&gt;0,SUMIF('SOURCE EA'!$F:$F,$A16,'SOURCE EA'!$C:$C),IF(COUNTIF('SOURCE EA'!$F:$F,$A16 &amp; "?")&gt;0,SUMIF('SOURCE EA'!$F:$F,$A16 &amp; "?", 'SOURCE EA'!$C:$C),"..."))</f>
        <v>...</v>
      </c>
      <c r="F16" s="574" t="str">
        <f>IF(COUNTIF('SOURCE SS'!$F:$F,$A16)&gt;0,SUMIF('SOURCE SS'!$F:$F,$A16,'SOURCE SS'!$C:$C),IF(COUNTIF('SOURCE SS'!$F:$F,$A16 &amp; "?")&gt;0,SUMIF('SOURCE SS'!$F:$F,$A16 &amp; "?", 'SOURCE SS'!$C:$C),"..."))</f>
        <v>...</v>
      </c>
      <c r="G16" s="574" t="str">
        <f>IF(COUNTIF('SOURCE CC'!$F:$F,$A16)&gt;0,SUMIF('SOURCE CC'!$F:$F,$A16,'SOURCE CC'!$C:$C),IF(COUNTIF('SOURCE CC'!$F:$F,$A16 &amp; "?")&gt;0,SUMIF('SOURCE CC'!$F:$F,$A16 &amp; "?", 'SOURCE CC'!$C:$C),"..."))</f>
        <v>...</v>
      </c>
      <c r="H16" s="574" t="str">
        <f>IF(COUNTIF('SOURCE CG'!$F:$F,$A16)&gt;0,SUMIF('SOURCE CG'!$F:$F,$A16,'SOURCE CG'!$C:$C),IF(COUNTIF('SOURCE CG'!$F:$F,$A16 &amp; "?")&gt;0,SUMIF('SOURCE CG'!$F:$F,$A16 &amp; "?", 'SOURCE CG'!$C:$C),IF(COUNT(D16:G16)&gt;0,SUM(D16:G16),"...")))</f>
        <v>...</v>
      </c>
      <c r="I16" s="574" t="str">
        <f>IF(COUNTIF('SOURCE SG'!$F:$F,$A16)&gt;0,SUMIF('SOURCE SG'!$F:$F,$A16,'SOURCE SG'!$C:$C),IF(COUNTIF('SOURCE SG'!$F:$F,$A16 &amp; "?")&gt;0,SUMIF('SOURCE SG'!$F:$F,$A16 &amp; "?", 'SOURCE SG'!$C:$C),"..."))</f>
        <v>...</v>
      </c>
      <c r="J16" s="574" t="str">
        <f>IF(COUNTIF('SOURCE LG'!$F:$F,$A16)&gt;0,SUMIF('SOURCE LG'!$F:$F,$A16,'SOURCE LG'!$C:$C),IF(COUNTIF('SOURCE LG'!$F:$F,$A16 &amp; "?")&gt;0,SUMIF('SOURCE LG'!$F:$F,$A16 &amp; "?", 'SOURCE LG'!$C:$C),"..."))</f>
        <v>...</v>
      </c>
      <c r="K16" s="574" t="str">
        <f>IF(COUNTIF('SOURCE CT'!$F:$F,$A16)&gt;0,SUMIF('SOURCE CT'!$F:$F,$A16,'SOURCE CT'!$C:$C),IF(COUNTIF('SOURCE CT'!$F:$F,$A16 &amp; "?")&gt;0,SUMIF('SOURCE CT'!$F:$F,$A16 &amp; "?", 'SOURCE CT'!$C:$C),"..."))</f>
        <v>...</v>
      </c>
      <c r="L16" s="574" t="str">
        <f>IF(COUNTIF('SOURCE GG'!$F:$F,$A16)&gt;0,SUMIF('SOURCE GG'!$F:$F,$A16,'SOURCE GG'!$C:$C),IF(COUNTIF('SOURCE GG'!$F:$F,$A16 &amp; "?")&gt;0,SUMIF('SOURCE GG'!$F:$F,$A16 &amp; "?", 'SOURCE GG'!$C:$C),IF(COUNT(H16:K16)&gt;0,SUM(H16:K16),"...")))</f>
        <v>...</v>
      </c>
      <c r="M16" s="574" t="str">
        <f>IF(COUNTIF('SOURCE NFPC'!$F:$F,$A16)&gt;0,SUMIF('SOURCE NFPC'!$F:$F,$A16,'SOURCE NFPC'!$C:$C),IF(COUNTIF('SOURCE NFPC'!$F:$F,$A16 &amp; "?")&gt;0,SUMIF('SOURCE NFPC'!$F:$F,$A16 &amp; "?", 'SOURCE NFPC'!$C:$C),"..."))</f>
        <v>...</v>
      </c>
      <c r="N16" s="574" t="str">
        <f>IF(COUNTIF('SOURCE CN'!$F:$F,$A16)&gt;0,SUMIF('SOURCE CN'!$F:$F,$A16,'SOURCE CN'!$C:$C),IF(COUNTIF('SOURCE CN'!$F:$F,$A16 &amp; "?")&gt;0,SUMIF('SOURCE CN'!$F:$F,$A16 &amp; "?", 'SOURCE CN'!$C:$C),"..."))</f>
        <v>...</v>
      </c>
      <c r="O16" s="579" t="str">
        <f>IF(COUNTIF('SOURCE NFPS'!$F:$F,$A16)&gt;0,SUMIF('SOURCE NFPS'!$F:$F,$A16,'SOURCE NFPS'!$C:$C),IF(COUNTIF('SOURCE NFPS'!$F:$F,$A16 &amp; "?")&gt;0,SUMIF('SOURCE NFPS'!$F:$F,$A16 &amp; "?", 'SOURCE NFPS'!$C:$C),IF(COUNT(L16:N16)&gt;0,SUM(L16:N16),"...")))</f>
        <v>...</v>
      </c>
      <c r="P16" s="1"/>
      <c r="Q16" s="563">
        <f t="shared" si="0"/>
        <v>0</v>
      </c>
      <c r="R16" s="564">
        <f t="shared" si="1"/>
        <v>0</v>
      </c>
      <c r="S16" s="565">
        <f t="shared" si="2"/>
        <v>0</v>
      </c>
      <c r="U16" s="65">
        <v>1131</v>
      </c>
      <c r="V16" s="65" t="str">
        <f t="shared" si="3"/>
        <v>A1131</v>
      </c>
    </row>
    <row r="17" spans="1:22" ht="9.75" customHeight="1">
      <c r="A17" s="677" t="s">
        <v>2140</v>
      </c>
      <c r="B17" s="96" t="s">
        <v>575</v>
      </c>
      <c r="C17" s="4" t="s">
        <v>1063</v>
      </c>
      <c r="D17" s="574" t="str">
        <f>IF(COUNTIF('SOURCE BA'!$F:$F,$A17)&gt;0,SUMIF('SOURCE BA'!$F:$F,$A17,'SOURCE BA'!$C:$C),IF(COUNTIF('SOURCE BA'!$F:$F,$A17 &amp; "?")&gt;0,SUMIF('SOURCE BA'!$F:$F,$A17 &amp; "?", 'SOURCE BA'!$C:$C),"..."))</f>
        <v>...</v>
      </c>
      <c r="E17" s="574" t="str">
        <f>IF(COUNTIF('SOURCE EA'!$F:$F,$A17)&gt;0,SUMIF('SOURCE EA'!$F:$F,$A17,'SOURCE EA'!$C:$C),IF(COUNTIF('SOURCE EA'!$F:$F,$A17 &amp; "?")&gt;0,SUMIF('SOURCE EA'!$F:$F,$A17 &amp; "?", 'SOURCE EA'!$C:$C),"..."))</f>
        <v>...</v>
      </c>
      <c r="F17" s="574" t="str">
        <f>IF(COUNTIF('SOURCE SS'!$F:$F,$A17)&gt;0,SUMIF('SOURCE SS'!$F:$F,$A17,'SOURCE SS'!$C:$C),IF(COUNTIF('SOURCE SS'!$F:$F,$A17 &amp; "?")&gt;0,SUMIF('SOURCE SS'!$F:$F,$A17 &amp; "?", 'SOURCE SS'!$C:$C),"..."))</f>
        <v>...</v>
      </c>
      <c r="G17" s="574" t="str">
        <f>IF(COUNTIF('SOURCE CC'!$F:$F,$A17)&gt;0,SUMIF('SOURCE CC'!$F:$F,$A17,'SOURCE CC'!$C:$C),IF(COUNTIF('SOURCE CC'!$F:$F,$A17 &amp; "?")&gt;0,SUMIF('SOURCE CC'!$F:$F,$A17 &amp; "?", 'SOURCE CC'!$C:$C),"..."))</f>
        <v>...</v>
      </c>
      <c r="H17" s="574" t="str">
        <f>IF(COUNTIF('SOURCE CG'!$F:$F,$A17)&gt;0,SUMIF('SOURCE CG'!$F:$F,$A17,'SOURCE CG'!$C:$C),IF(COUNTIF('SOURCE CG'!$F:$F,$A17 &amp; "?")&gt;0,SUMIF('SOURCE CG'!$F:$F,$A17 &amp; "?", 'SOURCE CG'!$C:$C),IF(COUNT(D17:G17)&gt;0,SUM(D17:G17),"...")))</f>
        <v>...</v>
      </c>
      <c r="I17" s="574" t="str">
        <f>IF(COUNTIF('SOURCE SG'!$F:$F,$A17)&gt;0,SUMIF('SOURCE SG'!$F:$F,$A17,'SOURCE SG'!$C:$C),IF(COUNTIF('SOURCE SG'!$F:$F,$A17 &amp; "?")&gt;0,SUMIF('SOURCE SG'!$F:$F,$A17 &amp; "?", 'SOURCE SG'!$C:$C),"..."))</f>
        <v>...</v>
      </c>
      <c r="J17" s="574" t="str">
        <f>IF(COUNTIF('SOURCE LG'!$F:$F,$A17)&gt;0,SUMIF('SOURCE LG'!$F:$F,$A17,'SOURCE LG'!$C:$C),IF(COUNTIF('SOURCE LG'!$F:$F,$A17 &amp; "?")&gt;0,SUMIF('SOURCE LG'!$F:$F,$A17 &amp; "?", 'SOURCE LG'!$C:$C),"..."))</f>
        <v>...</v>
      </c>
      <c r="K17" s="574" t="str">
        <f>IF(COUNTIF('SOURCE CT'!$F:$F,$A17)&gt;0,SUMIF('SOURCE CT'!$F:$F,$A17,'SOURCE CT'!$C:$C),IF(COUNTIF('SOURCE CT'!$F:$F,$A17 &amp; "?")&gt;0,SUMIF('SOURCE CT'!$F:$F,$A17 &amp; "?", 'SOURCE CT'!$C:$C),"..."))</f>
        <v>...</v>
      </c>
      <c r="L17" s="574" t="str">
        <f>IF(COUNTIF('SOURCE GG'!$F:$F,$A17)&gt;0,SUMIF('SOURCE GG'!$F:$F,$A17,'SOURCE GG'!$C:$C),IF(COUNTIF('SOURCE GG'!$F:$F,$A17 &amp; "?")&gt;0,SUMIF('SOURCE GG'!$F:$F,$A17 &amp; "?", 'SOURCE GG'!$C:$C),IF(COUNT(H17:K17)&gt;0,SUM(H17:K17),"...")))</f>
        <v>...</v>
      </c>
      <c r="M17" s="574" t="str">
        <f>IF(COUNTIF('SOURCE NFPC'!$F:$F,$A17)&gt;0,SUMIF('SOURCE NFPC'!$F:$F,$A17,'SOURCE NFPC'!$C:$C),IF(COUNTIF('SOURCE NFPC'!$F:$F,$A17 &amp; "?")&gt;0,SUMIF('SOURCE NFPC'!$F:$F,$A17 &amp; "?", 'SOURCE NFPC'!$C:$C),"..."))</f>
        <v>...</v>
      </c>
      <c r="N17" s="574" t="str">
        <f>IF(COUNTIF('SOURCE CN'!$F:$F,$A17)&gt;0,SUMIF('SOURCE CN'!$F:$F,$A17,'SOURCE CN'!$C:$C),IF(COUNTIF('SOURCE CN'!$F:$F,$A17 &amp; "?")&gt;0,SUMIF('SOURCE CN'!$F:$F,$A17 &amp; "?", 'SOURCE CN'!$C:$C),"..."))</f>
        <v>...</v>
      </c>
      <c r="O17" s="579" t="str">
        <f>IF(COUNTIF('SOURCE NFPS'!$F:$F,$A17)&gt;0,SUMIF('SOURCE NFPS'!$F:$F,$A17,'SOURCE NFPS'!$C:$C),IF(COUNTIF('SOURCE NFPS'!$F:$F,$A17 &amp; "?")&gt;0,SUMIF('SOURCE NFPS'!$F:$F,$A17 &amp; "?", 'SOURCE NFPS'!$C:$C),IF(COUNT(L17:N17)&gt;0,SUM(L17:N17),"...")))</f>
        <v>...</v>
      </c>
      <c r="P17" s="1"/>
      <c r="Q17" s="563">
        <f t="shared" si="0"/>
        <v>0</v>
      </c>
      <c r="R17" s="564">
        <f t="shared" si="1"/>
        <v>0</v>
      </c>
      <c r="S17" s="565">
        <f t="shared" si="2"/>
        <v>0</v>
      </c>
      <c r="U17" s="65">
        <v>1132</v>
      </c>
      <c r="V17" s="65" t="str">
        <f t="shared" si="3"/>
        <v>A1132</v>
      </c>
    </row>
    <row r="18" spans="1:22" ht="9.75" customHeight="1">
      <c r="A18" s="677" t="s">
        <v>2141</v>
      </c>
      <c r="B18" s="96" t="s">
        <v>1120</v>
      </c>
      <c r="C18" s="4" t="s">
        <v>1063</v>
      </c>
      <c r="D18" s="574" t="str">
        <f>IF(COUNTIF('SOURCE BA'!$F:$F,$A18)&gt;0,SUMIF('SOURCE BA'!$F:$F,$A18,'SOURCE BA'!$C:$C),IF(COUNTIF('SOURCE BA'!$F:$F,$A18 &amp; "?")&gt;0,SUMIF('SOURCE BA'!$F:$F,$A18 &amp; "?", 'SOURCE BA'!$C:$C),"..."))</f>
        <v>...</v>
      </c>
      <c r="E18" s="574" t="str">
        <f>IF(COUNTIF('SOURCE EA'!$F:$F,$A18)&gt;0,SUMIF('SOURCE EA'!$F:$F,$A18,'SOURCE EA'!$C:$C),IF(COUNTIF('SOURCE EA'!$F:$F,$A18 &amp; "?")&gt;0,SUMIF('SOURCE EA'!$F:$F,$A18 &amp; "?", 'SOURCE EA'!$C:$C),"..."))</f>
        <v>...</v>
      </c>
      <c r="F18" s="574" t="str">
        <f>IF(COUNTIF('SOURCE SS'!$F:$F,$A18)&gt;0,SUMIF('SOURCE SS'!$F:$F,$A18,'SOURCE SS'!$C:$C),IF(COUNTIF('SOURCE SS'!$F:$F,$A18 &amp; "?")&gt;0,SUMIF('SOURCE SS'!$F:$F,$A18 &amp; "?", 'SOURCE SS'!$C:$C),"..."))</f>
        <v>...</v>
      </c>
      <c r="G18" s="574" t="str">
        <f>IF(COUNTIF('SOURCE CC'!$F:$F,$A18)&gt;0,SUMIF('SOURCE CC'!$F:$F,$A18,'SOURCE CC'!$C:$C),IF(COUNTIF('SOURCE CC'!$F:$F,$A18 &amp; "?")&gt;0,SUMIF('SOURCE CC'!$F:$F,$A18 &amp; "?", 'SOURCE CC'!$C:$C),"..."))</f>
        <v>...</v>
      </c>
      <c r="H18" s="574" t="str">
        <f>IF(COUNTIF('SOURCE CG'!$F:$F,$A18)&gt;0,SUMIF('SOURCE CG'!$F:$F,$A18,'SOURCE CG'!$C:$C),IF(COUNTIF('SOURCE CG'!$F:$F,$A18 &amp; "?")&gt;0,SUMIF('SOURCE CG'!$F:$F,$A18 &amp; "?", 'SOURCE CG'!$C:$C),IF(COUNT(D18:G18)&gt;0,SUM(D18:G18),"...")))</f>
        <v>...</v>
      </c>
      <c r="I18" s="574" t="str">
        <f>IF(COUNTIF('SOURCE SG'!$F:$F,$A18)&gt;0,SUMIF('SOURCE SG'!$F:$F,$A18,'SOURCE SG'!$C:$C),IF(COUNTIF('SOURCE SG'!$F:$F,$A18 &amp; "?")&gt;0,SUMIF('SOURCE SG'!$F:$F,$A18 &amp; "?", 'SOURCE SG'!$C:$C),"..."))</f>
        <v>...</v>
      </c>
      <c r="J18" s="574" t="str">
        <f>IF(COUNTIF('SOURCE LG'!$F:$F,$A18)&gt;0,SUMIF('SOURCE LG'!$F:$F,$A18,'SOURCE LG'!$C:$C),IF(COUNTIF('SOURCE LG'!$F:$F,$A18 &amp; "?")&gt;0,SUMIF('SOURCE LG'!$F:$F,$A18 &amp; "?", 'SOURCE LG'!$C:$C),"..."))</f>
        <v>...</v>
      </c>
      <c r="K18" s="574" t="str">
        <f>IF(COUNTIF('SOURCE CT'!$F:$F,$A18)&gt;0,SUMIF('SOURCE CT'!$F:$F,$A18,'SOURCE CT'!$C:$C),IF(COUNTIF('SOURCE CT'!$F:$F,$A18 &amp; "?")&gt;0,SUMIF('SOURCE CT'!$F:$F,$A18 &amp; "?", 'SOURCE CT'!$C:$C),"..."))</f>
        <v>...</v>
      </c>
      <c r="L18" s="574" t="str">
        <f>IF(COUNTIF('SOURCE GG'!$F:$F,$A18)&gt;0,SUMIF('SOURCE GG'!$F:$F,$A18,'SOURCE GG'!$C:$C),IF(COUNTIF('SOURCE GG'!$F:$F,$A18 &amp; "?")&gt;0,SUMIF('SOURCE GG'!$F:$F,$A18 &amp; "?", 'SOURCE GG'!$C:$C),IF(COUNT(H18:K18)&gt;0,SUM(H18:K18),"...")))</f>
        <v>...</v>
      </c>
      <c r="M18" s="574" t="str">
        <f>IF(COUNTIF('SOURCE NFPC'!$F:$F,$A18)&gt;0,SUMIF('SOURCE NFPC'!$F:$F,$A18,'SOURCE NFPC'!$C:$C),IF(COUNTIF('SOURCE NFPC'!$F:$F,$A18 &amp; "?")&gt;0,SUMIF('SOURCE NFPC'!$F:$F,$A18 &amp; "?", 'SOURCE NFPC'!$C:$C),"..."))</f>
        <v>...</v>
      </c>
      <c r="N18" s="574" t="str">
        <f>IF(COUNTIF('SOURCE CN'!$F:$F,$A18)&gt;0,SUMIF('SOURCE CN'!$F:$F,$A18,'SOURCE CN'!$C:$C),IF(COUNTIF('SOURCE CN'!$F:$F,$A18 &amp; "?")&gt;0,SUMIF('SOURCE CN'!$F:$F,$A18 &amp; "?", 'SOURCE CN'!$C:$C),"..."))</f>
        <v>...</v>
      </c>
      <c r="O18" s="579" t="str">
        <f>IF(COUNTIF('SOURCE NFPS'!$F:$F,$A18)&gt;0,SUMIF('SOURCE NFPS'!$F:$F,$A18,'SOURCE NFPS'!$C:$C),IF(COUNTIF('SOURCE NFPS'!$F:$F,$A18 &amp; "?")&gt;0,SUMIF('SOURCE NFPS'!$F:$F,$A18 &amp; "?", 'SOURCE NFPS'!$C:$C),IF(COUNT(L18:N18)&gt;0,SUM(L18:N18),"...")))</f>
        <v>...</v>
      </c>
      <c r="P18" s="1"/>
      <c r="Q18" s="563">
        <f t="shared" si="0"/>
        <v>0</v>
      </c>
      <c r="R18" s="564">
        <f t="shared" si="1"/>
        <v>0</v>
      </c>
      <c r="S18" s="565">
        <f t="shared" si="2"/>
        <v>0</v>
      </c>
      <c r="U18" s="65">
        <v>1133</v>
      </c>
      <c r="V18" s="65" t="str">
        <f t="shared" si="3"/>
        <v>A1133</v>
      </c>
    </row>
    <row r="19" spans="1:22" ht="9.75" customHeight="1">
      <c r="A19" s="677" t="s">
        <v>2142</v>
      </c>
      <c r="B19" s="96" t="s">
        <v>1059</v>
      </c>
      <c r="C19" s="4" t="s">
        <v>1063</v>
      </c>
      <c r="D19" s="574" t="str">
        <f>IF(COUNTIF('SOURCE BA'!$F:$F,$A19)&gt;0,SUMIF('SOURCE BA'!$F:$F,$A19,'SOURCE BA'!$C:$C),IF(COUNTIF('SOURCE BA'!$F:$F,$A19 &amp; "?")&gt;0,SUMIF('SOURCE BA'!$F:$F,$A19 &amp; "?", 'SOURCE BA'!$C:$C),"..."))</f>
        <v>...</v>
      </c>
      <c r="E19" s="574" t="str">
        <f>IF(COUNTIF('SOURCE EA'!$F:$F,$A19)&gt;0,SUMIF('SOURCE EA'!$F:$F,$A19,'SOURCE EA'!$C:$C),IF(COUNTIF('SOURCE EA'!$F:$F,$A19 &amp; "?")&gt;0,SUMIF('SOURCE EA'!$F:$F,$A19 &amp; "?", 'SOURCE EA'!$C:$C),"..."))</f>
        <v>...</v>
      </c>
      <c r="F19" s="574" t="str">
        <f>IF(COUNTIF('SOURCE SS'!$F:$F,$A19)&gt;0,SUMIF('SOURCE SS'!$F:$F,$A19,'SOURCE SS'!$C:$C),IF(COUNTIF('SOURCE SS'!$F:$F,$A19 &amp; "?")&gt;0,SUMIF('SOURCE SS'!$F:$F,$A19 &amp; "?", 'SOURCE SS'!$C:$C),"..."))</f>
        <v>...</v>
      </c>
      <c r="G19" s="574" t="str">
        <f>IF(COUNTIF('SOURCE CC'!$F:$F,$A19)&gt;0,SUMIF('SOURCE CC'!$F:$F,$A19,'SOURCE CC'!$C:$C),IF(COUNTIF('SOURCE CC'!$F:$F,$A19 &amp; "?")&gt;0,SUMIF('SOURCE CC'!$F:$F,$A19 &amp; "?", 'SOURCE CC'!$C:$C),"..."))</f>
        <v>...</v>
      </c>
      <c r="H19" s="574" t="str">
        <f>IF(COUNTIF('SOURCE CG'!$F:$F,$A19)&gt;0,SUMIF('SOURCE CG'!$F:$F,$A19,'SOURCE CG'!$C:$C),IF(COUNTIF('SOURCE CG'!$F:$F,$A19 &amp; "?")&gt;0,SUMIF('SOURCE CG'!$F:$F,$A19 &amp; "?", 'SOURCE CG'!$C:$C),IF(COUNT(D19:G19)&gt;0,SUM(D19:G19),"...")))</f>
        <v>...</v>
      </c>
      <c r="I19" s="574" t="str">
        <f>IF(COUNTIF('SOURCE SG'!$F:$F,$A19)&gt;0,SUMIF('SOURCE SG'!$F:$F,$A19,'SOURCE SG'!$C:$C),IF(COUNTIF('SOURCE SG'!$F:$F,$A19 &amp; "?")&gt;0,SUMIF('SOURCE SG'!$F:$F,$A19 &amp; "?", 'SOURCE SG'!$C:$C),"..."))</f>
        <v>...</v>
      </c>
      <c r="J19" s="574" t="str">
        <f>IF(COUNTIF('SOURCE LG'!$F:$F,$A19)&gt;0,SUMIF('SOURCE LG'!$F:$F,$A19,'SOURCE LG'!$C:$C),IF(COUNTIF('SOURCE LG'!$F:$F,$A19 &amp; "?")&gt;0,SUMIF('SOURCE LG'!$F:$F,$A19 &amp; "?", 'SOURCE LG'!$C:$C),"..."))</f>
        <v>...</v>
      </c>
      <c r="K19" s="574" t="str">
        <f>IF(COUNTIF('SOURCE CT'!$F:$F,$A19)&gt;0,SUMIF('SOURCE CT'!$F:$F,$A19,'SOURCE CT'!$C:$C),IF(COUNTIF('SOURCE CT'!$F:$F,$A19 &amp; "?")&gt;0,SUMIF('SOURCE CT'!$F:$F,$A19 &amp; "?", 'SOURCE CT'!$C:$C),"..."))</f>
        <v>...</v>
      </c>
      <c r="L19" s="574" t="str">
        <f>IF(COUNTIF('SOURCE GG'!$F:$F,$A19)&gt;0,SUMIF('SOURCE GG'!$F:$F,$A19,'SOURCE GG'!$C:$C),IF(COUNTIF('SOURCE GG'!$F:$F,$A19 &amp; "?")&gt;0,SUMIF('SOURCE GG'!$F:$F,$A19 &amp; "?", 'SOURCE GG'!$C:$C),IF(COUNT(H19:K19)&gt;0,SUM(H19:K19),"...")))</f>
        <v>...</v>
      </c>
      <c r="M19" s="574" t="str">
        <f>IF(COUNTIF('SOURCE NFPC'!$F:$F,$A19)&gt;0,SUMIF('SOURCE NFPC'!$F:$F,$A19,'SOURCE NFPC'!$C:$C),IF(COUNTIF('SOURCE NFPC'!$F:$F,$A19 &amp; "?")&gt;0,SUMIF('SOURCE NFPC'!$F:$F,$A19 &amp; "?", 'SOURCE NFPC'!$C:$C),"..."))</f>
        <v>...</v>
      </c>
      <c r="N19" s="574" t="str">
        <f>IF(COUNTIF('SOURCE CN'!$F:$F,$A19)&gt;0,SUMIF('SOURCE CN'!$F:$F,$A19,'SOURCE CN'!$C:$C),IF(COUNTIF('SOURCE CN'!$F:$F,$A19 &amp; "?")&gt;0,SUMIF('SOURCE CN'!$F:$F,$A19 &amp; "?", 'SOURCE CN'!$C:$C),"..."))</f>
        <v>...</v>
      </c>
      <c r="O19" s="579" t="str">
        <f>IF(COUNTIF('SOURCE NFPS'!$F:$F,$A19)&gt;0,SUMIF('SOURCE NFPS'!$F:$F,$A19,'SOURCE NFPS'!$C:$C),IF(COUNTIF('SOURCE NFPS'!$F:$F,$A19 &amp; "?")&gt;0,SUMIF('SOURCE NFPS'!$F:$F,$A19 &amp; "?", 'SOURCE NFPS'!$C:$C),IF(COUNT(L19:N19)&gt;0,SUM(L19:N19),"...")))</f>
        <v>...</v>
      </c>
      <c r="P19" s="1"/>
      <c r="Q19" s="563">
        <f t="shared" si="0"/>
        <v>0</v>
      </c>
      <c r="R19" s="564">
        <f t="shared" si="1"/>
        <v>0</v>
      </c>
      <c r="S19" s="565">
        <f t="shared" si="2"/>
        <v>0</v>
      </c>
      <c r="U19" s="65">
        <v>1134</v>
      </c>
      <c r="V19" s="65" t="str">
        <f t="shared" si="3"/>
        <v>A1134</v>
      </c>
    </row>
    <row r="20" spans="1:22" ht="9.75" customHeight="1">
      <c r="A20" s="677" t="s">
        <v>2143</v>
      </c>
      <c r="B20" s="96" t="s">
        <v>1058</v>
      </c>
      <c r="C20" s="4" t="s">
        <v>1063</v>
      </c>
      <c r="D20" s="574" t="str">
        <f>IF(COUNTIF('SOURCE BA'!$F:$F,$A20)&gt;0,SUMIF('SOURCE BA'!$F:$F,$A20,'SOURCE BA'!$C:$C),IF(COUNTIF('SOURCE BA'!$F:$F,$A20 &amp; "?")&gt;0,SUMIF('SOURCE BA'!$F:$F,$A20 &amp; "?", 'SOURCE BA'!$C:$C),"..."))</f>
        <v>...</v>
      </c>
      <c r="E20" s="574" t="str">
        <f>IF(COUNTIF('SOURCE EA'!$F:$F,$A20)&gt;0,SUMIF('SOURCE EA'!$F:$F,$A20,'SOURCE EA'!$C:$C),IF(COUNTIF('SOURCE EA'!$F:$F,$A20 &amp; "?")&gt;0,SUMIF('SOURCE EA'!$F:$F,$A20 &amp; "?", 'SOURCE EA'!$C:$C),"..."))</f>
        <v>...</v>
      </c>
      <c r="F20" s="574" t="str">
        <f>IF(COUNTIF('SOURCE SS'!$F:$F,$A20)&gt;0,SUMIF('SOURCE SS'!$F:$F,$A20,'SOURCE SS'!$C:$C),IF(COUNTIF('SOURCE SS'!$F:$F,$A20 &amp; "?")&gt;0,SUMIF('SOURCE SS'!$F:$F,$A20 &amp; "?", 'SOURCE SS'!$C:$C),"..."))</f>
        <v>...</v>
      </c>
      <c r="G20" s="574" t="str">
        <f>IF(COUNTIF('SOURCE CC'!$F:$F,$A20)&gt;0,SUMIF('SOURCE CC'!$F:$F,$A20,'SOURCE CC'!$C:$C),IF(COUNTIF('SOURCE CC'!$F:$F,$A20 &amp; "?")&gt;0,SUMIF('SOURCE CC'!$F:$F,$A20 &amp; "?", 'SOURCE CC'!$C:$C),"..."))</f>
        <v>...</v>
      </c>
      <c r="H20" s="574" t="str">
        <f>IF(COUNTIF('SOURCE CG'!$F:$F,$A20)&gt;0,SUMIF('SOURCE CG'!$F:$F,$A20,'SOURCE CG'!$C:$C),IF(COUNTIF('SOURCE CG'!$F:$F,$A20 &amp; "?")&gt;0,SUMIF('SOURCE CG'!$F:$F,$A20 &amp; "?", 'SOURCE CG'!$C:$C),IF(COUNT(D20:G20)&gt;0,SUM(D20:G20),"...")))</f>
        <v>...</v>
      </c>
      <c r="I20" s="574" t="str">
        <f>IF(COUNTIF('SOURCE SG'!$F:$F,$A20)&gt;0,SUMIF('SOURCE SG'!$F:$F,$A20,'SOURCE SG'!$C:$C),IF(COUNTIF('SOURCE SG'!$F:$F,$A20 &amp; "?")&gt;0,SUMIF('SOURCE SG'!$F:$F,$A20 &amp; "?", 'SOURCE SG'!$C:$C),"..."))</f>
        <v>...</v>
      </c>
      <c r="J20" s="574" t="str">
        <f>IF(COUNTIF('SOURCE LG'!$F:$F,$A20)&gt;0,SUMIF('SOURCE LG'!$F:$F,$A20,'SOURCE LG'!$C:$C),IF(COUNTIF('SOURCE LG'!$F:$F,$A20 &amp; "?")&gt;0,SUMIF('SOURCE LG'!$F:$F,$A20 &amp; "?", 'SOURCE LG'!$C:$C),"..."))</f>
        <v>...</v>
      </c>
      <c r="K20" s="574" t="str">
        <f>IF(COUNTIF('SOURCE CT'!$F:$F,$A20)&gt;0,SUMIF('SOURCE CT'!$F:$F,$A20,'SOURCE CT'!$C:$C),IF(COUNTIF('SOURCE CT'!$F:$F,$A20 &amp; "?")&gt;0,SUMIF('SOURCE CT'!$F:$F,$A20 &amp; "?", 'SOURCE CT'!$C:$C),"..."))</f>
        <v>...</v>
      </c>
      <c r="L20" s="574" t="str">
        <f>IF(COUNTIF('SOURCE GG'!$F:$F,$A20)&gt;0,SUMIF('SOURCE GG'!$F:$F,$A20,'SOURCE GG'!$C:$C),IF(COUNTIF('SOURCE GG'!$F:$F,$A20 &amp; "?")&gt;0,SUMIF('SOURCE GG'!$F:$F,$A20 &amp; "?", 'SOURCE GG'!$C:$C),IF(COUNT(H20:K20)&gt;0,SUM(H20:K20),"...")))</f>
        <v>...</v>
      </c>
      <c r="M20" s="574" t="str">
        <f>IF(COUNTIF('SOURCE NFPC'!$F:$F,$A20)&gt;0,SUMIF('SOURCE NFPC'!$F:$F,$A20,'SOURCE NFPC'!$C:$C),IF(COUNTIF('SOURCE NFPC'!$F:$F,$A20 &amp; "?")&gt;0,SUMIF('SOURCE NFPC'!$F:$F,$A20 &amp; "?", 'SOURCE NFPC'!$C:$C),"..."))</f>
        <v>...</v>
      </c>
      <c r="N20" s="574" t="str">
        <f>IF(COUNTIF('SOURCE CN'!$F:$F,$A20)&gt;0,SUMIF('SOURCE CN'!$F:$F,$A20,'SOURCE CN'!$C:$C),IF(COUNTIF('SOURCE CN'!$F:$F,$A20 &amp; "?")&gt;0,SUMIF('SOURCE CN'!$F:$F,$A20 &amp; "?", 'SOURCE CN'!$C:$C),"..."))</f>
        <v>...</v>
      </c>
      <c r="O20" s="579" t="str">
        <f>IF(COUNTIF('SOURCE NFPS'!$F:$F,$A20)&gt;0,SUMIF('SOURCE NFPS'!$F:$F,$A20,'SOURCE NFPS'!$C:$C),IF(COUNTIF('SOURCE NFPS'!$F:$F,$A20 &amp; "?")&gt;0,SUMIF('SOURCE NFPS'!$F:$F,$A20 &amp; "?", 'SOURCE NFPS'!$C:$C),IF(COUNT(L20:N20)&gt;0,SUM(L20:N20),"...")))</f>
        <v>...</v>
      </c>
      <c r="P20" s="1"/>
      <c r="Q20" s="563">
        <f t="shared" si="0"/>
        <v>0</v>
      </c>
      <c r="R20" s="564">
        <f t="shared" si="1"/>
        <v>0</v>
      </c>
      <c r="S20" s="565">
        <f t="shared" si="2"/>
        <v>0</v>
      </c>
      <c r="U20" s="65">
        <v>1135</v>
      </c>
      <c r="V20" s="65" t="str">
        <f t="shared" si="3"/>
        <v>A1135</v>
      </c>
    </row>
    <row r="21" spans="1:22" ht="9.75" customHeight="1">
      <c r="A21" s="677" t="s">
        <v>2144</v>
      </c>
      <c r="B21" s="96" t="s">
        <v>1571</v>
      </c>
      <c r="C21" s="4" t="s">
        <v>1063</v>
      </c>
      <c r="D21" s="574" t="str">
        <f>IF(COUNTIF('SOURCE BA'!$F:$F,$A21)&gt;0,SUMIF('SOURCE BA'!$F:$F,$A21,'SOURCE BA'!$C:$C),IF(COUNTIF('SOURCE BA'!$F:$F,$A21 &amp; "?")&gt;0,SUMIF('SOURCE BA'!$F:$F,$A21 &amp; "?", 'SOURCE BA'!$C:$C),"..."))</f>
        <v>...</v>
      </c>
      <c r="E21" s="574" t="str">
        <f>IF(COUNTIF('SOURCE EA'!$F:$F,$A21)&gt;0,SUMIF('SOURCE EA'!$F:$F,$A21,'SOURCE EA'!$C:$C),IF(COUNTIF('SOURCE EA'!$F:$F,$A21 &amp; "?")&gt;0,SUMIF('SOURCE EA'!$F:$F,$A21 &amp; "?", 'SOURCE EA'!$C:$C),"..."))</f>
        <v>...</v>
      </c>
      <c r="F21" s="574" t="str">
        <f>IF(COUNTIF('SOURCE SS'!$F:$F,$A21)&gt;0,SUMIF('SOURCE SS'!$F:$F,$A21,'SOURCE SS'!$C:$C),IF(COUNTIF('SOURCE SS'!$F:$F,$A21 &amp; "?")&gt;0,SUMIF('SOURCE SS'!$F:$F,$A21 &amp; "?", 'SOURCE SS'!$C:$C),"..."))</f>
        <v>...</v>
      </c>
      <c r="G21" s="574" t="str">
        <f>IF(COUNTIF('SOURCE CC'!$F:$F,$A21)&gt;0,SUMIF('SOURCE CC'!$F:$F,$A21,'SOURCE CC'!$C:$C),IF(COUNTIF('SOURCE CC'!$F:$F,$A21 &amp; "?")&gt;0,SUMIF('SOURCE CC'!$F:$F,$A21 &amp; "?", 'SOURCE CC'!$C:$C),"..."))</f>
        <v>...</v>
      </c>
      <c r="H21" s="574" t="str">
        <f>IF(COUNTIF('SOURCE CG'!$F:$F,$A21)&gt;0,SUMIF('SOURCE CG'!$F:$F,$A21,'SOURCE CG'!$C:$C),IF(COUNTIF('SOURCE CG'!$F:$F,$A21 &amp; "?")&gt;0,SUMIF('SOURCE CG'!$F:$F,$A21 &amp; "?", 'SOURCE CG'!$C:$C),IF(COUNT(D21:G21)&gt;0,SUM(D21:G21),"...")))</f>
        <v>...</v>
      </c>
      <c r="I21" s="574" t="str">
        <f>IF(COUNTIF('SOURCE SG'!$F:$F,$A21)&gt;0,SUMIF('SOURCE SG'!$F:$F,$A21,'SOURCE SG'!$C:$C),IF(COUNTIF('SOURCE SG'!$F:$F,$A21 &amp; "?")&gt;0,SUMIF('SOURCE SG'!$F:$F,$A21 &amp; "?", 'SOURCE SG'!$C:$C),"..."))</f>
        <v>...</v>
      </c>
      <c r="J21" s="574" t="str">
        <f>IF(COUNTIF('SOURCE LG'!$F:$F,$A21)&gt;0,SUMIF('SOURCE LG'!$F:$F,$A21,'SOURCE LG'!$C:$C),IF(COUNTIF('SOURCE LG'!$F:$F,$A21 &amp; "?")&gt;0,SUMIF('SOURCE LG'!$F:$F,$A21 &amp; "?", 'SOURCE LG'!$C:$C),"..."))</f>
        <v>...</v>
      </c>
      <c r="K21" s="574" t="str">
        <f>IF(COUNTIF('SOURCE CT'!$F:$F,$A21)&gt;0,SUMIF('SOURCE CT'!$F:$F,$A21,'SOURCE CT'!$C:$C),IF(COUNTIF('SOURCE CT'!$F:$F,$A21 &amp; "?")&gt;0,SUMIF('SOURCE CT'!$F:$F,$A21 &amp; "?", 'SOURCE CT'!$C:$C),"..."))</f>
        <v>...</v>
      </c>
      <c r="L21" s="574" t="str">
        <f>IF(COUNTIF('SOURCE GG'!$F:$F,$A21)&gt;0,SUMIF('SOURCE GG'!$F:$F,$A21,'SOURCE GG'!$C:$C),IF(COUNTIF('SOURCE GG'!$F:$F,$A21 &amp; "?")&gt;0,SUMIF('SOURCE GG'!$F:$F,$A21 &amp; "?", 'SOURCE GG'!$C:$C),IF(COUNT(H21:K21)&gt;0,SUM(H21:K21),"...")))</f>
        <v>...</v>
      </c>
      <c r="M21" s="574" t="str">
        <f>IF(COUNTIF('SOURCE NFPC'!$F:$F,$A21)&gt;0,SUMIF('SOURCE NFPC'!$F:$F,$A21,'SOURCE NFPC'!$C:$C),IF(COUNTIF('SOURCE NFPC'!$F:$F,$A21 &amp; "?")&gt;0,SUMIF('SOURCE NFPC'!$F:$F,$A21 &amp; "?", 'SOURCE NFPC'!$C:$C),"..."))</f>
        <v>...</v>
      </c>
      <c r="N21" s="574" t="str">
        <f>IF(COUNTIF('SOURCE CN'!$F:$F,$A21)&gt;0,SUMIF('SOURCE CN'!$F:$F,$A21,'SOURCE CN'!$C:$C),IF(COUNTIF('SOURCE CN'!$F:$F,$A21 &amp; "?")&gt;0,SUMIF('SOURCE CN'!$F:$F,$A21 &amp; "?", 'SOURCE CN'!$C:$C),"..."))</f>
        <v>...</v>
      </c>
      <c r="O21" s="579" t="str">
        <f>IF(COUNTIF('SOURCE NFPS'!$F:$F,$A21)&gt;0,SUMIF('SOURCE NFPS'!$F:$F,$A21,'SOURCE NFPS'!$C:$C),IF(COUNTIF('SOURCE NFPS'!$F:$F,$A21 &amp; "?")&gt;0,SUMIF('SOURCE NFPS'!$F:$F,$A21 &amp; "?", 'SOURCE NFPS'!$C:$C),IF(COUNT(L21:N21)&gt;0,SUM(L21:N21),"...")))</f>
        <v>...</v>
      </c>
      <c r="P21" s="1"/>
      <c r="Q21" s="563">
        <f t="shared" si="0"/>
        <v>0</v>
      </c>
      <c r="R21" s="564">
        <f t="shared" si="1"/>
        <v>0</v>
      </c>
      <c r="S21" s="565">
        <f t="shared" si="2"/>
        <v>0</v>
      </c>
      <c r="U21" s="65">
        <v>1136</v>
      </c>
      <c r="V21" s="65" t="str">
        <f t="shared" si="3"/>
        <v>A1136</v>
      </c>
    </row>
    <row r="22" spans="1:22" ht="15.75" customHeight="1">
      <c r="A22" s="472" t="s">
        <v>2145</v>
      </c>
      <c r="B22" s="95" t="s">
        <v>1244</v>
      </c>
      <c r="C22" s="4" t="s">
        <v>1063</v>
      </c>
      <c r="D22" s="574" t="str">
        <f>IF(COUNTIF('SOURCE BA'!$F:$F,$A22)&gt;0,SUMIF('SOURCE BA'!$F:$F,$A22,'SOURCE BA'!$C:$C),IF(COUNT(D23,D27:D30,D33)&gt;0, SUM(D23,D27:D30,D33),IF(COUNTIF('SOURCE BA'!$F:$F,$A22 &amp; "?")&gt;0,SUMIF('SOURCE BA'!$F:$F,$A22 &amp; "?", 'SOURCE BA'!$C:$C),"...")))</f>
        <v>...</v>
      </c>
      <c r="E22" s="574" t="str">
        <f>IF(COUNTIF('SOURCE EA'!$F:$F,$A22)&gt;0,SUMIF('SOURCE EA'!$F:$F,$A22,'SOURCE EA'!$C:$C),IF(COUNT(E23,E27:E30,E33)&gt;0, SUM(E23,E27:E30,E33),IF(COUNTIF('SOURCE EA'!$F:$F,$A22 &amp; "?")&gt;0,SUMIF('SOURCE EA'!$F:$F,$A22 &amp; "?", 'SOURCE EA'!$C:$C),"...")))</f>
        <v>...</v>
      </c>
      <c r="F22" s="574" t="str">
        <f>IF(COUNTIF('SOURCE SS'!$F:$F,$A22)&gt;0,SUMIF('SOURCE SS'!$F:$F,$A22,'SOURCE SS'!$C:$C),IF(COUNT(F23,F27:F30,F33)&gt;0, SUM(F23,F27:F30,F33),IF(COUNTIF('SOURCE SS'!$F:$F,$A22 &amp; "?")&gt;0,SUMIF('SOURCE SS'!$F:$F,$A22 &amp; "?", 'SOURCE SS'!$C:$C),"...")))</f>
        <v>...</v>
      </c>
      <c r="G22" s="574" t="str">
        <f>IF(COUNTIF('SOURCE CC'!$F:$F,$A22)&gt;0,SUMIF('SOURCE CC'!$F:$F,$A22,'SOURCE CC'!$C:$C),IF(COUNT(G23,G27:G30,G33)&gt;0, SUM(G23,G27:G30,G33),IF(COUNTIF('SOURCE CC'!$F:$F,$A22 &amp; "?")&gt;0,SUMIF('SOURCE CC'!$F:$F,$A22 &amp; "?", 'SOURCE CC'!$C:$C),"...")))</f>
        <v>...</v>
      </c>
      <c r="H22" s="574" t="str">
        <f>IF(COUNTIF('SOURCE CG'!$F:$F,$A22)&gt;0,SUMIF('SOURCE CG'!$F:$F,$A22,'SOURCE CG'!$C:$C),IF(COUNT(H23,H27:H30,H33)&gt;0, SUM(H23,H27:H30,H33),IF(COUNTIF('SOURCE CG'!$F:$F,$A22 &amp; "?")&gt;0,SUMIF('SOURCE CG'!$F:$F,$A22 &amp; "?", 'SOURCE CG'!$C:$C),IF(COUNT(D22:G22)&gt;0,SUM(D22:G22),"..."))))</f>
        <v>...</v>
      </c>
      <c r="I22" s="574" t="str">
        <f>IF(COUNTIF('SOURCE SG'!$F:$F,$A22)&gt;0,SUMIF('SOURCE SG'!$F:$F,$A22,'SOURCE SG'!$C:$C),IF(COUNT(I23,I27:I30,I33)&gt;0, SUM(I23,I27:I30,I33),IF(COUNTIF('SOURCE SG'!$F:$F,$A22 &amp; "?")&gt;0,SUMIF('SOURCE SG'!$F:$F,$A22 &amp; "?", 'SOURCE SG'!$C:$C),"...")))</f>
        <v>...</v>
      </c>
      <c r="J22" s="574" t="str">
        <f>IF(COUNTIF('SOURCE LG'!$F:$F,$A22)&gt;0,SUMIF('SOURCE LG'!$F:$F,$A22,'SOURCE LG'!$C:$C),IF(COUNT(J23,J27:J30,J33)&gt;0, SUM(J23,J27:J30,J33),IF(COUNTIF('SOURCE LG'!$F:$F,$A22 &amp; "?")&gt;0,SUMIF('SOURCE LG'!$F:$F,$A22 &amp; "?", 'SOURCE LG'!$C:$C),"...")))</f>
        <v>...</v>
      </c>
      <c r="K22" s="574" t="str">
        <f>IF(COUNTIF('SOURCE CT'!$F:$F,$A22)&gt;0,SUMIF('SOURCE CT'!$F:$F,$A22,'SOURCE CT'!$C:$C),IF(COUNT(K23,K27:K30,K33)&gt;0, SUM(K23,K27:K30,K33),IF(COUNTIF('SOURCE CT'!$F:$F,$A22 &amp; "?")&gt;0,SUMIF('SOURCE CT'!$F:$F,$A22 &amp; "?", 'SOURCE CT'!$C:$C),"...")))</f>
        <v>...</v>
      </c>
      <c r="L22" s="574" t="str">
        <f>IF(COUNTIF('SOURCE GG'!$F:$F,$A22)&gt;0,SUMIF('SOURCE GG'!$F:$F,$A22,'SOURCE GG'!$C:$C),IF(COUNT(L23,L27:L30,L33)&gt;0, SUM(L23,L27:L30,L33),IF(COUNTIF('SOURCE GG'!$F:$F,$A22 &amp; "?")&gt;0,SUMIF('SOURCE GG'!$F:$F,$A22 &amp; "?", 'SOURCE GG'!$C:$C),IF(COUNT(H22:K22)&gt;0,SUM(H22:K22),"..."))))</f>
        <v>...</v>
      </c>
      <c r="M22" s="574" t="str">
        <f>IF(COUNTIF('SOURCE NFPC'!$F:$F,$A22)&gt;0,SUMIF('SOURCE NFPC'!$F:$F,$A22,'SOURCE NFPC'!$C:$C),IF(COUNT(M23,M27:M30,M33)&gt;0, SUM(M23,M27:M30,M33),IF(COUNTIF('SOURCE NFPC'!$F:$F,$A22 &amp; "?")&gt;0,SUMIF('SOURCE NFPC'!$F:$F,$A22 &amp; "?", 'SOURCE NFPC'!$C:$C),"...")))</f>
        <v>...</v>
      </c>
      <c r="N22" s="574" t="str">
        <f>IF(COUNTIF('SOURCE CN'!$F:$F,$A22)&gt;0,SUMIF('SOURCE CN'!$F:$F,$A22,'SOURCE CN'!$C:$C),IF(COUNT(N23,N27:N30,N33)&gt;0, SUM(N23,N27:N30,N33),IF(COUNTIF('SOURCE CN'!$F:$F,$A22 &amp; "?")&gt;0,SUMIF('SOURCE CN'!$F:$F,$A22 &amp; "?", 'SOURCE CN'!$C:$C),"...")))</f>
        <v>...</v>
      </c>
      <c r="O22" s="579" t="str">
        <f>IF(COUNTIF('SOURCE NFPS'!$F:$F,$A22)&gt;0,SUMIF('SOURCE NFPS'!$F:$F,$A22,'SOURCE NFPS'!$C:$C),IF(COUNT(O23,O27:O30,O33)&gt;0, SUM(O23,O27:O30,O33),IF(COUNTIF('SOURCE NFPS'!$F:$F,$A22 &amp; "?")&gt;0,SUMIF('SOURCE NFPS'!$F:$F,$A22 &amp; "?", 'SOURCE NFPS'!$C:$C),IF(COUNT(L22:N22)&gt;0,SUM(L22:N22),"..."))))</f>
        <v>...</v>
      </c>
      <c r="P22" s="1"/>
      <c r="Q22" s="563">
        <f t="shared" si="0"/>
        <v>0</v>
      </c>
      <c r="R22" s="564">
        <f t="shared" si="1"/>
        <v>0</v>
      </c>
      <c r="S22" s="565">
        <f t="shared" si="2"/>
        <v>0</v>
      </c>
      <c r="U22" s="63">
        <v>114</v>
      </c>
      <c r="V22" s="63" t="str">
        <f t="shared" si="3"/>
        <v>A114</v>
      </c>
    </row>
    <row r="23" spans="1:22" ht="9.75" customHeight="1">
      <c r="A23" s="677" t="s">
        <v>2146</v>
      </c>
      <c r="B23" s="96" t="s">
        <v>1113</v>
      </c>
      <c r="C23" s="4" t="s">
        <v>1063</v>
      </c>
      <c r="D23" s="574" t="str">
        <f>IF(COUNTIF('SOURCE BA'!$F:$F,$A23)&gt;0,SUMIF('SOURCE BA'!$F:$F,$A23,'SOURCE BA'!$C:$C),IF(COUNT(D24:D26)&gt;0, SUM(D24:D26),IF(COUNTIF('SOURCE BA'!$F:$F,$A23 &amp; "?")&gt;0,SUMIF('SOURCE BA'!$F:$F,$A23 &amp; "?", 'SOURCE BA'!$C:$C),"...")))</f>
        <v>...</v>
      </c>
      <c r="E23" s="574" t="str">
        <f>IF(COUNTIF('SOURCE EA'!$F:$F,$A23)&gt;0,SUMIF('SOURCE EA'!$F:$F,$A23,'SOURCE EA'!$C:$C),IF(COUNT(E24:E26)&gt;0, SUM(E24:E26),IF(COUNTIF('SOURCE EA'!$F:$F,$A23 &amp; "?")&gt;0,SUMIF('SOURCE EA'!$F:$F,$A23 &amp; "?", 'SOURCE EA'!$C:$C),"...")))</f>
        <v>...</v>
      </c>
      <c r="F23" s="574" t="str">
        <f>IF(COUNTIF('SOURCE SS'!$F:$F,$A23)&gt;0,SUMIF('SOURCE SS'!$F:$F,$A23,'SOURCE SS'!$C:$C),IF(COUNT(F24:F26)&gt;0, SUM(F24:F26),IF(COUNTIF('SOURCE SS'!$F:$F,$A23 &amp; "?")&gt;0,SUMIF('SOURCE SS'!$F:$F,$A23 &amp; "?", 'SOURCE SS'!$C:$C),"...")))</f>
        <v>...</v>
      </c>
      <c r="G23" s="574" t="str">
        <f>IF(COUNTIF('SOURCE CC'!$F:$F,$A23)&gt;0,SUMIF('SOURCE CC'!$F:$F,$A23,'SOURCE CC'!$C:$C),IF(COUNT(G24:G26)&gt;0, SUM(G24:G26),IF(COUNTIF('SOURCE CC'!$F:$F,$A23 &amp; "?")&gt;0,SUMIF('SOURCE CC'!$F:$F,$A23 &amp; "?", 'SOURCE CC'!$C:$C),"...")))</f>
        <v>...</v>
      </c>
      <c r="H23" s="574" t="str">
        <f>IF(COUNTIF('SOURCE CG'!$F:$F,$A23)&gt;0,SUMIF('SOURCE CG'!$F:$F,$A23,'SOURCE CG'!$C:$C),IF(COUNT(H24:H26)&gt;0, SUM(H24:H26),IF(COUNTIF('SOURCE CG'!$F:$F,$A23 &amp; "?")&gt;0,SUMIF('SOURCE CG'!$F:$F,$A23 &amp; "?", 'SOURCE CG'!$C:$C),IF(COUNT(D23:G23)&gt;0,SUM(D23:G23),"..."))))</f>
        <v>...</v>
      </c>
      <c r="I23" s="574" t="str">
        <f>IF(COUNTIF('SOURCE SG'!$F:$F,$A23)&gt;0,SUMIF('SOURCE SG'!$F:$F,$A23,'SOURCE SG'!$C:$C),IF(COUNT(I24:I26)&gt;0, SUM(I24:I26),IF(COUNTIF('SOURCE SG'!$F:$F,$A23 &amp; "?")&gt;0,SUMIF('SOURCE SG'!$F:$F,$A23 &amp; "?", 'SOURCE SG'!$C:$C),"...")))</f>
        <v>...</v>
      </c>
      <c r="J23" s="574" t="str">
        <f>IF(COUNTIF('SOURCE LG'!$F:$F,$A23)&gt;0,SUMIF('SOURCE LG'!$F:$F,$A23,'SOURCE LG'!$C:$C),IF(COUNT(J24:J26)&gt;0, SUM(J24:J26),IF(COUNTIF('SOURCE LG'!$F:$F,$A23 &amp; "?")&gt;0,SUMIF('SOURCE LG'!$F:$F,$A23 &amp; "?", 'SOURCE LG'!$C:$C),"...")))</f>
        <v>...</v>
      </c>
      <c r="K23" s="574" t="str">
        <f>IF(COUNTIF('SOURCE CT'!$F:$F,$A23)&gt;0,SUMIF('SOURCE CT'!$F:$F,$A23,'SOURCE CT'!$C:$C),IF(COUNT(K24:K26)&gt;0, SUM(K24:K26),IF(COUNTIF('SOURCE CT'!$F:$F,$A23 &amp; "?")&gt;0,SUMIF('SOURCE CT'!$F:$F,$A23 &amp; "?", 'SOURCE CT'!$C:$C),"...")))</f>
        <v>...</v>
      </c>
      <c r="L23" s="574" t="str">
        <f>IF(COUNTIF('SOURCE GG'!$F:$F,$A23)&gt;0,SUMIF('SOURCE GG'!$F:$F,$A23,'SOURCE GG'!$C:$C),IF(COUNT(L24:L26)&gt;0, SUM(L24:L26),IF(COUNTIF('SOURCE GG'!$F:$F,$A23 &amp; "?")&gt;0,SUMIF('SOURCE GG'!$F:$F,$A23 &amp; "?", 'SOURCE GG'!$C:$C),IF(COUNT(H23:K23)&gt;0,SUM(H23:K23),"..."))))</f>
        <v>...</v>
      </c>
      <c r="M23" s="574" t="str">
        <f>IF(COUNTIF('SOURCE NFPC'!$F:$F,$A23)&gt;0,SUMIF('SOURCE NFPC'!$F:$F,$A23,'SOURCE NFPC'!$C:$C),IF(COUNT(M24:M26)&gt;0, SUM(M24:M26),IF(COUNTIF('SOURCE NFPC'!$F:$F,$A23 &amp; "?")&gt;0,SUMIF('SOURCE NFPC'!$F:$F,$A23 &amp; "?", 'SOURCE NFPC'!$C:$C),"...")))</f>
        <v>...</v>
      </c>
      <c r="N23" s="574" t="str">
        <f>IF(COUNTIF('SOURCE CN'!$F:$F,$A23)&gt;0,SUMIF('SOURCE CN'!$F:$F,$A23,'SOURCE CN'!$C:$C),IF(COUNT(N24:N26)&gt;0, SUM(N24:N26),IF(COUNTIF('SOURCE CN'!$F:$F,$A23 &amp; "?")&gt;0,SUMIF('SOURCE CN'!$F:$F,$A23 &amp; "?", 'SOURCE CN'!$C:$C),"...")))</f>
        <v>...</v>
      </c>
      <c r="O23" s="579" t="str">
        <f>IF(COUNTIF('SOURCE NFPS'!$F:$F,$A23)&gt;0,SUMIF('SOURCE NFPS'!$F:$F,$A23,'SOURCE NFPS'!$C:$C),IF(COUNT(O24:O26)&gt;0, SUM(O24:O26),IF(COUNTIF('SOURCE NFPS'!$F:$F,$A23 &amp; "?")&gt;0,SUMIF('SOURCE NFPS'!$F:$F,$A23 &amp; "?", 'SOURCE NFPS'!$C:$C),IF(COUNT(L23:N23)&gt;0,SUM(L23:N23),"..."))))</f>
        <v>...</v>
      </c>
      <c r="P23" s="1"/>
      <c r="Q23" s="563">
        <f t="shared" si="0"/>
        <v>0</v>
      </c>
      <c r="R23" s="564">
        <f t="shared" si="1"/>
        <v>0</v>
      </c>
      <c r="S23" s="565">
        <f t="shared" si="2"/>
        <v>0</v>
      </c>
      <c r="U23" s="65">
        <v>1141</v>
      </c>
      <c r="V23" s="65" t="str">
        <f t="shared" si="3"/>
        <v>A1141</v>
      </c>
    </row>
    <row r="24" spans="1:22" ht="9.75" customHeight="1">
      <c r="A24" s="677" t="s">
        <v>2147</v>
      </c>
      <c r="B24" s="97" t="s">
        <v>1038</v>
      </c>
      <c r="C24" s="4" t="s">
        <v>1063</v>
      </c>
      <c r="D24" s="574" t="str">
        <f>IF(COUNTIF('SOURCE BA'!$F:$F,$A24)&gt;0,SUMIF('SOURCE BA'!$F:$F,$A24,'SOURCE BA'!$C:$C),IF(COUNTIF('SOURCE BA'!$F:$F,$A24 &amp; "?")&gt;0,SUMIF('SOURCE BA'!$F:$F,$A24 &amp; "?", 'SOURCE BA'!$C:$C),"..."))</f>
        <v>...</v>
      </c>
      <c r="E24" s="574" t="str">
        <f>IF(COUNTIF('SOURCE EA'!$F:$F,$A24)&gt;0,SUMIF('SOURCE EA'!$F:$F,$A24,'SOURCE EA'!$C:$C),IF(COUNTIF('SOURCE EA'!$F:$F,$A24 &amp; "?")&gt;0,SUMIF('SOURCE EA'!$F:$F,$A24 &amp; "?", 'SOURCE EA'!$C:$C),"..."))</f>
        <v>...</v>
      </c>
      <c r="F24" s="574" t="str">
        <f>IF(COUNTIF('SOURCE SS'!$F:$F,$A24)&gt;0,SUMIF('SOURCE SS'!$F:$F,$A24,'SOURCE SS'!$C:$C),IF(COUNTIF('SOURCE SS'!$F:$F,$A24 &amp; "?")&gt;0,SUMIF('SOURCE SS'!$F:$F,$A24 &amp; "?", 'SOURCE SS'!$C:$C),"..."))</f>
        <v>...</v>
      </c>
      <c r="G24" s="574" t="str">
        <f>IF(COUNTIF('SOURCE CC'!$F:$F,$A24)&gt;0,SUMIF('SOURCE CC'!$F:$F,$A24,'SOURCE CC'!$C:$C),IF(COUNTIF('SOURCE CC'!$F:$F,$A24 &amp; "?")&gt;0,SUMIF('SOURCE CC'!$F:$F,$A24 &amp; "?", 'SOURCE CC'!$C:$C),"..."))</f>
        <v>...</v>
      </c>
      <c r="H24" s="574" t="str">
        <f>IF(COUNTIF('SOURCE CG'!$F:$F,$A24)&gt;0,SUMIF('SOURCE CG'!$F:$F,$A24,'SOURCE CG'!$C:$C),IF(COUNTIF('SOURCE CG'!$F:$F,$A24 &amp; "?")&gt;0,SUMIF('SOURCE CG'!$F:$F,$A24 &amp; "?", 'SOURCE CG'!$C:$C),IF(COUNT(D24:G24)&gt;0,SUM(D24:G24),"...")))</f>
        <v>...</v>
      </c>
      <c r="I24" s="574" t="str">
        <f>IF(COUNTIF('SOURCE SG'!$F:$F,$A24)&gt;0,SUMIF('SOURCE SG'!$F:$F,$A24,'SOURCE SG'!$C:$C),IF(COUNTIF('SOURCE SG'!$F:$F,$A24 &amp; "?")&gt;0,SUMIF('SOURCE SG'!$F:$F,$A24 &amp; "?", 'SOURCE SG'!$C:$C),"..."))</f>
        <v>...</v>
      </c>
      <c r="J24" s="574" t="str">
        <f>IF(COUNTIF('SOURCE LG'!$F:$F,$A24)&gt;0,SUMIF('SOURCE LG'!$F:$F,$A24,'SOURCE LG'!$C:$C),IF(COUNTIF('SOURCE LG'!$F:$F,$A24 &amp; "?")&gt;0,SUMIF('SOURCE LG'!$F:$F,$A24 &amp; "?", 'SOURCE LG'!$C:$C),"..."))</f>
        <v>...</v>
      </c>
      <c r="K24" s="574" t="str">
        <f>IF(COUNTIF('SOURCE CT'!$F:$F,$A24)&gt;0,SUMIF('SOURCE CT'!$F:$F,$A24,'SOURCE CT'!$C:$C),IF(COUNTIF('SOURCE CT'!$F:$F,$A24 &amp; "?")&gt;0,SUMIF('SOURCE CT'!$F:$F,$A24 &amp; "?", 'SOURCE CT'!$C:$C),"..."))</f>
        <v>...</v>
      </c>
      <c r="L24" s="574" t="str">
        <f>IF(COUNTIF('SOURCE GG'!$F:$F,$A24)&gt;0,SUMIF('SOURCE GG'!$F:$F,$A24,'SOURCE GG'!$C:$C),IF(COUNTIF('SOURCE GG'!$F:$F,$A24 &amp; "?")&gt;0,SUMIF('SOURCE GG'!$F:$F,$A24 &amp; "?", 'SOURCE GG'!$C:$C),IF(COUNT(H24:K24)&gt;0,SUM(H24:K24),"...")))</f>
        <v>...</v>
      </c>
      <c r="M24" s="574" t="str">
        <f>IF(COUNTIF('SOURCE NFPC'!$F:$F,$A24)&gt;0,SUMIF('SOURCE NFPC'!$F:$F,$A24,'SOURCE NFPC'!$C:$C),IF(COUNTIF('SOURCE NFPC'!$F:$F,$A24 &amp; "?")&gt;0,SUMIF('SOURCE NFPC'!$F:$F,$A24 &amp; "?", 'SOURCE NFPC'!$C:$C),"..."))</f>
        <v>...</v>
      </c>
      <c r="N24" s="574" t="str">
        <f>IF(COUNTIF('SOURCE CN'!$F:$F,$A24)&gt;0,SUMIF('SOURCE CN'!$F:$F,$A24,'SOURCE CN'!$C:$C),IF(COUNTIF('SOURCE CN'!$F:$F,$A24 &amp; "?")&gt;0,SUMIF('SOURCE CN'!$F:$F,$A24 &amp; "?", 'SOURCE CN'!$C:$C),"..."))</f>
        <v>...</v>
      </c>
      <c r="O24" s="579" t="str">
        <f>IF(COUNTIF('SOURCE NFPS'!$F:$F,$A24)&gt;0,SUMIF('SOURCE NFPS'!$F:$F,$A24,'SOURCE NFPS'!$C:$C),IF(COUNTIF('SOURCE NFPS'!$F:$F,$A24 &amp; "?")&gt;0,SUMIF('SOURCE NFPS'!$F:$F,$A24 &amp; "?", 'SOURCE NFPS'!$C:$C),IF(COUNT(L24:N24)&gt;0,SUM(L24:N24),"...")))</f>
        <v>...</v>
      </c>
      <c r="P24" s="1"/>
      <c r="Q24" s="563">
        <f t="shared" si="0"/>
        <v>0</v>
      </c>
      <c r="R24" s="564">
        <f t="shared" si="1"/>
        <v>0</v>
      </c>
      <c r="S24" s="565">
        <f t="shared" si="2"/>
        <v>0</v>
      </c>
      <c r="U24" s="65">
        <v>11411</v>
      </c>
      <c r="V24" s="65" t="str">
        <f t="shared" si="3"/>
        <v>A11411</v>
      </c>
    </row>
    <row r="25" spans="1:22" ht="9.75" customHeight="1">
      <c r="A25" s="677" t="s">
        <v>2148</v>
      </c>
      <c r="B25" s="97" t="s">
        <v>576</v>
      </c>
      <c r="C25" s="4" t="s">
        <v>1063</v>
      </c>
      <c r="D25" s="574" t="str">
        <f>IF(COUNTIF('SOURCE BA'!$F:$F,$A25)&gt;0,SUMIF('SOURCE BA'!$F:$F,$A25,'SOURCE BA'!$C:$C),IF(COUNTIF('SOURCE BA'!$F:$F,$A25 &amp; "?")&gt;0,SUMIF('SOURCE BA'!$F:$F,$A25 &amp; "?", 'SOURCE BA'!$C:$C),"..."))</f>
        <v>...</v>
      </c>
      <c r="E25" s="574" t="str">
        <f>IF(COUNTIF('SOURCE EA'!$F:$F,$A25)&gt;0,SUMIF('SOURCE EA'!$F:$F,$A25,'SOURCE EA'!$C:$C),IF(COUNTIF('SOURCE EA'!$F:$F,$A25 &amp; "?")&gt;0,SUMIF('SOURCE EA'!$F:$F,$A25 &amp; "?", 'SOURCE EA'!$C:$C),"..."))</f>
        <v>...</v>
      </c>
      <c r="F25" s="574" t="str">
        <f>IF(COUNTIF('SOURCE SS'!$F:$F,$A25)&gt;0,SUMIF('SOURCE SS'!$F:$F,$A25,'SOURCE SS'!$C:$C),IF(COUNTIF('SOURCE SS'!$F:$F,$A25 &amp; "?")&gt;0,SUMIF('SOURCE SS'!$F:$F,$A25 &amp; "?", 'SOURCE SS'!$C:$C),"..."))</f>
        <v>...</v>
      </c>
      <c r="G25" s="574" t="str">
        <f>IF(COUNTIF('SOURCE CC'!$F:$F,$A25)&gt;0,SUMIF('SOURCE CC'!$F:$F,$A25,'SOURCE CC'!$C:$C),IF(COUNTIF('SOURCE CC'!$F:$F,$A25 &amp; "?")&gt;0,SUMIF('SOURCE CC'!$F:$F,$A25 &amp; "?", 'SOURCE CC'!$C:$C),"..."))</f>
        <v>...</v>
      </c>
      <c r="H25" s="574" t="str">
        <f>IF(COUNTIF('SOURCE CG'!$F:$F,$A25)&gt;0,SUMIF('SOURCE CG'!$F:$F,$A25,'SOURCE CG'!$C:$C),IF(COUNTIF('SOURCE CG'!$F:$F,$A25 &amp; "?")&gt;0,SUMIF('SOURCE CG'!$F:$F,$A25 &amp; "?", 'SOURCE CG'!$C:$C),IF(COUNT(D25:G25)&gt;0,SUM(D25:G25),"...")))</f>
        <v>...</v>
      </c>
      <c r="I25" s="574" t="str">
        <f>IF(COUNTIF('SOURCE SG'!$F:$F,$A25)&gt;0,SUMIF('SOURCE SG'!$F:$F,$A25,'SOURCE SG'!$C:$C),IF(COUNTIF('SOURCE SG'!$F:$F,$A25 &amp; "?")&gt;0,SUMIF('SOURCE SG'!$F:$F,$A25 &amp; "?", 'SOURCE SG'!$C:$C),"..."))</f>
        <v>...</v>
      </c>
      <c r="J25" s="574" t="str">
        <f>IF(COUNTIF('SOURCE LG'!$F:$F,$A25)&gt;0,SUMIF('SOURCE LG'!$F:$F,$A25,'SOURCE LG'!$C:$C),IF(COUNTIF('SOURCE LG'!$F:$F,$A25 &amp; "?")&gt;0,SUMIF('SOURCE LG'!$F:$F,$A25 &amp; "?", 'SOURCE LG'!$C:$C),"..."))</f>
        <v>...</v>
      </c>
      <c r="K25" s="574" t="str">
        <f>IF(COUNTIF('SOURCE CT'!$F:$F,$A25)&gt;0,SUMIF('SOURCE CT'!$F:$F,$A25,'SOURCE CT'!$C:$C),IF(COUNTIF('SOURCE CT'!$F:$F,$A25 &amp; "?")&gt;0,SUMIF('SOURCE CT'!$F:$F,$A25 &amp; "?", 'SOURCE CT'!$C:$C),"..."))</f>
        <v>...</v>
      </c>
      <c r="L25" s="574" t="str">
        <f>IF(COUNTIF('SOURCE GG'!$F:$F,$A25)&gt;0,SUMIF('SOURCE GG'!$F:$F,$A25,'SOURCE GG'!$C:$C),IF(COUNTIF('SOURCE GG'!$F:$F,$A25 &amp; "?")&gt;0,SUMIF('SOURCE GG'!$F:$F,$A25 &amp; "?", 'SOURCE GG'!$C:$C),IF(COUNT(H25:K25)&gt;0,SUM(H25:K25),"...")))</f>
        <v>...</v>
      </c>
      <c r="M25" s="574" t="str">
        <f>IF(COUNTIF('SOURCE NFPC'!$F:$F,$A25)&gt;0,SUMIF('SOURCE NFPC'!$F:$F,$A25,'SOURCE NFPC'!$C:$C),IF(COUNTIF('SOURCE NFPC'!$F:$F,$A25 &amp; "?")&gt;0,SUMIF('SOURCE NFPC'!$F:$F,$A25 &amp; "?", 'SOURCE NFPC'!$C:$C),"..."))</f>
        <v>...</v>
      </c>
      <c r="N25" s="574" t="str">
        <f>IF(COUNTIF('SOURCE CN'!$F:$F,$A25)&gt;0,SUMIF('SOURCE CN'!$F:$F,$A25,'SOURCE CN'!$C:$C),IF(COUNTIF('SOURCE CN'!$F:$F,$A25 &amp; "?")&gt;0,SUMIF('SOURCE CN'!$F:$F,$A25 &amp; "?", 'SOURCE CN'!$C:$C),"..."))</f>
        <v>...</v>
      </c>
      <c r="O25" s="579" t="str">
        <f>IF(COUNTIF('SOURCE NFPS'!$F:$F,$A25)&gt;0,SUMIF('SOURCE NFPS'!$F:$F,$A25,'SOURCE NFPS'!$C:$C),IF(COUNTIF('SOURCE NFPS'!$F:$F,$A25 &amp; "?")&gt;0,SUMIF('SOURCE NFPS'!$F:$F,$A25 &amp; "?", 'SOURCE NFPS'!$C:$C),IF(COUNT(L25:N25)&gt;0,SUM(L25:N25),"...")))</f>
        <v>...</v>
      </c>
      <c r="P25" s="1"/>
      <c r="Q25" s="563">
        <f t="shared" si="0"/>
        <v>0</v>
      </c>
      <c r="R25" s="564">
        <f t="shared" si="1"/>
        <v>0</v>
      </c>
      <c r="S25" s="565">
        <f t="shared" si="2"/>
        <v>0</v>
      </c>
      <c r="U25" s="65">
        <v>11412</v>
      </c>
      <c r="V25" s="65" t="str">
        <f t="shared" si="3"/>
        <v>A11412</v>
      </c>
    </row>
    <row r="26" spans="1:22" ht="9.75" customHeight="1">
      <c r="A26" s="677" t="s">
        <v>2149</v>
      </c>
      <c r="B26" s="97" t="s">
        <v>906</v>
      </c>
      <c r="C26" s="4" t="s">
        <v>1063</v>
      </c>
      <c r="D26" s="574" t="str">
        <f>IF(COUNTIF('SOURCE BA'!$F:$F,$A26)&gt;0,SUMIF('SOURCE BA'!$F:$F,$A26,'SOURCE BA'!$C:$C),IF(COUNTIF('SOURCE BA'!$F:$F,$A26 &amp; "?")&gt;0,SUMIF('SOURCE BA'!$F:$F,$A26 &amp; "?", 'SOURCE BA'!$C:$C),"..."))</f>
        <v>...</v>
      </c>
      <c r="E26" s="574" t="str">
        <f>IF(COUNTIF('SOURCE EA'!$F:$F,$A26)&gt;0,SUMIF('SOURCE EA'!$F:$F,$A26,'SOURCE EA'!$C:$C),IF(COUNTIF('SOURCE EA'!$F:$F,$A26 &amp; "?")&gt;0,SUMIF('SOURCE EA'!$F:$F,$A26 &amp; "?", 'SOURCE EA'!$C:$C),"..."))</f>
        <v>...</v>
      </c>
      <c r="F26" s="574" t="str">
        <f>IF(COUNTIF('SOURCE SS'!$F:$F,$A26)&gt;0,SUMIF('SOURCE SS'!$F:$F,$A26,'SOURCE SS'!$C:$C),IF(COUNTIF('SOURCE SS'!$F:$F,$A26 &amp; "?")&gt;0,SUMIF('SOURCE SS'!$F:$F,$A26 &amp; "?", 'SOURCE SS'!$C:$C),"..."))</f>
        <v>...</v>
      </c>
      <c r="G26" s="574" t="str">
        <f>IF(COUNTIF('SOURCE CC'!$F:$F,$A26)&gt;0,SUMIF('SOURCE CC'!$F:$F,$A26,'SOURCE CC'!$C:$C),IF(COUNTIF('SOURCE CC'!$F:$F,$A26 &amp; "?")&gt;0,SUMIF('SOURCE CC'!$F:$F,$A26 &amp; "?", 'SOURCE CC'!$C:$C),"..."))</f>
        <v>...</v>
      </c>
      <c r="H26" s="574" t="str">
        <f>IF(COUNTIF('SOURCE CG'!$F:$F,$A26)&gt;0,SUMIF('SOURCE CG'!$F:$F,$A26,'SOURCE CG'!$C:$C),IF(COUNTIF('SOURCE CG'!$F:$F,$A26 &amp; "?")&gt;0,SUMIF('SOURCE CG'!$F:$F,$A26 &amp; "?", 'SOURCE CG'!$C:$C),IF(COUNT(D26:G26)&gt;0,SUM(D26:G26),"...")))</f>
        <v>...</v>
      </c>
      <c r="I26" s="574" t="str">
        <f>IF(COUNTIF('SOURCE SG'!$F:$F,$A26)&gt;0,SUMIF('SOURCE SG'!$F:$F,$A26,'SOURCE SG'!$C:$C),IF(COUNTIF('SOURCE SG'!$F:$F,$A26 &amp; "?")&gt;0,SUMIF('SOURCE SG'!$F:$F,$A26 &amp; "?", 'SOURCE SG'!$C:$C),"..."))</f>
        <v>...</v>
      </c>
      <c r="J26" s="574" t="str">
        <f>IF(COUNTIF('SOURCE LG'!$F:$F,$A26)&gt;0,SUMIF('SOURCE LG'!$F:$F,$A26,'SOURCE LG'!$C:$C),IF(COUNTIF('SOURCE LG'!$F:$F,$A26 &amp; "?")&gt;0,SUMIF('SOURCE LG'!$F:$F,$A26 &amp; "?", 'SOURCE LG'!$C:$C),"..."))</f>
        <v>...</v>
      </c>
      <c r="K26" s="574" t="str">
        <f>IF(COUNTIF('SOURCE CT'!$F:$F,$A26)&gt;0,SUMIF('SOURCE CT'!$F:$F,$A26,'SOURCE CT'!$C:$C),IF(COUNTIF('SOURCE CT'!$F:$F,$A26 &amp; "?")&gt;0,SUMIF('SOURCE CT'!$F:$F,$A26 &amp; "?", 'SOURCE CT'!$C:$C),"..."))</f>
        <v>...</v>
      </c>
      <c r="L26" s="574" t="str">
        <f>IF(COUNTIF('SOURCE GG'!$F:$F,$A26)&gt;0,SUMIF('SOURCE GG'!$F:$F,$A26,'SOURCE GG'!$C:$C),IF(COUNTIF('SOURCE GG'!$F:$F,$A26 &amp; "?")&gt;0,SUMIF('SOURCE GG'!$F:$F,$A26 &amp; "?", 'SOURCE GG'!$C:$C),IF(COUNT(H26:K26)&gt;0,SUM(H26:K26),"...")))</f>
        <v>...</v>
      </c>
      <c r="M26" s="574" t="str">
        <f>IF(COUNTIF('SOURCE NFPC'!$F:$F,$A26)&gt;0,SUMIF('SOURCE NFPC'!$F:$F,$A26,'SOURCE NFPC'!$C:$C),IF(COUNTIF('SOURCE NFPC'!$F:$F,$A26 &amp; "?")&gt;0,SUMIF('SOURCE NFPC'!$F:$F,$A26 &amp; "?", 'SOURCE NFPC'!$C:$C),"..."))</f>
        <v>...</v>
      </c>
      <c r="N26" s="574" t="str">
        <f>IF(COUNTIF('SOURCE CN'!$F:$F,$A26)&gt;0,SUMIF('SOURCE CN'!$F:$F,$A26,'SOURCE CN'!$C:$C),IF(COUNTIF('SOURCE CN'!$F:$F,$A26 &amp; "?")&gt;0,SUMIF('SOURCE CN'!$F:$F,$A26 &amp; "?", 'SOURCE CN'!$C:$C),"..."))</f>
        <v>...</v>
      </c>
      <c r="O26" s="579" t="str">
        <f>IF(COUNTIF('SOURCE NFPS'!$F:$F,$A26)&gt;0,SUMIF('SOURCE NFPS'!$F:$F,$A26,'SOURCE NFPS'!$C:$C),IF(COUNTIF('SOURCE NFPS'!$F:$F,$A26 &amp; "?")&gt;0,SUMIF('SOURCE NFPS'!$F:$F,$A26 &amp; "?", 'SOURCE NFPS'!$C:$C),IF(COUNT(L26:N26)&gt;0,SUM(L26:N26),"...")))</f>
        <v>...</v>
      </c>
      <c r="P26" s="1"/>
      <c r="Q26" s="563">
        <f t="shared" si="0"/>
        <v>0</v>
      </c>
      <c r="R26" s="564">
        <f t="shared" si="1"/>
        <v>0</v>
      </c>
      <c r="S26" s="565">
        <f t="shared" si="2"/>
        <v>0</v>
      </c>
      <c r="U26" s="65">
        <v>11413</v>
      </c>
      <c r="V26" s="65" t="str">
        <f t="shared" si="3"/>
        <v>A11413</v>
      </c>
    </row>
    <row r="27" spans="1:22" ht="9.75" customHeight="1">
      <c r="A27" s="677" t="s">
        <v>2150</v>
      </c>
      <c r="B27" s="96" t="s">
        <v>588</v>
      </c>
      <c r="C27" s="4" t="s">
        <v>1063</v>
      </c>
      <c r="D27" s="574" t="str">
        <f>IF(COUNTIF('SOURCE BA'!$F:$F,$A27)&gt;0,SUMIF('SOURCE BA'!$F:$F,$A27,'SOURCE BA'!$C:$C),IF(COUNTIF('SOURCE BA'!$F:$F,$A27 &amp; "?")&gt;0,SUMIF('SOURCE BA'!$F:$F,$A27 &amp; "?", 'SOURCE BA'!$C:$C),"..."))</f>
        <v>...</v>
      </c>
      <c r="E27" s="574" t="str">
        <f>IF(COUNTIF('SOURCE EA'!$F:$F,$A27)&gt;0,SUMIF('SOURCE EA'!$F:$F,$A27,'SOURCE EA'!$C:$C),IF(COUNTIF('SOURCE EA'!$F:$F,$A27 &amp; "?")&gt;0,SUMIF('SOURCE EA'!$F:$F,$A27 &amp; "?", 'SOURCE EA'!$C:$C),"..."))</f>
        <v>...</v>
      </c>
      <c r="F27" s="574" t="str">
        <f>IF(COUNTIF('SOURCE SS'!$F:$F,$A27)&gt;0,SUMIF('SOURCE SS'!$F:$F,$A27,'SOURCE SS'!$C:$C),IF(COUNTIF('SOURCE SS'!$F:$F,$A27 &amp; "?")&gt;0,SUMIF('SOURCE SS'!$F:$F,$A27 &amp; "?", 'SOURCE SS'!$C:$C),"..."))</f>
        <v>...</v>
      </c>
      <c r="G27" s="574" t="str">
        <f>IF(COUNTIF('SOURCE CC'!$F:$F,$A27)&gt;0,SUMIF('SOURCE CC'!$F:$F,$A27,'SOURCE CC'!$C:$C),IF(COUNTIF('SOURCE CC'!$F:$F,$A27 &amp; "?")&gt;0,SUMIF('SOURCE CC'!$F:$F,$A27 &amp; "?", 'SOURCE CC'!$C:$C),"..."))</f>
        <v>...</v>
      </c>
      <c r="H27" s="574" t="str">
        <f>IF(COUNTIF('SOURCE CG'!$F:$F,$A27)&gt;0,SUMIF('SOURCE CG'!$F:$F,$A27,'SOURCE CG'!$C:$C),IF(COUNTIF('SOURCE CG'!$F:$F,$A27 &amp; "?")&gt;0,SUMIF('SOURCE CG'!$F:$F,$A27 &amp; "?", 'SOURCE CG'!$C:$C),IF(COUNT(D27:G27)&gt;0,SUM(D27:G27),"...")))</f>
        <v>...</v>
      </c>
      <c r="I27" s="574" t="str">
        <f>IF(COUNTIF('SOURCE SG'!$F:$F,$A27)&gt;0,SUMIF('SOURCE SG'!$F:$F,$A27,'SOURCE SG'!$C:$C),IF(COUNTIF('SOURCE SG'!$F:$F,$A27 &amp; "?")&gt;0,SUMIF('SOURCE SG'!$F:$F,$A27 &amp; "?", 'SOURCE SG'!$C:$C),"..."))</f>
        <v>...</v>
      </c>
      <c r="J27" s="574" t="str">
        <f>IF(COUNTIF('SOURCE LG'!$F:$F,$A27)&gt;0,SUMIF('SOURCE LG'!$F:$F,$A27,'SOURCE LG'!$C:$C),IF(COUNTIF('SOURCE LG'!$F:$F,$A27 &amp; "?")&gt;0,SUMIF('SOURCE LG'!$F:$F,$A27 &amp; "?", 'SOURCE LG'!$C:$C),"..."))</f>
        <v>...</v>
      </c>
      <c r="K27" s="574" t="str">
        <f>IF(COUNTIF('SOURCE CT'!$F:$F,$A27)&gt;0,SUMIF('SOURCE CT'!$F:$F,$A27,'SOURCE CT'!$C:$C),IF(COUNTIF('SOURCE CT'!$F:$F,$A27 &amp; "?")&gt;0,SUMIF('SOURCE CT'!$F:$F,$A27 &amp; "?", 'SOURCE CT'!$C:$C),"..."))</f>
        <v>...</v>
      </c>
      <c r="L27" s="574" t="str">
        <f>IF(COUNTIF('SOURCE GG'!$F:$F,$A27)&gt;0,SUMIF('SOURCE GG'!$F:$F,$A27,'SOURCE GG'!$C:$C),IF(COUNTIF('SOURCE GG'!$F:$F,$A27 &amp; "?")&gt;0,SUMIF('SOURCE GG'!$F:$F,$A27 &amp; "?", 'SOURCE GG'!$C:$C),IF(COUNT(H27:K27)&gt;0,SUM(H27:K27),"...")))</f>
        <v>...</v>
      </c>
      <c r="M27" s="574" t="str">
        <f>IF(COUNTIF('SOURCE NFPC'!$F:$F,$A27)&gt;0,SUMIF('SOURCE NFPC'!$F:$F,$A27,'SOURCE NFPC'!$C:$C),IF(COUNTIF('SOURCE NFPC'!$F:$F,$A27 &amp; "?")&gt;0,SUMIF('SOURCE NFPC'!$F:$F,$A27 &amp; "?", 'SOURCE NFPC'!$C:$C),"..."))</f>
        <v>...</v>
      </c>
      <c r="N27" s="574" t="str">
        <f>IF(COUNTIF('SOURCE CN'!$F:$F,$A27)&gt;0,SUMIF('SOURCE CN'!$F:$F,$A27,'SOURCE CN'!$C:$C),IF(COUNTIF('SOURCE CN'!$F:$F,$A27 &amp; "?")&gt;0,SUMIF('SOURCE CN'!$F:$F,$A27 &amp; "?", 'SOURCE CN'!$C:$C),"..."))</f>
        <v>...</v>
      </c>
      <c r="O27" s="579" t="str">
        <f>IF(COUNTIF('SOURCE NFPS'!$F:$F,$A27)&gt;0,SUMIF('SOURCE NFPS'!$F:$F,$A27,'SOURCE NFPS'!$C:$C),IF(COUNTIF('SOURCE NFPS'!$F:$F,$A27 &amp; "?")&gt;0,SUMIF('SOURCE NFPS'!$F:$F,$A27 &amp; "?", 'SOURCE NFPS'!$C:$C),IF(COUNT(L27:N27)&gt;0,SUM(L27:N27),"...")))</f>
        <v>...</v>
      </c>
      <c r="P27" s="1"/>
      <c r="Q27" s="563">
        <f t="shared" si="0"/>
        <v>0</v>
      </c>
      <c r="R27" s="564">
        <f t="shared" si="1"/>
        <v>0</v>
      </c>
      <c r="S27" s="565">
        <f t="shared" si="2"/>
        <v>0</v>
      </c>
      <c r="U27" s="65">
        <v>1142</v>
      </c>
      <c r="V27" s="65" t="str">
        <f t="shared" si="3"/>
        <v>A1142</v>
      </c>
    </row>
    <row r="28" spans="1:22" ht="9.75" customHeight="1">
      <c r="A28" s="677" t="s">
        <v>2151</v>
      </c>
      <c r="B28" s="96" t="s">
        <v>595</v>
      </c>
      <c r="C28" s="4" t="s">
        <v>1063</v>
      </c>
      <c r="D28" s="574" t="str">
        <f>IF(COUNTIF('SOURCE BA'!$F:$F,$A28)&gt;0,SUMIF('SOURCE BA'!$F:$F,$A28,'SOURCE BA'!$C:$C),IF(COUNTIF('SOURCE BA'!$F:$F,$A28 &amp; "?")&gt;0,SUMIF('SOURCE BA'!$F:$F,$A28 &amp; "?", 'SOURCE BA'!$C:$C),"..."))</f>
        <v>...</v>
      </c>
      <c r="E28" s="574" t="str">
        <f>IF(COUNTIF('SOURCE EA'!$F:$F,$A28)&gt;0,SUMIF('SOURCE EA'!$F:$F,$A28,'SOURCE EA'!$C:$C),IF(COUNTIF('SOURCE EA'!$F:$F,$A28 &amp; "?")&gt;0,SUMIF('SOURCE EA'!$F:$F,$A28 &amp; "?", 'SOURCE EA'!$C:$C),"..."))</f>
        <v>...</v>
      </c>
      <c r="F28" s="574" t="str">
        <f>IF(COUNTIF('SOURCE SS'!$F:$F,$A28)&gt;0,SUMIF('SOURCE SS'!$F:$F,$A28,'SOURCE SS'!$C:$C),IF(COUNTIF('SOURCE SS'!$F:$F,$A28 &amp; "?")&gt;0,SUMIF('SOURCE SS'!$F:$F,$A28 &amp; "?", 'SOURCE SS'!$C:$C),"..."))</f>
        <v>...</v>
      </c>
      <c r="G28" s="574" t="str">
        <f>IF(COUNTIF('SOURCE CC'!$F:$F,$A28)&gt;0,SUMIF('SOURCE CC'!$F:$F,$A28,'SOURCE CC'!$C:$C),IF(COUNTIF('SOURCE CC'!$F:$F,$A28 &amp; "?")&gt;0,SUMIF('SOURCE CC'!$F:$F,$A28 &amp; "?", 'SOURCE CC'!$C:$C),"..."))</f>
        <v>...</v>
      </c>
      <c r="H28" s="574" t="str">
        <f>IF(COUNTIF('SOURCE CG'!$F:$F,$A28)&gt;0,SUMIF('SOURCE CG'!$F:$F,$A28,'SOURCE CG'!$C:$C),IF(COUNTIF('SOURCE CG'!$F:$F,$A28 &amp; "?")&gt;0,SUMIF('SOURCE CG'!$F:$F,$A28 &amp; "?", 'SOURCE CG'!$C:$C),IF(COUNT(D28:G28)&gt;0,SUM(D28:G28),"...")))</f>
        <v>...</v>
      </c>
      <c r="I28" s="574" t="str">
        <f>IF(COUNTIF('SOURCE SG'!$F:$F,$A28)&gt;0,SUMIF('SOURCE SG'!$F:$F,$A28,'SOURCE SG'!$C:$C),IF(COUNTIF('SOURCE SG'!$F:$F,$A28 &amp; "?")&gt;0,SUMIF('SOURCE SG'!$F:$F,$A28 &amp; "?", 'SOURCE SG'!$C:$C),"..."))</f>
        <v>...</v>
      </c>
      <c r="J28" s="574" t="str">
        <f>IF(COUNTIF('SOURCE LG'!$F:$F,$A28)&gt;0,SUMIF('SOURCE LG'!$F:$F,$A28,'SOURCE LG'!$C:$C),IF(COUNTIF('SOURCE LG'!$F:$F,$A28 &amp; "?")&gt;0,SUMIF('SOURCE LG'!$F:$F,$A28 &amp; "?", 'SOURCE LG'!$C:$C),"..."))</f>
        <v>...</v>
      </c>
      <c r="K28" s="574" t="str">
        <f>IF(COUNTIF('SOURCE CT'!$F:$F,$A28)&gt;0,SUMIF('SOURCE CT'!$F:$F,$A28,'SOURCE CT'!$C:$C),IF(COUNTIF('SOURCE CT'!$F:$F,$A28 &amp; "?")&gt;0,SUMIF('SOURCE CT'!$F:$F,$A28 &amp; "?", 'SOURCE CT'!$C:$C),"..."))</f>
        <v>...</v>
      </c>
      <c r="L28" s="574" t="str">
        <f>IF(COUNTIF('SOURCE GG'!$F:$F,$A28)&gt;0,SUMIF('SOURCE GG'!$F:$F,$A28,'SOURCE GG'!$C:$C),IF(COUNTIF('SOURCE GG'!$F:$F,$A28 &amp; "?")&gt;0,SUMIF('SOURCE GG'!$F:$F,$A28 &amp; "?", 'SOURCE GG'!$C:$C),IF(COUNT(H28:K28)&gt;0,SUM(H28:K28),"...")))</f>
        <v>...</v>
      </c>
      <c r="M28" s="574" t="str">
        <f>IF(COUNTIF('SOURCE NFPC'!$F:$F,$A28)&gt;0,SUMIF('SOURCE NFPC'!$F:$F,$A28,'SOURCE NFPC'!$C:$C),IF(COUNTIF('SOURCE NFPC'!$F:$F,$A28 &amp; "?")&gt;0,SUMIF('SOURCE NFPC'!$F:$F,$A28 &amp; "?", 'SOURCE NFPC'!$C:$C),"..."))</f>
        <v>...</v>
      </c>
      <c r="N28" s="574" t="str">
        <f>IF(COUNTIF('SOURCE CN'!$F:$F,$A28)&gt;0,SUMIF('SOURCE CN'!$F:$F,$A28,'SOURCE CN'!$C:$C),IF(COUNTIF('SOURCE CN'!$F:$F,$A28 &amp; "?")&gt;0,SUMIF('SOURCE CN'!$F:$F,$A28 &amp; "?", 'SOURCE CN'!$C:$C),"..."))</f>
        <v>...</v>
      </c>
      <c r="O28" s="579" t="str">
        <f>IF(COUNTIF('SOURCE NFPS'!$F:$F,$A28)&gt;0,SUMIF('SOURCE NFPS'!$F:$F,$A28,'SOURCE NFPS'!$C:$C),IF(COUNTIF('SOURCE NFPS'!$F:$F,$A28 &amp; "?")&gt;0,SUMIF('SOURCE NFPS'!$F:$F,$A28 &amp; "?", 'SOURCE NFPS'!$C:$C),IF(COUNT(L28:N28)&gt;0,SUM(L28:N28),"...")))</f>
        <v>...</v>
      </c>
      <c r="P28" s="1"/>
      <c r="Q28" s="563">
        <f t="shared" si="0"/>
        <v>0</v>
      </c>
      <c r="R28" s="564">
        <f t="shared" si="1"/>
        <v>0</v>
      </c>
      <c r="S28" s="565">
        <f t="shared" si="2"/>
        <v>0</v>
      </c>
      <c r="U28" s="65">
        <v>1143</v>
      </c>
      <c r="V28" s="65" t="str">
        <f t="shared" si="3"/>
        <v>A1143</v>
      </c>
    </row>
    <row r="29" spans="1:22" ht="9.75" customHeight="1">
      <c r="A29" s="677" t="s">
        <v>2152</v>
      </c>
      <c r="B29" s="96" t="s">
        <v>596</v>
      </c>
      <c r="C29" s="4" t="s">
        <v>1063</v>
      </c>
      <c r="D29" s="574" t="str">
        <f>IF(COUNTIF('SOURCE BA'!$F:$F,$A29)&gt;0,SUMIF('SOURCE BA'!$F:$F,$A29,'SOURCE BA'!$C:$C),IF(COUNTIF('SOURCE BA'!$F:$F,$A29 &amp; "?")&gt;0,SUMIF('SOURCE BA'!$F:$F,$A29 &amp; "?", 'SOURCE BA'!$C:$C),"..."))</f>
        <v>...</v>
      </c>
      <c r="E29" s="574" t="str">
        <f>IF(COUNTIF('SOURCE EA'!$F:$F,$A29)&gt;0,SUMIF('SOURCE EA'!$F:$F,$A29,'SOURCE EA'!$C:$C),IF(COUNTIF('SOURCE EA'!$F:$F,$A29 &amp; "?")&gt;0,SUMIF('SOURCE EA'!$F:$F,$A29 &amp; "?", 'SOURCE EA'!$C:$C),"..."))</f>
        <v>...</v>
      </c>
      <c r="F29" s="574" t="str">
        <f>IF(COUNTIF('SOURCE SS'!$F:$F,$A29)&gt;0,SUMIF('SOURCE SS'!$F:$F,$A29,'SOURCE SS'!$C:$C),IF(COUNTIF('SOURCE SS'!$F:$F,$A29 &amp; "?")&gt;0,SUMIF('SOURCE SS'!$F:$F,$A29 &amp; "?", 'SOURCE SS'!$C:$C),"..."))</f>
        <v>...</v>
      </c>
      <c r="G29" s="574" t="str">
        <f>IF(COUNTIF('SOURCE CC'!$F:$F,$A29)&gt;0,SUMIF('SOURCE CC'!$F:$F,$A29,'SOURCE CC'!$C:$C),IF(COUNTIF('SOURCE CC'!$F:$F,$A29 &amp; "?")&gt;0,SUMIF('SOURCE CC'!$F:$F,$A29 &amp; "?", 'SOURCE CC'!$C:$C),"..."))</f>
        <v>...</v>
      </c>
      <c r="H29" s="574" t="str">
        <f>IF(COUNTIF('SOURCE CG'!$F:$F,$A29)&gt;0,SUMIF('SOURCE CG'!$F:$F,$A29,'SOURCE CG'!$C:$C),IF(COUNTIF('SOURCE CG'!$F:$F,$A29 &amp; "?")&gt;0,SUMIF('SOURCE CG'!$F:$F,$A29 &amp; "?", 'SOURCE CG'!$C:$C),IF(COUNT(D29:G29)&gt;0,SUM(D29:G29),"...")))</f>
        <v>...</v>
      </c>
      <c r="I29" s="574" t="str">
        <f>IF(COUNTIF('SOURCE SG'!$F:$F,$A29)&gt;0,SUMIF('SOURCE SG'!$F:$F,$A29,'SOURCE SG'!$C:$C),IF(COUNTIF('SOURCE SG'!$F:$F,$A29 &amp; "?")&gt;0,SUMIF('SOURCE SG'!$F:$F,$A29 &amp; "?", 'SOURCE SG'!$C:$C),"..."))</f>
        <v>...</v>
      </c>
      <c r="J29" s="574" t="str">
        <f>IF(COUNTIF('SOURCE LG'!$F:$F,$A29)&gt;0,SUMIF('SOURCE LG'!$F:$F,$A29,'SOURCE LG'!$C:$C),IF(COUNTIF('SOURCE LG'!$F:$F,$A29 &amp; "?")&gt;0,SUMIF('SOURCE LG'!$F:$F,$A29 &amp; "?", 'SOURCE LG'!$C:$C),"..."))</f>
        <v>...</v>
      </c>
      <c r="K29" s="574" t="str">
        <f>IF(COUNTIF('SOURCE CT'!$F:$F,$A29)&gt;0,SUMIF('SOURCE CT'!$F:$F,$A29,'SOURCE CT'!$C:$C),IF(COUNTIF('SOURCE CT'!$F:$F,$A29 &amp; "?")&gt;0,SUMIF('SOURCE CT'!$F:$F,$A29 &amp; "?", 'SOURCE CT'!$C:$C),"..."))</f>
        <v>...</v>
      </c>
      <c r="L29" s="574" t="str">
        <f>IF(COUNTIF('SOURCE GG'!$F:$F,$A29)&gt;0,SUMIF('SOURCE GG'!$F:$F,$A29,'SOURCE GG'!$C:$C),IF(COUNTIF('SOURCE GG'!$F:$F,$A29 &amp; "?")&gt;0,SUMIF('SOURCE GG'!$F:$F,$A29 &amp; "?", 'SOURCE GG'!$C:$C),IF(COUNT(H29:K29)&gt;0,SUM(H29:K29),"...")))</f>
        <v>...</v>
      </c>
      <c r="M29" s="574" t="str">
        <f>IF(COUNTIF('SOURCE NFPC'!$F:$F,$A29)&gt;0,SUMIF('SOURCE NFPC'!$F:$F,$A29,'SOURCE NFPC'!$C:$C),IF(COUNTIF('SOURCE NFPC'!$F:$F,$A29 &amp; "?")&gt;0,SUMIF('SOURCE NFPC'!$F:$F,$A29 &amp; "?", 'SOURCE NFPC'!$C:$C),"..."))</f>
        <v>...</v>
      </c>
      <c r="N29" s="574" t="str">
        <f>IF(COUNTIF('SOURCE CN'!$F:$F,$A29)&gt;0,SUMIF('SOURCE CN'!$F:$F,$A29,'SOURCE CN'!$C:$C),IF(COUNTIF('SOURCE CN'!$F:$F,$A29 &amp; "?")&gt;0,SUMIF('SOURCE CN'!$F:$F,$A29 &amp; "?", 'SOURCE CN'!$C:$C),"..."))</f>
        <v>...</v>
      </c>
      <c r="O29" s="579" t="str">
        <f>IF(COUNTIF('SOURCE NFPS'!$F:$F,$A29)&gt;0,SUMIF('SOURCE NFPS'!$F:$F,$A29,'SOURCE NFPS'!$C:$C),IF(COUNTIF('SOURCE NFPS'!$F:$F,$A29 &amp; "?")&gt;0,SUMIF('SOURCE NFPS'!$F:$F,$A29 &amp; "?", 'SOURCE NFPS'!$C:$C),IF(COUNT(L29:N29)&gt;0,SUM(L29:N29),"...")))</f>
        <v>...</v>
      </c>
      <c r="P29" s="1"/>
      <c r="Q29" s="563">
        <f t="shared" si="0"/>
        <v>0</v>
      </c>
      <c r="R29" s="564">
        <f t="shared" si="1"/>
        <v>0</v>
      </c>
      <c r="S29" s="565">
        <f t="shared" si="2"/>
        <v>0</v>
      </c>
      <c r="U29" s="65">
        <v>1144</v>
      </c>
      <c r="V29" s="65" t="str">
        <f t="shared" si="3"/>
        <v>A1144</v>
      </c>
    </row>
    <row r="30" spans="1:22" ht="9.75" customHeight="1">
      <c r="A30" s="677" t="s">
        <v>2153</v>
      </c>
      <c r="B30" s="96" t="s">
        <v>907</v>
      </c>
      <c r="C30" s="4" t="s">
        <v>1063</v>
      </c>
      <c r="D30" s="574" t="str">
        <f>IF(COUNTIF('SOURCE BA'!$F:$F,$A30)&gt;0,SUMIF('SOURCE BA'!$F:$F,$A30,'SOURCE BA'!$C:$C),IF(COUNT(D31:D32)&gt;0, SUM(D31:D32),IF(COUNTIF('SOURCE BA'!$F:$F,$A30 &amp; "?")&gt;0,SUMIF('SOURCE BA'!$F:$F,$A30 &amp; "?", 'SOURCE BA'!$C:$C),"...")))</f>
        <v>...</v>
      </c>
      <c r="E30" s="574" t="str">
        <f>IF(COUNTIF('SOURCE EA'!$F:$F,$A30)&gt;0,SUMIF('SOURCE EA'!$F:$F,$A30,'SOURCE EA'!$C:$C),IF(COUNT(E31:E32)&gt;0, SUM(E31:E32),IF(COUNTIF('SOURCE EA'!$F:$F,$A30 &amp; "?")&gt;0,SUMIF('SOURCE EA'!$F:$F,$A30 &amp; "?", 'SOURCE EA'!$C:$C),"...")))</f>
        <v>...</v>
      </c>
      <c r="F30" s="574" t="str">
        <f>IF(COUNTIF('SOURCE SS'!$F:$F,$A30)&gt;0,SUMIF('SOURCE SS'!$F:$F,$A30,'SOURCE SS'!$C:$C),IF(COUNT(F31:F32)&gt;0, SUM(F31:F32),IF(COUNTIF('SOURCE SS'!$F:$F,$A30 &amp; "?")&gt;0,SUMIF('SOURCE SS'!$F:$F,$A30 &amp; "?", 'SOURCE SS'!$C:$C),"...")))</f>
        <v>...</v>
      </c>
      <c r="G30" s="574" t="str">
        <f>IF(COUNTIF('SOURCE CC'!$F:$F,$A30)&gt;0,SUMIF('SOURCE CC'!$F:$F,$A30,'SOURCE CC'!$C:$C),IF(COUNT(G31:G32)&gt;0, SUM(G31:G32),IF(COUNTIF('SOURCE CC'!$F:$F,$A30 &amp; "?")&gt;0,SUMIF('SOURCE CC'!$F:$F,$A30 &amp; "?", 'SOURCE CC'!$C:$C),"...")))</f>
        <v>...</v>
      </c>
      <c r="H30" s="574" t="str">
        <f>IF(COUNTIF('SOURCE CG'!$F:$F,$A30)&gt;0,SUMIF('SOURCE CG'!$F:$F,$A30,'SOURCE CG'!$C:$C),IF(COUNT(H31:H32)&gt;0, SUM(H31:H32),IF(COUNTIF('SOURCE CG'!$F:$F,$A30 &amp; "?")&gt;0,SUMIF('SOURCE CG'!$F:$F,$A30 &amp; "?", 'SOURCE CG'!$C:$C),IF(COUNT(D30:G30)&gt;0,SUM(D30:G30),"..."))))</f>
        <v>...</v>
      </c>
      <c r="I30" s="574" t="str">
        <f>IF(COUNTIF('SOURCE SG'!$F:$F,$A30)&gt;0,SUMIF('SOURCE SG'!$F:$F,$A30,'SOURCE SG'!$C:$C),IF(COUNT(I31:I32)&gt;0, SUM(I31:I32),IF(COUNTIF('SOURCE SG'!$F:$F,$A30 &amp; "?")&gt;0,SUMIF('SOURCE SG'!$F:$F,$A30 &amp; "?", 'SOURCE SG'!$C:$C),"...")))</f>
        <v>...</v>
      </c>
      <c r="J30" s="574" t="str">
        <f>IF(COUNTIF('SOURCE LG'!$F:$F,$A30)&gt;0,SUMIF('SOURCE LG'!$F:$F,$A30,'SOURCE LG'!$C:$C),IF(COUNT(J31:J32)&gt;0, SUM(J31:J32),IF(COUNTIF('SOURCE LG'!$F:$F,$A30 &amp; "?")&gt;0,SUMIF('SOURCE LG'!$F:$F,$A30 &amp; "?", 'SOURCE LG'!$C:$C),"...")))</f>
        <v>...</v>
      </c>
      <c r="K30" s="574" t="str">
        <f>IF(COUNTIF('SOURCE CT'!$F:$F,$A30)&gt;0,SUMIF('SOURCE CT'!$F:$F,$A30,'SOURCE CT'!$C:$C),IF(COUNT(K31:K32)&gt;0, SUM(K31:K32),IF(COUNTIF('SOURCE CT'!$F:$F,$A30 &amp; "?")&gt;0,SUMIF('SOURCE CT'!$F:$F,$A30 &amp; "?", 'SOURCE CT'!$C:$C),"...")))</f>
        <v>...</v>
      </c>
      <c r="L30" s="574" t="str">
        <f>IF(COUNTIF('SOURCE GG'!$F:$F,$A30)&gt;0,SUMIF('SOURCE GG'!$F:$F,$A30,'SOURCE GG'!$C:$C),IF(COUNT(L31:L32)&gt;0, SUM(L31:L32),IF(COUNTIF('SOURCE GG'!$F:$F,$A30 &amp; "?")&gt;0,SUMIF('SOURCE GG'!$F:$F,$A30 &amp; "?", 'SOURCE GG'!$C:$C),IF(COUNT(H30:K30)&gt;0,SUM(H30:K30),"..."))))</f>
        <v>...</v>
      </c>
      <c r="M30" s="574" t="str">
        <f>IF(COUNTIF('SOURCE NFPC'!$F:$F,$A30)&gt;0,SUMIF('SOURCE NFPC'!$F:$F,$A30,'SOURCE NFPC'!$C:$C),IF(COUNT(M31:M32)&gt;0, SUM(M31:M32),IF(COUNTIF('SOURCE NFPC'!$F:$F,$A30 &amp; "?")&gt;0,SUMIF('SOURCE NFPC'!$F:$F,$A30 &amp; "?", 'SOURCE NFPC'!$C:$C),"...")))</f>
        <v>...</v>
      </c>
      <c r="N30" s="574" t="str">
        <f>IF(COUNTIF('SOURCE CN'!$F:$F,$A30)&gt;0,SUMIF('SOURCE CN'!$F:$F,$A30,'SOURCE CN'!$C:$C),IF(COUNT(N31:N32)&gt;0, SUM(N31:N32),IF(COUNTIF('SOURCE CN'!$F:$F,$A30 &amp; "?")&gt;0,SUMIF('SOURCE CN'!$F:$F,$A30 &amp; "?", 'SOURCE CN'!$C:$C),"...")))</f>
        <v>...</v>
      </c>
      <c r="O30" s="579" t="str">
        <f>IF(COUNTIF('SOURCE NFPS'!$F:$F,$A30)&gt;0,SUMIF('SOURCE NFPS'!$F:$F,$A30,'SOURCE NFPS'!$C:$C),IF(COUNT(O31:O32)&gt;0, SUM(O31:O32),IF(COUNTIF('SOURCE NFPS'!$F:$F,$A30 &amp; "?")&gt;0,SUMIF('SOURCE NFPS'!$F:$F,$A30 &amp; "?", 'SOURCE NFPS'!$C:$C),IF(COUNT(L30:N30)&gt;0,SUM(L30:N30),"..."))))</f>
        <v>...</v>
      </c>
      <c r="P30" s="1"/>
      <c r="Q30" s="563">
        <f t="shared" si="0"/>
        <v>0</v>
      </c>
      <c r="R30" s="564">
        <f t="shared" si="1"/>
        <v>0</v>
      </c>
      <c r="S30" s="565">
        <f t="shared" si="2"/>
        <v>0</v>
      </c>
      <c r="U30" s="65">
        <v>1145</v>
      </c>
      <c r="V30" s="65" t="str">
        <f t="shared" si="3"/>
        <v>A1145</v>
      </c>
    </row>
    <row r="31" spans="1:22" ht="9.75" customHeight="1">
      <c r="A31" s="677" t="s">
        <v>2154</v>
      </c>
      <c r="B31" s="97" t="s">
        <v>597</v>
      </c>
      <c r="C31" s="4" t="s">
        <v>1063</v>
      </c>
      <c r="D31" s="574" t="str">
        <f>IF(COUNTIF('SOURCE BA'!$F:$F,$A31)&gt;0,SUMIF('SOURCE BA'!$F:$F,$A31,'SOURCE BA'!$C:$C),IF(COUNTIF('SOURCE BA'!$F:$F,$A31 &amp; "?")&gt;0,SUMIF('SOURCE BA'!$F:$F,$A31 &amp; "?", 'SOURCE BA'!$C:$C),"..."))</f>
        <v>...</v>
      </c>
      <c r="E31" s="574" t="str">
        <f>IF(COUNTIF('SOURCE EA'!$F:$F,$A31)&gt;0,SUMIF('SOURCE EA'!$F:$F,$A31,'SOURCE EA'!$C:$C),IF(COUNTIF('SOURCE EA'!$F:$F,$A31 &amp; "?")&gt;0,SUMIF('SOURCE EA'!$F:$F,$A31 &amp; "?", 'SOURCE EA'!$C:$C),"..."))</f>
        <v>...</v>
      </c>
      <c r="F31" s="574" t="str">
        <f>IF(COUNTIF('SOURCE SS'!$F:$F,$A31)&gt;0,SUMIF('SOURCE SS'!$F:$F,$A31,'SOURCE SS'!$C:$C),IF(COUNTIF('SOURCE SS'!$F:$F,$A31 &amp; "?")&gt;0,SUMIF('SOURCE SS'!$F:$F,$A31 &amp; "?", 'SOURCE SS'!$C:$C),"..."))</f>
        <v>...</v>
      </c>
      <c r="G31" s="574" t="str">
        <f>IF(COUNTIF('SOURCE CC'!$F:$F,$A31)&gt;0,SUMIF('SOURCE CC'!$F:$F,$A31,'SOURCE CC'!$C:$C),IF(COUNTIF('SOURCE CC'!$F:$F,$A31 &amp; "?")&gt;0,SUMIF('SOURCE CC'!$F:$F,$A31 &amp; "?", 'SOURCE CC'!$C:$C),"..."))</f>
        <v>...</v>
      </c>
      <c r="H31" s="574" t="str">
        <f>IF(COUNTIF('SOURCE CG'!$F:$F,$A31)&gt;0,SUMIF('SOURCE CG'!$F:$F,$A31,'SOURCE CG'!$C:$C),IF(COUNTIF('SOURCE CG'!$F:$F,$A31 &amp; "?")&gt;0,SUMIF('SOURCE CG'!$F:$F,$A31 &amp; "?", 'SOURCE CG'!$C:$C),IF(COUNT(D31:G31)&gt;0,SUM(D31:G31),"...")))</f>
        <v>...</v>
      </c>
      <c r="I31" s="574" t="str">
        <f>IF(COUNTIF('SOURCE SG'!$F:$F,$A31)&gt;0,SUMIF('SOURCE SG'!$F:$F,$A31,'SOURCE SG'!$C:$C),IF(COUNTIF('SOURCE SG'!$F:$F,$A31 &amp; "?")&gt;0,SUMIF('SOURCE SG'!$F:$F,$A31 &amp; "?", 'SOURCE SG'!$C:$C),"..."))</f>
        <v>...</v>
      </c>
      <c r="J31" s="574" t="str">
        <f>IF(COUNTIF('SOURCE LG'!$F:$F,$A31)&gt;0,SUMIF('SOURCE LG'!$F:$F,$A31,'SOURCE LG'!$C:$C),IF(COUNTIF('SOURCE LG'!$F:$F,$A31 &amp; "?")&gt;0,SUMIF('SOURCE LG'!$F:$F,$A31 &amp; "?", 'SOURCE LG'!$C:$C),"..."))</f>
        <v>...</v>
      </c>
      <c r="K31" s="574" t="str">
        <f>IF(COUNTIF('SOURCE CT'!$F:$F,$A31)&gt;0,SUMIF('SOURCE CT'!$F:$F,$A31,'SOURCE CT'!$C:$C),IF(COUNTIF('SOURCE CT'!$F:$F,$A31 &amp; "?")&gt;0,SUMIF('SOURCE CT'!$F:$F,$A31 &amp; "?", 'SOURCE CT'!$C:$C),"..."))</f>
        <v>...</v>
      </c>
      <c r="L31" s="574" t="str">
        <f>IF(COUNTIF('SOURCE GG'!$F:$F,$A31)&gt;0,SUMIF('SOURCE GG'!$F:$F,$A31,'SOURCE GG'!$C:$C),IF(COUNTIF('SOURCE GG'!$F:$F,$A31 &amp; "?")&gt;0,SUMIF('SOURCE GG'!$F:$F,$A31 &amp; "?", 'SOURCE GG'!$C:$C),IF(COUNT(H31:K31)&gt;0,SUM(H31:K31),"...")))</f>
        <v>...</v>
      </c>
      <c r="M31" s="574" t="str">
        <f>IF(COUNTIF('SOURCE NFPC'!$F:$F,$A31)&gt;0,SUMIF('SOURCE NFPC'!$F:$F,$A31,'SOURCE NFPC'!$C:$C),IF(COUNTIF('SOURCE NFPC'!$F:$F,$A31 &amp; "?")&gt;0,SUMIF('SOURCE NFPC'!$F:$F,$A31 &amp; "?", 'SOURCE NFPC'!$C:$C),"..."))</f>
        <v>...</v>
      </c>
      <c r="N31" s="574" t="str">
        <f>IF(COUNTIF('SOURCE CN'!$F:$F,$A31)&gt;0,SUMIF('SOURCE CN'!$F:$F,$A31,'SOURCE CN'!$C:$C),IF(COUNTIF('SOURCE CN'!$F:$F,$A31 &amp; "?")&gt;0,SUMIF('SOURCE CN'!$F:$F,$A31 &amp; "?", 'SOURCE CN'!$C:$C),"..."))</f>
        <v>...</v>
      </c>
      <c r="O31" s="579" t="str">
        <f>IF(COUNTIF('SOURCE NFPS'!$F:$F,$A31)&gt;0,SUMIF('SOURCE NFPS'!$F:$F,$A31,'SOURCE NFPS'!$C:$C),IF(COUNTIF('SOURCE NFPS'!$F:$F,$A31 &amp; "?")&gt;0,SUMIF('SOURCE NFPS'!$F:$F,$A31 &amp; "?", 'SOURCE NFPS'!$C:$C),IF(COUNT(L31:N31)&gt;0,SUM(L31:N31),"...")))</f>
        <v>...</v>
      </c>
      <c r="P31" s="1"/>
      <c r="Q31" s="563">
        <f t="shared" si="0"/>
        <v>0</v>
      </c>
      <c r="R31" s="564">
        <f t="shared" si="1"/>
        <v>0</v>
      </c>
      <c r="S31" s="565">
        <f t="shared" si="2"/>
        <v>0</v>
      </c>
      <c r="U31" s="65">
        <v>11451</v>
      </c>
      <c r="V31" s="65" t="str">
        <f t="shared" si="3"/>
        <v>A11451</v>
      </c>
    </row>
    <row r="32" spans="1:22" ht="9.75" customHeight="1">
      <c r="A32" s="677" t="s">
        <v>2155</v>
      </c>
      <c r="B32" s="97" t="s">
        <v>1428</v>
      </c>
      <c r="C32" s="4" t="s">
        <v>1063</v>
      </c>
      <c r="D32" s="574" t="str">
        <f>IF(COUNTIF('SOURCE BA'!$F:$F,$A32)&gt;0,SUMIF('SOURCE BA'!$F:$F,$A32,'SOURCE BA'!$C:$C),IF(COUNTIF('SOURCE BA'!$F:$F,$A32 &amp; "?")&gt;0,SUMIF('SOURCE BA'!$F:$F,$A32 &amp; "?", 'SOURCE BA'!$C:$C),"..."))</f>
        <v>...</v>
      </c>
      <c r="E32" s="574" t="str">
        <f>IF(COUNTIF('SOURCE EA'!$F:$F,$A32)&gt;0,SUMIF('SOURCE EA'!$F:$F,$A32,'SOURCE EA'!$C:$C),IF(COUNTIF('SOURCE EA'!$F:$F,$A32 &amp; "?")&gt;0,SUMIF('SOURCE EA'!$F:$F,$A32 &amp; "?", 'SOURCE EA'!$C:$C),"..."))</f>
        <v>...</v>
      </c>
      <c r="F32" s="574" t="str">
        <f>IF(COUNTIF('SOURCE SS'!$F:$F,$A32)&gt;0,SUMIF('SOURCE SS'!$F:$F,$A32,'SOURCE SS'!$C:$C),IF(COUNTIF('SOURCE SS'!$F:$F,$A32 &amp; "?")&gt;0,SUMIF('SOURCE SS'!$F:$F,$A32 &amp; "?", 'SOURCE SS'!$C:$C),"..."))</f>
        <v>...</v>
      </c>
      <c r="G32" s="574" t="str">
        <f>IF(COUNTIF('SOURCE CC'!$F:$F,$A32)&gt;0,SUMIF('SOURCE CC'!$F:$F,$A32,'SOURCE CC'!$C:$C),IF(COUNTIF('SOURCE CC'!$F:$F,$A32 &amp; "?")&gt;0,SUMIF('SOURCE CC'!$F:$F,$A32 &amp; "?", 'SOURCE CC'!$C:$C),"..."))</f>
        <v>...</v>
      </c>
      <c r="H32" s="574" t="str">
        <f>IF(COUNTIF('SOURCE CG'!$F:$F,$A32)&gt;0,SUMIF('SOURCE CG'!$F:$F,$A32,'SOURCE CG'!$C:$C),IF(COUNTIF('SOURCE CG'!$F:$F,$A32 &amp; "?")&gt;0,SUMIF('SOURCE CG'!$F:$F,$A32 &amp; "?", 'SOURCE CG'!$C:$C),IF(COUNT(D32:G32)&gt;0,SUM(D32:G32),"...")))</f>
        <v>...</v>
      </c>
      <c r="I32" s="574" t="str">
        <f>IF(COUNTIF('SOURCE SG'!$F:$F,$A32)&gt;0,SUMIF('SOURCE SG'!$F:$F,$A32,'SOURCE SG'!$C:$C),IF(COUNTIF('SOURCE SG'!$F:$F,$A32 &amp; "?")&gt;0,SUMIF('SOURCE SG'!$F:$F,$A32 &amp; "?", 'SOURCE SG'!$C:$C),"..."))</f>
        <v>...</v>
      </c>
      <c r="J32" s="574" t="str">
        <f>IF(COUNTIF('SOURCE LG'!$F:$F,$A32)&gt;0,SUMIF('SOURCE LG'!$F:$F,$A32,'SOURCE LG'!$C:$C),IF(COUNTIF('SOURCE LG'!$F:$F,$A32 &amp; "?")&gt;0,SUMIF('SOURCE LG'!$F:$F,$A32 &amp; "?", 'SOURCE LG'!$C:$C),"..."))</f>
        <v>...</v>
      </c>
      <c r="K32" s="574" t="str">
        <f>IF(COUNTIF('SOURCE CT'!$F:$F,$A32)&gt;0,SUMIF('SOURCE CT'!$F:$F,$A32,'SOURCE CT'!$C:$C),IF(COUNTIF('SOURCE CT'!$F:$F,$A32 &amp; "?")&gt;0,SUMIF('SOURCE CT'!$F:$F,$A32 &amp; "?", 'SOURCE CT'!$C:$C),"..."))</f>
        <v>...</v>
      </c>
      <c r="L32" s="574" t="str">
        <f>IF(COUNTIF('SOURCE GG'!$F:$F,$A32)&gt;0,SUMIF('SOURCE GG'!$F:$F,$A32,'SOURCE GG'!$C:$C),IF(COUNTIF('SOURCE GG'!$F:$F,$A32 &amp; "?")&gt;0,SUMIF('SOURCE GG'!$F:$F,$A32 &amp; "?", 'SOURCE GG'!$C:$C),IF(COUNT(H32:K32)&gt;0,SUM(H32:K32),"...")))</f>
        <v>...</v>
      </c>
      <c r="M32" s="574" t="str">
        <f>IF(COUNTIF('SOURCE NFPC'!$F:$F,$A32)&gt;0,SUMIF('SOURCE NFPC'!$F:$F,$A32,'SOURCE NFPC'!$C:$C),IF(COUNTIF('SOURCE NFPC'!$F:$F,$A32 &amp; "?")&gt;0,SUMIF('SOURCE NFPC'!$F:$F,$A32 &amp; "?", 'SOURCE NFPC'!$C:$C),"..."))</f>
        <v>...</v>
      </c>
      <c r="N32" s="574" t="str">
        <f>IF(COUNTIF('SOURCE CN'!$F:$F,$A32)&gt;0,SUMIF('SOURCE CN'!$F:$F,$A32,'SOURCE CN'!$C:$C),IF(COUNTIF('SOURCE CN'!$F:$F,$A32 &amp; "?")&gt;0,SUMIF('SOURCE CN'!$F:$F,$A32 &amp; "?", 'SOURCE CN'!$C:$C),"..."))</f>
        <v>...</v>
      </c>
      <c r="O32" s="579" t="str">
        <f>IF(COUNTIF('SOURCE NFPS'!$F:$F,$A32)&gt;0,SUMIF('SOURCE NFPS'!$F:$F,$A32,'SOURCE NFPS'!$C:$C),IF(COUNTIF('SOURCE NFPS'!$F:$F,$A32 &amp; "?")&gt;0,SUMIF('SOURCE NFPS'!$F:$F,$A32 &amp; "?", 'SOURCE NFPS'!$C:$C),IF(COUNT(L32:N32)&gt;0,SUM(L32:N32),"...")))</f>
        <v>...</v>
      </c>
      <c r="P32" s="1"/>
      <c r="Q32" s="563">
        <f t="shared" si="0"/>
        <v>0</v>
      </c>
      <c r="R32" s="564">
        <f t="shared" si="1"/>
        <v>0</v>
      </c>
      <c r="S32" s="565">
        <f t="shared" si="2"/>
        <v>0</v>
      </c>
      <c r="U32" s="65">
        <v>11452</v>
      </c>
      <c r="V32" s="65" t="str">
        <f t="shared" si="3"/>
        <v>A11452</v>
      </c>
    </row>
    <row r="33" spans="1:22" ht="9.75" customHeight="1">
      <c r="A33" s="677" t="s">
        <v>2156</v>
      </c>
      <c r="B33" s="96" t="s">
        <v>598</v>
      </c>
      <c r="C33" s="4" t="s">
        <v>1063</v>
      </c>
      <c r="D33" s="574" t="str">
        <f>IF(COUNTIF('SOURCE BA'!$F:$F,$A33)&gt;0,SUMIF('SOURCE BA'!$F:$F,$A33,'SOURCE BA'!$C:$C),IF(COUNTIF('SOURCE BA'!$F:$F,$A33 &amp; "?")&gt;0,SUMIF('SOURCE BA'!$F:$F,$A33 &amp; "?", 'SOURCE BA'!$C:$C),"..."))</f>
        <v>...</v>
      </c>
      <c r="E33" s="574" t="str">
        <f>IF(COUNTIF('SOURCE EA'!$F:$F,$A33)&gt;0,SUMIF('SOURCE EA'!$F:$F,$A33,'SOURCE EA'!$C:$C),IF(COUNTIF('SOURCE EA'!$F:$F,$A33 &amp; "?")&gt;0,SUMIF('SOURCE EA'!$F:$F,$A33 &amp; "?", 'SOURCE EA'!$C:$C),"..."))</f>
        <v>...</v>
      </c>
      <c r="F33" s="574" t="str">
        <f>IF(COUNTIF('SOURCE SS'!$F:$F,$A33)&gt;0,SUMIF('SOURCE SS'!$F:$F,$A33,'SOURCE SS'!$C:$C),IF(COUNTIF('SOURCE SS'!$F:$F,$A33 &amp; "?")&gt;0,SUMIF('SOURCE SS'!$F:$F,$A33 &amp; "?", 'SOURCE SS'!$C:$C),"..."))</f>
        <v>...</v>
      </c>
      <c r="G33" s="574" t="str">
        <f>IF(COUNTIF('SOURCE CC'!$F:$F,$A33)&gt;0,SUMIF('SOURCE CC'!$F:$F,$A33,'SOURCE CC'!$C:$C),IF(COUNTIF('SOURCE CC'!$F:$F,$A33 &amp; "?")&gt;0,SUMIF('SOURCE CC'!$F:$F,$A33 &amp; "?", 'SOURCE CC'!$C:$C),"..."))</f>
        <v>...</v>
      </c>
      <c r="H33" s="574" t="str">
        <f>IF(COUNTIF('SOURCE CG'!$F:$F,$A33)&gt;0,SUMIF('SOURCE CG'!$F:$F,$A33,'SOURCE CG'!$C:$C),IF(COUNTIF('SOURCE CG'!$F:$F,$A33 &amp; "?")&gt;0,SUMIF('SOURCE CG'!$F:$F,$A33 &amp; "?", 'SOURCE CG'!$C:$C),IF(COUNT(D33:G33)&gt;0,SUM(D33:G33),"...")))</f>
        <v>...</v>
      </c>
      <c r="I33" s="574" t="str">
        <f>IF(COUNTIF('SOURCE SG'!$F:$F,$A33)&gt;0,SUMIF('SOURCE SG'!$F:$F,$A33,'SOURCE SG'!$C:$C),IF(COUNTIF('SOURCE SG'!$F:$F,$A33 &amp; "?")&gt;0,SUMIF('SOURCE SG'!$F:$F,$A33 &amp; "?", 'SOURCE SG'!$C:$C),"..."))</f>
        <v>...</v>
      </c>
      <c r="J33" s="574" t="str">
        <f>IF(COUNTIF('SOURCE LG'!$F:$F,$A33)&gt;0,SUMIF('SOURCE LG'!$F:$F,$A33,'SOURCE LG'!$C:$C),IF(COUNTIF('SOURCE LG'!$F:$F,$A33 &amp; "?")&gt;0,SUMIF('SOURCE LG'!$F:$F,$A33 &amp; "?", 'SOURCE LG'!$C:$C),"..."))</f>
        <v>...</v>
      </c>
      <c r="K33" s="574" t="str">
        <f>IF(COUNTIF('SOURCE CT'!$F:$F,$A33)&gt;0,SUMIF('SOURCE CT'!$F:$F,$A33,'SOURCE CT'!$C:$C),IF(COUNTIF('SOURCE CT'!$F:$F,$A33 &amp; "?")&gt;0,SUMIF('SOURCE CT'!$F:$F,$A33 &amp; "?", 'SOURCE CT'!$C:$C),"..."))</f>
        <v>...</v>
      </c>
      <c r="L33" s="574" t="str">
        <f>IF(COUNTIF('SOURCE GG'!$F:$F,$A33)&gt;0,SUMIF('SOURCE GG'!$F:$F,$A33,'SOURCE GG'!$C:$C),IF(COUNTIF('SOURCE GG'!$F:$F,$A33 &amp; "?")&gt;0,SUMIF('SOURCE GG'!$F:$F,$A33 &amp; "?", 'SOURCE GG'!$C:$C),IF(COUNT(H33:K33)&gt;0,SUM(H33:K33),"...")))</f>
        <v>...</v>
      </c>
      <c r="M33" s="574" t="str">
        <f>IF(COUNTIF('SOURCE NFPC'!$F:$F,$A33)&gt;0,SUMIF('SOURCE NFPC'!$F:$F,$A33,'SOURCE NFPC'!$C:$C),IF(COUNTIF('SOURCE NFPC'!$F:$F,$A33 &amp; "?")&gt;0,SUMIF('SOURCE NFPC'!$F:$F,$A33 &amp; "?", 'SOURCE NFPC'!$C:$C),"..."))</f>
        <v>...</v>
      </c>
      <c r="N33" s="574" t="str">
        <f>IF(COUNTIF('SOURCE CN'!$F:$F,$A33)&gt;0,SUMIF('SOURCE CN'!$F:$F,$A33,'SOURCE CN'!$C:$C),IF(COUNTIF('SOURCE CN'!$F:$F,$A33 &amp; "?")&gt;0,SUMIF('SOURCE CN'!$F:$F,$A33 &amp; "?", 'SOURCE CN'!$C:$C),"..."))</f>
        <v>...</v>
      </c>
      <c r="O33" s="579" t="str">
        <f>IF(COUNTIF('SOURCE NFPS'!$F:$F,$A33)&gt;0,SUMIF('SOURCE NFPS'!$F:$F,$A33,'SOURCE NFPS'!$C:$C),IF(COUNTIF('SOURCE NFPS'!$F:$F,$A33 &amp; "?")&gt;0,SUMIF('SOURCE NFPS'!$F:$F,$A33 &amp; "?", 'SOURCE NFPS'!$C:$C),IF(COUNT(L33:N33)&gt;0,SUM(L33:N33),"...")))</f>
        <v>...</v>
      </c>
      <c r="P33" s="1"/>
      <c r="Q33" s="563">
        <f t="shared" si="0"/>
        <v>0</v>
      </c>
      <c r="R33" s="564">
        <f t="shared" si="1"/>
        <v>0</v>
      </c>
      <c r="S33" s="565">
        <f t="shared" si="2"/>
        <v>0</v>
      </c>
      <c r="U33" s="65">
        <v>1146</v>
      </c>
      <c r="V33" s="65" t="str">
        <f t="shared" si="3"/>
        <v>A1146</v>
      </c>
    </row>
    <row r="34" spans="1:22" ht="15.75" customHeight="1">
      <c r="A34" s="472" t="s">
        <v>2157</v>
      </c>
      <c r="B34" s="95" t="s">
        <v>1024</v>
      </c>
      <c r="C34" s="4" t="s">
        <v>1063</v>
      </c>
      <c r="D34" s="574" t="str">
        <f>IF(COUNTIF('SOURCE BA'!$F:$F,$A34)&gt;0,SUMIF('SOURCE BA'!$F:$F,$A34,'SOURCE BA'!$C:$C),IF(COUNT(D35:D40)&gt;0, SUM(D35:D40),IF(COUNTIF('SOURCE BA'!$F:$F,$A34 &amp; "?")&gt;0,SUMIF('SOURCE BA'!$F:$F,$A34 &amp; "?", 'SOURCE BA'!$C:$C),"...")))</f>
        <v>...</v>
      </c>
      <c r="E34" s="574" t="str">
        <f>IF(COUNTIF('SOURCE EA'!$F:$F,$A34)&gt;0,SUMIF('SOURCE EA'!$F:$F,$A34,'SOURCE EA'!$C:$C),IF(COUNT(E35:E40)&gt;0, SUM(E35:E40),IF(COUNTIF('SOURCE EA'!$F:$F,$A34 &amp; "?")&gt;0,SUMIF('SOURCE EA'!$F:$F,$A34 &amp; "?", 'SOURCE EA'!$C:$C),"...")))</f>
        <v>...</v>
      </c>
      <c r="F34" s="574" t="str">
        <f>IF(COUNTIF('SOURCE SS'!$F:$F,$A34)&gt;0,SUMIF('SOURCE SS'!$F:$F,$A34,'SOURCE SS'!$C:$C),IF(COUNT(F35:F40)&gt;0, SUM(F35:F40),IF(COUNTIF('SOURCE SS'!$F:$F,$A34 &amp; "?")&gt;0,SUMIF('SOURCE SS'!$F:$F,$A34 &amp; "?", 'SOURCE SS'!$C:$C),"...")))</f>
        <v>...</v>
      </c>
      <c r="G34" s="574" t="str">
        <f>IF(COUNTIF('SOURCE CC'!$F:$F,$A34)&gt;0,SUMIF('SOURCE CC'!$F:$F,$A34,'SOURCE CC'!$C:$C),IF(COUNT(G35:G40)&gt;0, SUM(G35:G40),IF(COUNTIF('SOURCE CC'!$F:$F,$A34 &amp; "?")&gt;0,SUMIF('SOURCE CC'!$F:$F,$A34 &amp; "?", 'SOURCE CC'!$C:$C),"...")))</f>
        <v>...</v>
      </c>
      <c r="H34" s="574" t="str">
        <f>IF(COUNTIF('SOURCE CG'!$F:$F,$A34)&gt;0,SUMIF('SOURCE CG'!$F:$F,$A34,'SOURCE CG'!$C:$C),IF(COUNT(H35:H40)&gt;0, SUM(H35:H40),IF(COUNTIF('SOURCE CG'!$F:$F,$A34 &amp; "?")&gt;0,SUMIF('SOURCE CG'!$F:$F,$A34 &amp; "?", 'SOURCE CG'!$C:$C),IF(COUNT(D34:G34)&gt;0,SUM(D34:G34),"..."))))</f>
        <v>...</v>
      </c>
      <c r="I34" s="574" t="str">
        <f>IF(COUNTIF('SOURCE SG'!$F:$F,$A34)&gt;0,SUMIF('SOURCE SG'!$F:$F,$A34,'SOURCE SG'!$C:$C),IF(COUNT(I35:I40)&gt;0, SUM(I35:I40),IF(COUNTIF('SOURCE SG'!$F:$F,$A34 &amp; "?")&gt;0,SUMIF('SOURCE SG'!$F:$F,$A34 &amp; "?", 'SOURCE SG'!$C:$C),"...")))</f>
        <v>...</v>
      </c>
      <c r="J34" s="574" t="str">
        <f>IF(COUNTIF('SOURCE LG'!$F:$F,$A34)&gt;0,SUMIF('SOURCE LG'!$F:$F,$A34,'SOURCE LG'!$C:$C),IF(COUNT(J35:J40)&gt;0, SUM(J35:J40),IF(COUNTIF('SOURCE LG'!$F:$F,$A34 &amp; "?")&gt;0,SUMIF('SOURCE LG'!$F:$F,$A34 &amp; "?", 'SOURCE LG'!$C:$C),"...")))</f>
        <v>...</v>
      </c>
      <c r="K34" s="574" t="str">
        <f>IF(COUNTIF('SOURCE CT'!$F:$F,$A34)&gt;0,SUMIF('SOURCE CT'!$F:$F,$A34,'SOURCE CT'!$C:$C),IF(COUNT(K35:K40)&gt;0, SUM(K35:K40),IF(COUNTIF('SOURCE CT'!$F:$F,$A34 &amp; "?")&gt;0,SUMIF('SOURCE CT'!$F:$F,$A34 &amp; "?", 'SOURCE CT'!$C:$C),"...")))</f>
        <v>...</v>
      </c>
      <c r="L34" s="574" t="str">
        <f>IF(COUNTIF('SOURCE GG'!$F:$F,$A34)&gt;0,SUMIF('SOURCE GG'!$F:$F,$A34,'SOURCE GG'!$C:$C),IF(COUNT(L35:L40)&gt;0, SUM(L35:L40),IF(COUNTIF('SOURCE GG'!$F:$F,$A34 &amp; "?")&gt;0,SUMIF('SOURCE GG'!$F:$F,$A34 &amp; "?", 'SOURCE GG'!$C:$C),IF(COUNT(H34:K34)&gt;0,SUM(H34:K34),"..."))))</f>
        <v>...</v>
      </c>
      <c r="M34" s="574" t="str">
        <f>IF(COUNTIF('SOURCE NFPC'!$F:$F,$A34)&gt;0,SUMIF('SOURCE NFPC'!$F:$F,$A34,'SOURCE NFPC'!$C:$C),IF(COUNT(M35:M40)&gt;0, SUM(M35:M40),IF(COUNTIF('SOURCE NFPC'!$F:$F,$A34 &amp; "?")&gt;0,SUMIF('SOURCE NFPC'!$F:$F,$A34 &amp; "?", 'SOURCE NFPC'!$C:$C),"...")))</f>
        <v>...</v>
      </c>
      <c r="N34" s="574" t="str">
        <f>IF(COUNTIF('SOURCE CN'!$F:$F,$A34)&gt;0,SUMIF('SOURCE CN'!$F:$F,$A34,'SOURCE CN'!$C:$C),IF(COUNT(N35:N40)&gt;0, SUM(N35:N40),IF(COUNTIF('SOURCE CN'!$F:$F,$A34 &amp; "?")&gt;0,SUMIF('SOURCE CN'!$F:$F,$A34 &amp; "?", 'SOURCE CN'!$C:$C),"...")))</f>
        <v>...</v>
      </c>
      <c r="O34" s="579" t="str">
        <f>IF(COUNTIF('SOURCE NFPS'!$F:$F,$A34)&gt;0,SUMIF('SOURCE NFPS'!$F:$F,$A34,'SOURCE NFPS'!$C:$C),IF(COUNT(O35:O40)&gt;0, SUM(O35:O40),IF(COUNTIF('SOURCE NFPS'!$F:$F,$A34 &amp; "?")&gt;0,SUMIF('SOURCE NFPS'!$F:$F,$A34 &amp; "?", 'SOURCE NFPS'!$C:$C),IF(COUNT(L34:N34)&gt;0,SUM(L34:N34),"..."))))</f>
        <v>...</v>
      </c>
      <c r="P34" s="1"/>
      <c r="Q34" s="563">
        <f t="shared" si="0"/>
        <v>0</v>
      </c>
      <c r="R34" s="564">
        <f t="shared" si="1"/>
        <v>0</v>
      </c>
      <c r="S34" s="565">
        <f t="shared" si="2"/>
        <v>0</v>
      </c>
      <c r="U34" s="63">
        <v>115</v>
      </c>
      <c r="V34" s="63" t="str">
        <f t="shared" si="3"/>
        <v>A115</v>
      </c>
    </row>
    <row r="35" spans="1:22" ht="9.75" customHeight="1">
      <c r="A35" s="677" t="s">
        <v>2158</v>
      </c>
      <c r="B35" s="96" t="s">
        <v>112</v>
      </c>
      <c r="C35" s="4" t="s">
        <v>1063</v>
      </c>
      <c r="D35" s="574" t="str">
        <f>IF(COUNTIF('SOURCE BA'!$F:$F,$A35)&gt;0,SUMIF('SOURCE BA'!$F:$F,$A35,'SOURCE BA'!$C:$C),IF(COUNTIF('SOURCE BA'!$F:$F,$A35 &amp; "?")&gt;0,SUMIF('SOURCE BA'!$F:$F,$A35 &amp; "?", 'SOURCE BA'!$C:$C),"..."))</f>
        <v>...</v>
      </c>
      <c r="E35" s="574" t="str">
        <f>IF(COUNTIF('SOURCE EA'!$F:$F,$A35)&gt;0,SUMIF('SOURCE EA'!$F:$F,$A35,'SOURCE EA'!$C:$C),IF(COUNTIF('SOURCE EA'!$F:$F,$A35 &amp; "?")&gt;0,SUMIF('SOURCE EA'!$F:$F,$A35 &amp; "?", 'SOURCE EA'!$C:$C),"..."))</f>
        <v>...</v>
      </c>
      <c r="F35" s="574" t="str">
        <f>IF(COUNTIF('SOURCE SS'!$F:$F,$A35)&gt;0,SUMIF('SOURCE SS'!$F:$F,$A35,'SOURCE SS'!$C:$C),IF(COUNTIF('SOURCE SS'!$F:$F,$A35 &amp; "?")&gt;0,SUMIF('SOURCE SS'!$F:$F,$A35 &amp; "?", 'SOURCE SS'!$C:$C),"..."))</f>
        <v>...</v>
      </c>
      <c r="G35" s="574" t="str">
        <f>IF(COUNTIF('SOURCE CC'!$F:$F,$A35)&gt;0,SUMIF('SOURCE CC'!$F:$F,$A35,'SOURCE CC'!$C:$C),IF(COUNTIF('SOURCE CC'!$F:$F,$A35 &amp; "?")&gt;0,SUMIF('SOURCE CC'!$F:$F,$A35 &amp; "?", 'SOURCE CC'!$C:$C),"..."))</f>
        <v>...</v>
      </c>
      <c r="H35" s="574" t="str">
        <f>IF(COUNTIF('SOURCE CG'!$F:$F,$A35)&gt;0,SUMIF('SOURCE CG'!$F:$F,$A35,'SOURCE CG'!$C:$C),IF(COUNTIF('SOURCE CG'!$F:$F,$A35 &amp; "?")&gt;0,SUMIF('SOURCE CG'!$F:$F,$A35 &amp; "?", 'SOURCE CG'!$C:$C),IF(COUNT(D35:G35)&gt;0,SUM(D35:G35),"...")))</f>
        <v>...</v>
      </c>
      <c r="I35" s="574" t="str">
        <f>IF(COUNTIF('SOURCE SG'!$F:$F,$A35)&gt;0,SUMIF('SOURCE SG'!$F:$F,$A35,'SOURCE SG'!$C:$C),IF(COUNTIF('SOURCE SG'!$F:$F,$A35 &amp; "?")&gt;0,SUMIF('SOURCE SG'!$F:$F,$A35 &amp; "?", 'SOURCE SG'!$C:$C),"..."))</f>
        <v>...</v>
      </c>
      <c r="J35" s="574" t="str">
        <f>IF(COUNTIF('SOURCE LG'!$F:$F,$A35)&gt;0,SUMIF('SOURCE LG'!$F:$F,$A35,'SOURCE LG'!$C:$C),IF(COUNTIF('SOURCE LG'!$F:$F,$A35 &amp; "?")&gt;0,SUMIF('SOURCE LG'!$F:$F,$A35 &amp; "?", 'SOURCE LG'!$C:$C),"..."))</f>
        <v>...</v>
      </c>
      <c r="K35" s="574" t="str">
        <f>IF(COUNTIF('SOURCE CT'!$F:$F,$A35)&gt;0,SUMIF('SOURCE CT'!$F:$F,$A35,'SOURCE CT'!$C:$C),IF(COUNTIF('SOURCE CT'!$F:$F,$A35 &amp; "?")&gt;0,SUMIF('SOURCE CT'!$F:$F,$A35 &amp; "?", 'SOURCE CT'!$C:$C),"..."))</f>
        <v>...</v>
      </c>
      <c r="L35" s="574" t="str">
        <f>IF(COUNTIF('SOURCE GG'!$F:$F,$A35)&gt;0,SUMIF('SOURCE GG'!$F:$F,$A35,'SOURCE GG'!$C:$C),IF(COUNTIF('SOURCE GG'!$F:$F,$A35 &amp; "?")&gt;0,SUMIF('SOURCE GG'!$F:$F,$A35 &amp; "?", 'SOURCE GG'!$C:$C),IF(COUNT(H35:K35)&gt;0,SUM(H35:K35),"...")))</f>
        <v>...</v>
      </c>
      <c r="M35" s="574" t="str">
        <f>IF(COUNTIF('SOURCE NFPC'!$F:$F,$A35)&gt;0,SUMIF('SOURCE NFPC'!$F:$F,$A35,'SOURCE NFPC'!$C:$C),IF(COUNTIF('SOURCE NFPC'!$F:$F,$A35 &amp; "?")&gt;0,SUMIF('SOURCE NFPC'!$F:$F,$A35 &amp; "?", 'SOURCE NFPC'!$C:$C),"..."))</f>
        <v>...</v>
      </c>
      <c r="N35" s="574" t="str">
        <f>IF(COUNTIF('SOURCE CN'!$F:$F,$A35)&gt;0,SUMIF('SOURCE CN'!$F:$F,$A35,'SOURCE CN'!$C:$C),IF(COUNTIF('SOURCE CN'!$F:$F,$A35 &amp; "?")&gt;0,SUMIF('SOURCE CN'!$F:$F,$A35 &amp; "?", 'SOURCE CN'!$C:$C),"..."))</f>
        <v>...</v>
      </c>
      <c r="O35" s="579" t="str">
        <f>IF(COUNTIF('SOURCE NFPS'!$F:$F,$A35)&gt;0,SUMIF('SOURCE NFPS'!$F:$F,$A35,'SOURCE NFPS'!$C:$C),IF(COUNTIF('SOURCE NFPS'!$F:$F,$A35 &amp; "?")&gt;0,SUMIF('SOURCE NFPS'!$F:$F,$A35 &amp; "?", 'SOURCE NFPS'!$C:$C),IF(COUNT(L35:N35)&gt;0,SUM(L35:N35),"...")))</f>
        <v>...</v>
      </c>
      <c r="P35" s="1"/>
      <c r="Q35" s="563">
        <f t="shared" si="0"/>
        <v>0</v>
      </c>
      <c r="R35" s="564">
        <f t="shared" si="1"/>
        <v>0</v>
      </c>
      <c r="S35" s="565">
        <f t="shared" si="2"/>
        <v>0</v>
      </c>
      <c r="U35" s="65">
        <v>1151</v>
      </c>
      <c r="V35" s="65" t="str">
        <f t="shared" si="3"/>
        <v>A1151</v>
      </c>
    </row>
    <row r="36" spans="1:22" ht="9.75" customHeight="1">
      <c r="A36" s="677" t="s">
        <v>2159</v>
      </c>
      <c r="B36" s="96" t="s">
        <v>1004</v>
      </c>
      <c r="C36" s="4" t="s">
        <v>1063</v>
      </c>
      <c r="D36" s="574" t="str">
        <f>IF(COUNTIF('SOURCE BA'!$F:$F,$A36)&gt;0,SUMIF('SOURCE BA'!$F:$F,$A36,'SOURCE BA'!$C:$C),IF(COUNTIF('SOURCE BA'!$F:$F,$A36 &amp; "?")&gt;0,SUMIF('SOURCE BA'!$F:$F,$A36 &amp; "?", 'SOURCE BA'!$C:$C),"..."))</f>
        <v>...</v>
      </c>
      <c r="E36" s="574" t="str">
        <f>IF(COUNTIF('SOURCE EA'!$F:$F,$A36)&gt;0,SUMIF('SOURCE EA'!$F:$F,$A36,'SOURCE EA'!$C:$C),IF(COUNTIF('SOURCE EA'!$F:$F,$A36 &amp; "?")&gt;0,SUMIF('SOURCE EA'!$F:$F,$A36 &amp; "?", 'SOURCE EA'!$C:$C),"..."))</f>
        <v>...</v>
      </c>
      <c r="F36" s="574" t="str">
        <f>IF(COUNTIF('SOURCE SS'!$F:$F,$A36)&gt;0,SUMIF('SOURCE SS'!$F:$F,$A36,'SOURCE SS'!$C:$C),IF(COUNTIF('SOURCE SS'!$F:$F,$A36 &amp; "?")&gt;0,SUMIF('SOURCE SS'!$F:$F,$A36 &amp; "?", 'SOURCE SS'!$C:$C),"..."))</f>
        <v>...</v>
      </c>
      <c r="G36" s="574" t="str">
        <f>IF(COUNTIF('SOURCE CC'!$F:$F,$A36)&gt;0,SUMIF('SOURCE CC'!$F:$F,$A36,'SOURCE CC'!$C:$C),IF(COUNTIF('SOURCE CC'!$F:$F,$A36 &amp; "?")&gt;0,SUMIF('SOURCE CC'!$F:$F,$A36 &amp; "?", 'SOURCE CC'!$C:$C),"..."))</f>
        <v>...</v>
      </c>
      <c r="H36" s="574" t="str">
        <f>IF(COUNTIF('SOURCE CG'!$F:$F,$A36)&gt;0,SUMIF('SOURCE CG'!$F:$F,$A36,'SOURCE CG'!$C:$C),IF(COUNTIF('SOURCE CG'!$F:$F,$A36 &amp; "?")&gt;0,SUMIF('SOURCE CG'!$F:$F,$A36 &amp; "?", 'SOURCE CG'!$C:$C),IF(COUNT(D36:G36)&gt;0,SUM(D36:G36),"...")))</f>
        <v>...</v>
      </c>
      <c r="I36" s="574" t="str">
        <f>IF(COUNTIF('SOURCE SG'!$F:$F,$A36)&gt;0,SUMIF('SOURCE SG'!$F:$F,$A36,'SOURCE SG'!$C:$C),IF(COUNTIF('SOURCE SG'!$F:$F,$A36 &amp; "?")&gt;0,SUMIF('SOURCE SG'!$F:$F,$A36 &amp; "?", 'SOURCE SG'!$C:$C),"..."))</f>
        <v>...</v>
      </c>
      <c r="J36" s="574" t="str">
        <f>IF(COUNTIF('SOURCE LG'!$F:$F,$A36)&gt;0,SUMIF('SOURCE LG'!$F:$F,$A36,'SOURCE LG'!$C:$C),IF(COUNTIF('SOURCE LG'!$F:$F,$A36 &amp; "?")&gt;0,SUMIF('SOURCE LG'!$F:$F,$A36 &amp; "?", 'SOURCE LG'!$C:$C),"..."))</f>
        <v>...</v>
      </c>
      <c r="K36" s="574" t="str">
        <f>IF(COUNTIF('SOURCE CT'!$F:$F,$A36)&gt;0,SUMIF('SOURCE CT'!$F:$F,$A36,'SOURCE CT'!$C:$C),IF(COUNTIF('SOURCE CT'!$F:$F,$A36 &amp; "?")&gt;0,SUMIF('SOURCE CT'!$F:$F,$A36 &amp; "?", 'SOURCE CT'!$C:$C),"..."))</f>
        <v>...</v>
      </c>
      <c r="L36" s="574" t="str">
        <f>IF(COUNTIF('SOURCE GG'!$F:$F,$A36)&gt;0,SUMIF('SOURCE GG'!$F:$F,$A36,'SOURCE GG'!$C:$C),IF(COUNTIF('SOURCE GG'!$F:$F,$A36 &amp; "?")&gt;0,SUMIF('SOURCE GG'!$F:$F,$A36 &amp; "?", 'SOURCE GG'!$C:$C),IF(COUNT(H36:K36)&gt;0,SUM(H36:K36),"...")))</f>
        <v>...</v>
      </c>
      <c r="M36" s="574" t="str">
        <f>IF(COUNTIF('SOURCE NFPC'!$F:$F,$A36)&gt;0,SUMIF('SOURCE NFPC'!$F:$F,$A36,'SOURCE NFPC'!$C:$C),IF(COUNTIF('SOURCE NFPC'!$F:$F,$A36 &amp; "?")&gt;0,SUMIF('SOURCE NFPC'!$F:$F,$A36 &amp; "?", 'SOURCE NFPC'!$C:$C),"..."))</f>
        <v>...</v>
      </c>
      <c r="N36" s="574" t="str">
        <f>IF(COUNTIF('SOURCE CN'!$F:$F,$A36)&gt;0,SUMIF('SOURCE CN'!$F:$F,$A36,'SOURCE CN'!$C:$C),IF(COUNTIF('SOURCE CN'!$F:$F,$A36 &amp; "?")&gt;0,SUMIF('SOURCE CN'!$F:$F,$A36 &amp; "?", 'SOURCE CN'!$C:$C),"..."))</f>
        <v>...</v>
      </c>
      <c r="O36" s="579" t="str">
        <f>IF(COUNTIF('SOURCE NFPS'!$F:$F,$A36)&gt;0,SUMIF('SOURCE NFPS'!$F:$F,$A36,'SOURCE NFPS'!$C:$C),IF(COUNTIF('SOURCE NFPS'!$F:$F,$A36 &amp; "?")&gt;0,SUMIF('SOURCE NFPS'!$F:$F,$A36 &amp; "?", 'SOURCE NFPS'!$C:$C),IF(COUNT(L36:N36)&gt;0,SUM(L36:N36),"...")))</f>
        <v>...</v>
      </c>
      <c r="P36" s="1"/>
      <c r="Q36" s="563">
        <f t="shared" si="0"/>
        <v>0</v>
      </c>
      <c r="R36" s="564">
        <f t="shared" si="1"/>
        <v>0</v>
      </c>
      <c r="S36" s="565">
        <f t="shared" si="2"/>
        <v>0</v>
      </c>
      <c r="U36" s="65">
        <v>1152</v>
      </c>
      <c r="V36" s="65" t="str">
        <f t="shared" si="3"/>
        <v>A1152</v>
      </c>
    </row>
    <row r="37" spans="1:22" ht="9.75" customHeight="1">
      <c r="A37" s="677" t="s">
        <v>2160</v>
      </c>
      <c r="B37" s="96" t="s">
        <v>1005</v>
      </c>
      <c r="C37" s="4" t="s">
        <v>1063</v>
      </c>
      <c r="D37" s="574" t="str">
        <f>IF(COUNTIF('SOURCE BA'!$F:$F,$A37)&gt;0,SUMIF('SOURCE BA'!$F:$F,$A37,'SOURCE BA'!$C:$C),IF(COUNTIF('SOURCE BA'!$F:$F,$A37 &amp; "?")&gt;0,SUMIF('SOURCE BA'!$F:$F,$A37 &amp; "?", 'SOURCE BA'!$C:$C),"..."))</f>
        <v>...</v>
      </c>
      <c r="E37" s="574" t="str">
        <f>IF(COUNTIF('SOURCE EA'!$F:$F,$A37)&gt;0,SUMIF('SOURCE EA'!$F:$F,$A37,'SOURCE EA'!$C:$C),IF(COUNTIF('SOURCE EA'!$F:$F,$A37 &amp; "?")&gt;0,SUMIF('SOURCE EA'!$F:$F,$A37 &amp; "?", 'SOURCE EA'!$C:$C),"..."))</f>
        <v>...</v>
      </c>
      <c r="F37" s="574" t="str">
        <f>IF(COUNTIF('SOURCE SS'!$F:$F,$A37)&gt;0,SUMIF('SOURCE SS'!$F:$F,$A37,'SOURCE SS'!$C:$C),IF(COUNTIF('SOURCE SS'!$F:$F,$A37 &amp; "?")&gt;0,SUMIF('SOURCE SS'!$F:$F,$A37 &amp; "?", 'SOURCE SS'!$C:$C),"..."))</f>
        <v>...</v>
      </c>
      <c r="G37" s="574" t="str">
        <f>IF(COUNTIF('SOURCE CC'!$F:$F,$A37)&gt;0,SUMIF('SOURCE CC'!$F:$F,$A37,'SOURCE CC'!$C:$C),IF(COUNTIF('SOURCE CC'!$F:$F,$A37 &amp; "?")&gt;0,SUMIF('SOURCE CC'!$F:$F,$A37 &amp; "?", 'SOURCE CC'!$C:$C),"..."))</f>
        <v>...</v>
      </c>
      <c r="H37" s="574" t="str">
        <f>IF(COUNTIF('SOURCE CG'!$F:$F,$A37)&gt;0,SUMIF('SOURCE CG'!$F:$F,$A37,'SOURCE CG'!$C:$C),IF(COUNTIF('SOURCE CG'!$F:$F,$A37 &amp; "?")&gt;0,SUMIF('SOURCE CG'!$F:$F,$A37 &amp; "?", 'SOURCE CG'!$C:$C),IF(COUNT(D37:G37)&gt;0,SUM(D37:G37),"...")))</f>
        <v>...</v>
      </c>
      <c r="I37" s="574" t="str">
        <f>IF(COUNTIF('SOURCE SG'!$F:$F,$A37)&gt;0,SUMIF('SOURCE SG'!$F:$F,$A37,'SOURCE SG'!$C:$C),IF(COUNTIF('SOURCE SG'!$F:$F,$A37 &amp; "?")&gt;0,SUMIF('SOURCE SG'!$F:$F,$A37 &amp; "?", 'SOURCE SG'!$C:$C),"..."))</f>
        <v>...</v>
      </c>
      <c r="J37" s="574" t="str">
        <f>IF(COUNTIF('SOURCE LG'!$F:$F,$A37)&gt;0,SUMIF('SOURCE LG'!$F:$F,$A37,'SOURCE LG'!$C:$C),IF(COUNTIF('SOURCE LG'!$F:$F,$A37 &amp; "?")&gt;0,SUMIF('SOURCE LG'!$F:$F,$A37 &amp; "?", 'SOURCE LG'!$C:$C),"..."))</f>
        <v>...</v>
      </c>
      <c r="K37" s="574" t="str">
        <f>IF(COUNTIF('SOURCE CT'!$F:$F,$A37)&gt;0,SUMIF('SOURCE CT'!$F:$F,$A37,'SOURCE CT'!$C:$C),IF(COUNTIF('SOURCE CT'!$F:$F,$A37 &amp; "?")&gt;0,SUMIF('SOURCE CT'!$F:$F,$A37 &amp; "?", 'SOURCE CT'!$C:$C),"..."))</f>
        <v>...</v>
      </c>
      <c r="L37" s="574" t="str">
        <f>IF(COUNTIF('SOURCE GG'!$F:$F,$A37)&gt;0,SUMIF('SOURCE GG'!$F:$F,$A37,'SOURCE GG'!$C:$C),IF(COUNTIF('SOURCE GG'!$F:$F,$A37 &amp; "?")&gt;0,SUMIF('SOURCE GG'!$F:$F,$A37 &amp; "?", 'SOURCE GG'!$C:$C),IF(COUNT(H37:K37)&gt;0,SUM(H37:K37),"...")))</f>
        <v>...</v>
      </c>
      <c r="M37" s="574" t="str">
        <f>IF(COUNTIF('SOURCE NFPC'!$F:$F,$A37)&gt;0,SUMIF('SOURCE NFPC'!$F:$F,$A37,'SOURCE NFPC'!$C:$C),IF(COUNTIF('SOURCE NFPC'!$F:$F,$A37 &amp; "?")&gt;0,SUMIF('SOURCE NFPC'!$F:$F,$A37 &amp; "?", 'SOURCE NFPC'!$C:$C),"..."))</f>
        <v>...</v>
      </c>
      <c r="N37" s="574" t="str">
        <f>IF(COUNTIF('SOURCE CN'!$F:$F,$A37)&gt;0,SUMIF('SOURCE CN'!$F:$F,$A37,'SOURCE CN'!$C:$C),IF(COUNTIF('SOURCE CN'!$F:$F,$A37 &amp; "?")&gt;0,SUMIF('SOURCE CN'!$F:$F,$A37 &amp; "?", 'SOURCE CN'!$C:$C),"..."))</f>
        <v>...</v>
      </c>
      <c r="O37" s="579" t="str">
        <f>IF(COUNTIF('SOURCE NFPS'!$F:$F,$A37)&gt;0,SUMIF('SOURCE NFPS'!$F:$F,$A37,'SOURCE NFPS'!$C:$C),IF(COUNTIF('SOURCE NFPS'!$F:$F,$A37 &amp; "?")&gt;0,SUMIF('SOURCE NFPS'!$F:$F,$A37 &amp; "?", 'SOURCE NFPS'!$C:$C),IF(COUNT(L37:N37)&gt;0,SUM(L37:N37),"...")))</f>
        <v>...</v>
      </c>
      <c r="P37" s="1"/>
      <c r="Q37" s="563">
        <f t="shared" si="0"/>
        <v>0</v>
      </c>
      <c r="R37" s="564">
        <f t="shared" si="1"/>
        <v>0</v>
      </c>
      <c r="S37" s="565">
        <f t="shared" si="2"/>
        <v>0</v>
      </c>
      <c r="U37" s="65">
        <v>1153</v>
      </c>
      <c r="V37" s="65" t="str">
        <f t="shared" si="3"/>
        <v>A1153</v>
      </c>
    </row>
    <row r="38" spans="1:22" ht="9.75" customHeight="1">
      <c r="A38" s="677" t="s">
        <v>2161</v>
      </c>
      <c r="B38" s="96" t="s">
        <v>1006</v>
      </c>
      <c r="C38" s="4" t="s">
        <v>1063</v>
      </c>
      <c r="D38" s="574" t="str">
        <f>IF(COUNTIF('SOURCE BA'!$F:$F,$A38)&gt;0,SUMIF('SOURCE BA'!$F:$F,$A38,'SOURCE BA'!$C:$C),IF(COUNTIF('SOURCE BA'!$F:$F,$A38 &amp; "?")&gt;0,SUMIF('SOURCE BA'!$F:$F,$A38 &amp; "?", 'SOURCE BA'!$C:$C),"..."))</f>
        <v>...</v>
      </c>
      <c r="E38" s="574" t="str">
        <f>IF(COUNTIF('SOURCE EA'!$F:$F,$A38)&gt;0,SUMIF('SOURCE EA'!$F:$F,$A38,'SOURCE EA'!$C:$C),IF(COUNTIF('SOURCE EA'!$F:$F,$A38 &amp; "?")&gt;0,SUMIF('SOURCE EA'!$F:$F,$A38 &amp; "?", 'SOURCE EA'!$C:$C),"..."))</f>
        <v>...</v>
      </c>
      <c r="F38" s="574" t="str">
        <f>IF(COUNTIF('SOURCE SS'!$F:$F,$A38)&gt;0,SUMIF('SOURCE SS'!$F:$F,$A38,'SOURCE SS'!$C:$C),IF(COUNTIF('SOURCE SS'!$F:$F,$A38 &amp; "?")&gt;0,SUMIF('SOURCE SS'!$F:$F,$A38 &amp; "?", 'SOURCE SS'!$C:$C),"..."))</f>
        <v>...</v>
      </c>
      <c r="G38" s="574" t="str">
        <f>IF(COUNTIF('SOURCE CC'!$F:$F,$A38)&gt;0,SUMIF('SOURCE CC'!$F:$F,$A38,'SOURCE CC'!$C:$C),IF(COUNTIF('SOURCE CC'!$F:$F,$A38 &amp; "?")&gt;0,SUMIF('SOURCE CC'!$F:$F,$A38 &amp; "?", 'SOURCE CC'!$C:$C),"..."))</f>
        <v>...</v>
      </c>
      <c r="H38" s="574" t="str">
        <f>IF(COUNTIF('SOURCE CG'!$F:$F,$A38)&gt;0,SUMIF('SOURCE CG'!$F:$F,$A38,'SOURCE CG'!$C:$C),IF(COUNTIF('SOURCE CG'!$F:$F,$A38 &amp; "?")&gt;0,SUMIF('SOURCE CG'!$F:$F,$A38 &amp; "?", 'SOURCE CG'!$C:$C),IF(COUNT(D38:G38)&gt;0,SUM(D38:G38),"...")))</f>
        <v>...</v>
      </c>
      <c r="I38" s="574" t="str">
        <f>IF(COUNTIF('SOURCE SG'!$F:$F,$A38)&gt;0,SUMIF('SOURCE SG'!$F:$F,$A38,'SOURCE SG'!$C:$C),IF(COUNTIF('SOURCE SG'!$F:$F,$A38 &amp; "?")&gt;0,SUMIF('SOURCE SG'!$F:$F,$A38 &amp; "?", 'SOURCE SG'!$C:$C),"..."))</f>
        <v>...</v>
      </c>
      <c r="J38" s="574" t="str">
        <f>IF(COUNTIF('SOURCE LG'!$F:$F,$A38)&gt;0,SUMIF('SOURCE LG'!$F:$F,$A38,'SOURCE LG'!$C:$C),IF(COUNTIF('SOURCE LG'!$F:$F,$A38 &amp; "?")&gt;0,SUMIF('SOURCE LG'!$F:$F,$A38 &amp; "?", 'SOURCE LG'!$C:$C),"..."))</f>
        <v>...</v>
      </c>
      <c r="K38" s="574" t="str">
        <f>IF(COUNTIF('SOURCE CT'!$F:$F,$A38)&gt;0,SUMIF('SOURCE CT'!$F:$F,$A38,'SOURCE CT'!$C:$C),IF(COUNTIF('SOURCE CT'!$F:$F,$A38 &amp; "?")&gt;0,SUMIF('SOURCE CT'!$F:$F,$A38 &amp; "?", 'SOURCE CT'!$C:$C),"..."))</f>
        <v>...</v>
      </c>
      <c r="L38" s="574" t="str">
        <f>IF(COUNTIF('SOURCE GG'!$F:$F,$A38)&gt;0,SUMIF('SOURCE GG'!$F:$F,$A38,'SOURCE GG'!$C:$C),IF(COUNTIF('SOURCE GG'!$F:$F,$A38 &amp; "?")&gt;0,SUMIF('SOURCE GG'!$F:$F,$A38 &amp; "?", 'SOURCE GG'!$C:$C),IF(COUNT(H38:K38)&gt;0,SUM(H38:K38),"...")))</f>
        <v>...</v>
      </c>
      <c r="M38" s="574" t="str">
        <f>IF(COUNTIF('SOURCE NFPC'!$F:$F,$A38)&gt;0,SUMIF('SOURCE NFPC'!$F:$F,$A38,'SOURCE NFPC'!$C:$C),IF(COUNTIF('SOURCE NFPC'!$F:$F,$A38 &amp; "?")&gt;0,SUMIF('SOURCE NFPC'!$F:$F,$A38 &amp; "?", 'SOURCE NFPC'!$C:$C),"..."))</f>
        <v>...</v>
      </c>
      <c r="N38" s="574" t="str">
        <f>IF(COUNTIF('SOURCE CN'!$F:$F,$A38)&gt;0,SUMIF('SOURCE CN'!$F:$F,$A38,'SOURCE CN'!$C:$C),IF(COUNTIF('SOURCE CN'!$F:$F,$A38 &amp; "?")&gt;0,SUMIF('SOURCE CN'!$F:$F,$A38 &amp; "?", 'SOURCE CN'!$C:$C),"..."))</f>
        <v>...</v>
      </c>
      <c r="O38" s="579" t="str">
        <f>IF(COUNTIF('SOURCE NFPS'!$F:$F,$A38)&gt;0,SUMIF('SOURCE NFPS'!$F:$F,$A38,'SOURCE NFPS'!$C:$C),IF(COUNTIF('SOURCE NFPS'!$F:$F,$A38 &amp; "?")&gt;0,SUMIF('SOURCE NFPS'!$F:$F,$A38 &amp; "?", 'SOURCE NFPS'!$C:$C),IF(COUNT(L38:N38)&gt;0,SUM(L38:N38),"...")))</f>
        <v>...</v>
      </c>
      <c r="P38" s="1"/>
      <c r="Q38" s="563">
        <f t="shared" si="0"/>
        <v>0</v>
      </c>
      <c r="R38" s="564">
        <f t="shared" si="1"/>
        <v>0</v>
      </c>
      <c r="S38" s="565">
        <f t="shared" si="2"/>
        <v>0</v>
      </c>
      <c r="U38" s="65">
        <v>1154</v>
      </c>
      <c r="V38" s="65" t="str">
        <f t="shared" si="3"/>
        <v>A1154</v>
      </c>
    </row>
    <row r="39" spans="1:22" ht="9.75" customHeight="1">
      <c r="A39" s="677" t="s">
        <v>2162</v>
      </c>
      <c r="B39" s="96" t="s">
        <v>1007</v>
      </c>
      <c r="C39" s="4" t="s">
        <v>1063</v>
      </c>
      <c r="D39" s="574" t="str">
        <f>IF(COUNTIF('SOURCE BA'!$F:$F,$A39)&gt;0,SUMIF('SOURCE BA'!$F:$F,$A39,'SOURCE BA'!$C:$C),IF(COUNTIF('SOURCE BA'!$F:$F,$A39 &amp; "?")&gt;0,SUMIF('SOURCE BA'!$F:$F,$A39 &amp; "?", 'SOURCE BA'!$C:$C),"..."))</f>
        <v>...</v>
      </c>
      <c r="E39" s="574" t="str">
        <f>IF(COUNTIF('SOURCE EA'!$F:$F,$A39)&gt;0,SUMIF('SOURCE EA'!$F:$F,$A39,'SOURCE EA'!$C:$C),IF(COUNTIF('SOURCE EA'!$F:$F,$A39 &amp; "?")&gt;0,SUMIF('SOURCE EA'!$F:$F,$A39 &amp; "?", 'SOURCE EA'!$C:$C),"..."))</f>
        <v>...</v>
      </c>
      <c r="F39" s="574" t="str">
        <f>IF(COUNTIF('SOURCE SS'!$F:$F,$A39)&gt;0,SUMIF('SOURCE SS'!$F:$F,$A39,'SOURCE SS'!$C:$C),IF(COUNTIF('SOURCE SS'!$F:$F,$A39 &amp; "?")&gt;0,SUMIF('SOURCE SS'!$F:$F,$A39 &amp; "?", 'SOURCE SS'!$C:$C),"..."))</f>
        <v>...</v>
      </c>
      <c r="G39" s="574" t="str">
        <f>IF(COUNTIF('SOURCE CC'!$F:$F,$A39)&gt;0,SUMIF('SOURCE CC'!$F:$F,$A39,'SOURCE CC'!$C:$C),IF(COUNTIF('SOURCE CC'!$F:$F,$A39 &amp; "?")&gt;0,SUMIF('SOURCE CC'!$F:$F,$A39 &amp; "?", 'SOURCE CC'!$C:$C),"..."))</f>
        <v>...</v>
      </c>
      <c r="H39" s="574" t="str">
        <f>IF(COUNTIF('SOURCE CG'!$F:$F,$A39)&gt;0,SUMIF('SOURCE CG'!$F:$F,$A39,'SOURCE CG'!$C:$C),IF(COUNTIF('SOURCE CG'!$F:$F,$A39 &amp; "?")&gt;0,SUMIF('SOURCE CG'!$F:$F,$A39 &amp; "?", 'SOURCE CG'!$C:$C),IF(COUNT(D39:G39)&gt;0,SUM(D39:G39),"...")))</f>
        <v>...</v>
      </c>
      <c r="I39" s="574" t="str">
        <f>IF(COUNTIF('SOURCE SG'!$F:$F,$A39)&gt;0,SUMIF('SOURCE SG'!$F:$F,$A39,'SOURCE SG'!$C:$C),IF(COUNTIF('SOURCE SG'!$F:$F,$A39 &amp; "?")&gt;0,SUMIF('SOURCE SG'!$F:$F,$A39 &amp; "?", 'SOURCE SG'!$C:$C),"..."))</f>
        <v>...</v>
      </c>
      <c r="J39" s="574" t="str">
        <f>IF(COUNTIF('SOURCE LG'!$F:$F,$A39)&gt;0,SUMIF('SOURCE LG'!$F:$F,$A39,'SOURCE LG'!$C:$C),IF(COUNTIF('SOURCE LG'!$F:$F,$A39 &amp; "?")&gt;0,SUMIF('SOURCE LG'!$F:$F,$A39 &amp; "?", 'SOURCE LG'!$C:$C),"..."))</f>
        <v>...</v>
      </c>
      <c r="K39" s="574" t="str">
        <f>IF(COUNTIF('SOURCE CT'!$F:$F,$A39)&gt;0,SUMIF('SOURCE CT'!$F:$F,$A39,'SOURCE CT'!$C:$C),IF(COUNTIF('SOURCE CT'!$F:$F,$A39 &amp; "?")&gt;0,SUMIF('SOURCE CT'!$F:$F,$A39 &amp; "?", 'SOURCE CT'!$C:$C),"..."))</f>
        <v>...</v>
      </c>
      <c r="L39" s="574" t="str">
        <f>IF(COUNTIF('SOURCE GG'!$F:$F,$A39)&gt;0,SUMIF('SOURCE GG'!$F:$F,$A39,'SOURCE GG'!$C:$C),IF(COUNTIF('SOURCE GG'!$F:$F,$A39 &amp; "?")&gt;0,SUMIF('SOURCE GG'!$F:$F,$A39 &amp; "?", 'SOURCE GG'!$C:$C),IF(COUNT(H39:K39)&gt;0,SUM(H39:K39),"...")))</f>
        <v>...</v>
      </c>
      <c r="M39" s="574" t="str">
        <f>IF(COUNTIF('SOURCE NFPC'!$F:$F,$A39)&gt;0,SUMIF('SOURCE NFPC'!$F:$F,$A39,'SOURCE NFPC'!$C:$C),IF(COUNTIF('SOURCE NFPC'!$F:$F,$A39 &amp; "?")&gt;0,SUMIF('SOURCE NFPC'!$F:$F,$A39 &amp; "?", 'SOURCE NFPC'!$C:$C),"..."))</f>
        <v>...</v>
      </c>
      <c r="N39" s="574" t="str">
        <f>IF(COUNTIF('SOURCE CN'!$F:$F,$A39)&gt;0,SUMIF('SOURCE CN'!$F:$F,$A39,'SOURCE CN'!$C:$C),IF(COUNTIF('SOURCE CN'!$F:$F,$A39 &amp; "?")&gt;0,SUMIF('SOURCE CN'!$F:$F,$A39 &amp; "?", 'SOURCE CN'!$C:$C),"..."))</f>
        <v>...</v>
      </c>
      <c r="O39" s="579" t="str">
        <f>IF(COUNTIF('SOURCE NFPS'!$F:$F,$A39)&gt;0,SUMIF('SOURCE NFPS'!$F:$F,$A39,'SOURCE NFPS'!$C:$C),IF(COUNTIF('SOURCE NFPS'!$F:$F,$A39 &amp; "?")&gt;0,SUMIF('SOURCE NFPS'!$F:$F,$A39 &amp; "?", 'SOURCE NFPS'!$C:$C),IF(COUNT(L39:N39)&gt;0,SUM(L39:N39),"...")))</f>
        <v>...</v>
      </c>
      <c r="P39" s="1"/>
      <c r="Q39" s="563">
        <f t="shared" si="0"/>
        <v>0</v>
      </c>
      <c r="R39" s="564">
        <f t="shared" si="1"/>
        <v>0</v>
      </c>
      <c r="S39" s="565">
        <f t="shared" si="2"/>
        <v>0</v>
      </c>
      <c r="U39" s="65">
        <v>1155</v>
      </c>
      <c r="V39" s="65" t="str">
        <f t="shared" si="3"/>
        <v>A1155</v>
      </c>
    </row>
    <row r="40" spans="1:22" ht="9.75" customHeight="1">
      <c r="A40" s="677" t="s">
        <v>2163</v>
      </c>
      <c r="B40" s="96" t="s">
        <v>909</v>
      </c>
      <c r="C40" s="4" t="s">
        <v>1063</v>
      </c>
      <c r="D40" s="574" t="str">
        <f>IF(COUNTIF('SOURCE BA'!$F:$F,$A40)&gt;0,SUMIF('SOURCE BA'!$F:$F,$A40,'SOURCE BA'!$C:$C),IF(COUNTIF('SOURCE BA'!$F:$F,$A40 &amp; "?")&gt;0,SUMIF('SOURCE BA'!$F:$F,$A40 &amp; "?", 'SOURCE BA'!$C:$C),"..."))</f>
        <v>...</v>
      </c>
      <c r="E40" s="574" t="str">
        <f>IF(COUNTIF('SOURCE EA'!$F:$F,$A40)&gt;0,SUMIF('SOURCE EA'!$F:$F,$A40,'SOURCE EA'!$C:$C),IF(COUNTIF('SOURCE EA'!$F:$F,$A40 &amp; "?")&gt;0,SUMIF('SOURCE EA'!$F:$F,$A40 &amp; "?", 'SOURCE EA'!$C:$C),"..."))</f>
        <v>...</v>
      </c>
      <c r="F40" s="574" t="str">
        <f>IF(COUNTIF('SOURCE SS'!$F:$F,$A40)&gt;0,SUMIF('SOURCE SS'!$F:$F,$A40,'SOURCE SS'!$C:$C),IF(COUNTIF('SOURCE SS'!$F:$F,$A40 &amp; "?")&gt;0,SUMIF('SOURCE SS'!$F:$F,$A40 &amp; "?", 'SOURCE SS'!$C:$C),"..."))</f>
        <v>...</v>
      </c>
      <c r="G40" s="574" t="str">
        <f>IF(COUNTIF('SOURCE CC'!$F:$F,$A40)&gt;0,SUMIF('SOURCE CC'!$F:$F,$A40,'SOURCE CC'!$C:$C),IF(COUNTIF('SOURCE CC'!$F:$F,$A40 &amp; "?")&gt;0,SUMIF('SOURCE CC'!$F:$F,$A40 &amp; "?", 'SOURCE CC'!$C:$C),"..."))</f>
        <v>...</v>
      </c>
      <c r="H40" s="574" t="str">
        <f>IF(COUNTIF('SOURCE CG'!$F:$F,$A40)&gt;0,SUMIF('SOURCE CG'!$F:$F,$A40,'SOURCE CG'!$C:$C),IF(COUNTIF('SOURCE CG'!$F:$F,$A40 &amp; "?")&gt;0,SUMIF('SOURCE CG'!$F:$F,$A40 &amp; "?", 'SOURCE CG'!$C:$C),IF(COUNT(D40:G40)&gt;0,SUM(D40:G40),"...")))</f>
        <v>...</v>
      </c>
      <c r="I40" s="574" t="str">
        <f>IF(COUNTIF('SOURCE SG'!$F:$F,$A40)&gt;0,SUMIF('SOURCE SG'!$F:$F,$A40,'SOURCE SG'!$C:$C),IF(COUNTIF('SOURCE SG'!$F:$F,$A40 &amp; "?")&gt;0,SUMIF('SOURCE SG'!$F:$F,$A40 &amp; "?", 'SOURCE SG'!$C:$C),"..."))</f>
        <v>...</v>
      </c>
      <c r="J40" s="574" t="str">
        <f>IF(COUNTIF('SOURCE LG'!$F:$F,$A40)&gt;0,SUMIF('SOURCE LG'!$F:$F,$A40,'SOURCE LG'!$C:$C),IF(COUNTIF('SOURCE LG'!$F:$F,$A40 &amp; "?")&gt;0,SUMIF('SOURCE LG'!$F:$F,$A40 &amp; "?", 'SOURCE LG'!$C:$C),"..."))</f>
        <v>...</v>
      </c>
      <c r="K40" s="574" t="str">
        <f>IF(COUNTIF('SOURCE CT'!$F:$F,$A40)&gt;0,SUMIF('SOURCE CT'!$F:$F,$A40,'SOURCE CT'!$C:$C),IF(COUNTIF('SOURCE CT'!$F:$F,$A40 &amp; "?")&gt;0,SUMIF('SOURCE CT'!$F:$F,$A40 &amp; "?", 'SOURCE CT'!$C:$C),"..."))</f>
        <v>...</v>
      </c>
      <c r="L40" s="574" t="str">
        <f>IF(COUNTIF('SOURCE GG'!$F:$F,$A40)&gt;0,SUMIF('SOURCE GG'!$F:$F,$A40,'SOURCE GG'!$C:$C),IF(COUNTIF('SOURCE GG'!$F:$F,$A40 &amp; "?")&gt;0,SUMIF('SOURCE GG'!$F:$F,$A40 &amp; "?", 'SOURCE GG'!$C:$C),IF(COUNT(H40:K40)&gt;0,SUM(H40:K40),"...")))</f>
        <v>...</v>
      </c>
      <c r="M40" s="574" t="str">
        <f>IF(COUNTIF('SOURCE NFPC'!$F:$F,$A40)&gt;0,SUMIF('SOURCE NFPC'!$F:$F,$A40,'SOURCE NFPC'!$C:$C),IF(COUNTIF('SOURCE NFPC'!$F:$F,$A40 &amp; "?")&gt;0,SUMIF('SOURCE NFPC'!$F:$F,$A40 &amp; "?", 'SOURCE NFPC'!$C:$C),"..."))</f>
        <v>...</v>
      </c>
      <c r="N40" s="574" t="str">
        <f>IF(COUNTIF('SOURCE CN'!$F:$F,$A40)&gt;0,SUMIF('SOURCE CN'!$F:$F,$A40,'SOURCE CN'!$C:$C),IF(COUNTIF('SOURCE CN'!$F:$F,$A40 &amp; "?")&gt;0,SUMIF('SOURCE CN'!$F:$F,$A40 &amp; "?", 'SOURCE CN'!$C:$C),"..."))</f>
        <v>...</v>
      </c>
      <c r="O40" s="579" t="str">
        <f>IF(COUNTIF('SOURCE NFPS'!$F:$F,$A40)&gt;0,SUMIF('SOURCE NFPS'!$F:$F,$A40,'SOURCE NFPS'!$C:$C),IF(COUNTIF('SOURCE NFPS'!$F:$F,$A40 &amp; "?")&gt;0,SUMIF('SOURCE NFPS'!$F:$F,$A40 &amp; "?", 'SOURCE NFPS'!$C:$C),IF(COUNT(L40:N40)&gt;0,SUM(L40:N40),"...")))</f>
        <v>...</v>
      </c>
      <c r="P40" s="1"/>
      <c r="Q40" s="563">
        <f t="shared" si="0"/>
        <v>0</v>
      </c>
      <c r="R40" s="564">
        <f t="shared" si="1"/>
        <v>0</v>
      </c>
      <c r="S40" s="565">
        <f t="shared" si="2"/>
        <v>0</v>
      </c>
      <c r="U40" s="65">
        <v>1156</v>
      </c>
      <c r="V40" s="65" t="str">
        <f t="shared" si="3"/>
        <v>A1156</v>
      </c>
    </row>
    <row r="41" spans="1:22" ht="16.5" customHeight="1">
      <c r="A41" s="678" t="s">
        <v>2164</v>
      </c>
      <c r="B41" s="99" t="s">
        <v>1025</v>
      </c>
      <c r="C41" s="18" t="s">
        <v>1063</v>
      </c>
      <c r="D41" s="575" t="str">
        <f>IF(COUNTIF('SOURCE BA'!$F:$F,$A41)&gt;0,SUMIF('SOURCE BA'!$F:$F,$A41,'SOURCE BA'!$C:$C),IF(COUNTIF('SOURCE BA'!$F:$F,$A41 &amp; "?")&gt;0,SUMIF('SOURCE BA'!$F:$F,$A41 &amp; "?", 'SOURCE BA'!$C:$C),"..."))</f>
        <v>...</v>
      </c>
      <c r="E41" s="575" t="str">
        <f>IF(COUNTIF('SOURCE EA'!$F:$F,$A41)&gt;0,SUMIF('SOURCE EA'!$F:$F,$A41,'SOURCE EA'!$C:$C),IF(COUNTIF('SOURCE EA'!$F:$F,$A41 &amp; "?")&gt;0,SUMIF('SOURCE EA'!$F:$F,$A41 &amp; "?", 'SOURCE EA'!$C:$C),"..."))</f>
        <v>...</v>
      </c>
      <c r="F41" s="575" t="str">
        <f>IF(COUNTIF('SOURCE SS'!$F:$F,$A41)&gt;0,SUMIF('SOURCE SS'!$F:$F,$A41,'SOURCE SS'!$C:$C),IF(COUNTIF('SOURCE SS'!$F:$F,$A41 &amp; "?")&gt;0,SUMIF('SOURCE SS'!$F:$F,$A41 &amp; "?", 'SOURCE SS'!$C:$C),"..."))</f>
        <v>...</v>
      </c>
      <c r="G41" s="575" t="str">
        <f>IF(COUNTIF('SOURCE CC'!$F:$F,$A41)&gt;0,SUMIF('SOURCE CC'!$F:$F,$A41,'SOURCE CC'!$C:$C),IF(COUNTIF('SOURCE CC'!$F:$F,$A41 &amp; "?")&gt;0,SUMIF('SOURCE CC'!$F:$F,$A41 &amp; "?", 'SOURCE CC'!$C:$C),"..."))</f>
        <v>...</v>
      </c>
      <c r="H41" s="575" t="str">
        <f>IF(COUNTIF('SOURCE CG'!$F:$F,$A41)&gt;0,SUMIF('SOURCE CG'!$F:$F,$A41,'SOURCE CG'!$C:$C),IF(COUNTIF('SOURCE CG'!$F:$F,$A41 &amp; "?")&gt;0,SUMIF('SOURCE CG'!$F:$F,$A41 &amp; "?", 'SOURCE CG'!$C:$C),IF(COUNT(D41:G41)&gt;0,SUM(D41:G41),"...")))</f>
        <v>...</v>
      </c>
      <c r="I41" s="575" t="str">
        <f>IF(COUNTIF('SOURCE SG'!$F:$F,$A41)&gt;0,SUMIF('SOURCE SG'!$F:$F,$A41,'SOURCE SG'!$C:$C),IF(COUNTIF('SOURCE SG'!$F:$F,$A41 &amp; "?")&gt;0,SUMIF('SOURCE SG'!$F:$F,$A41 &amp; "?", 'SOURCE SG'!$C:$C),"..."))</f>
        <v>...</v>
      </c>
      <c r="J41" s="575" t="str">
        <f>IF(COUNTIF('SOURCE LG'!$F:$F,$A41)&gt;0,SUMIF('SOURCE LG'!$F:$F,$A41,'SOURCE LG'!$C:$C),IF(COUNTIF('SOURCE LG'!$F:$F,$A41 &amp; "?")&gt;0,SUMIF('SOURCE LG'!$F:$F,$A41 &amp; "?", 'SOURCE LG'!$C:$C),"..."))</f>
        <v>...</v>
      </c>
      <c r="K41" s="575" t="str">
        <f>IF(COUNTIF('SOURCE CT'!$F:$F,$A41)&gt;0,SUMIF('SOURCE CT'!$F:$F,$A41,'SOURCE CT'!$C:$C),IF(COUNTIF('SOURCE CT'!$F:$F,$A41 &amp; "?")&gt;0,SUMIF('SOURCE CT'!$F:$F,$A41 &amp; "?", 'SOURCE CT'!$C:$C),"..."))</f>
        <v>...</v>
      </c>
      <c r="L41" s="575" t="str">
        <f>IF(COUNTIF('SOURCE GG'!$F:$F,$A41)&gt;0,SUMIF('SOURCE GG'!$F:$F,$A41,'SOURCE GG'!$C:$C),IF(COUNTIF('SOURCE GG'!$F:$F,$A41 &amp; "?")&gt;0,SUMIF('SOURCE GG'!$F:$F,$A41 &amp; "?", 'SOURCE GG'!$C:$C),IF(COUNT(H41:K41)&gt;0,SUM(H41:K41),"...")))</f>
        <v>...</v>
      </c>
      <c r="M41" s="575" t="str">
        <f>IF(COUNTIF('SOURCE NFPC'!$F:$F,$A41)&gt;0,SUMIF('SOURCE NFPC'!$F:$F,$A41,'SOURCE NFPC'!$C:$C),IF(COUNTIF('SOURCE NFPC'!$F:$F,$A41 &amp; "?")&gt;0,SUMIF('SOURCE NFPC'!$F:$F,$A41 &amp; "?", 'SOURCE NFPC'!$C:$C),"..."))</f>
        <v>...</v>
      </c>
      <c r="N41" s="575" t="str">
        <f>IF(COUNTIF('SOURCE CN'!$F:$F,$A41)&gt;0,SUMIF('SOURCE CN'!$F:$F,$A41,'SOURCE CN'!$C:$C),IF(COUNTIF('SOURCE CN'!$F:$F,$A41 &amp; "?")&gt;0,SUMIF('SOURCE CN'!$F:$F,$A41 &amp; "?", 'SOURCE CN'!$C:$C),"..."))</f>
        <v>...</v>
      </c>
      <c r="O41" s="580" t="str">
        <f>IF(COUNTIF('SOURCE NFPS'!$F:$F,$A41)&gt;0,SUMIF('SOURCE NFPS'!$F:$F,$A41,'SOURCE NFPS'!$C:$C),IF(COUNTIF('SOURCE NFPS'!$F:$F,$A41 &amp; "?")&gt;0,SUMIF('SOURCE NFPS'!$F:$F,$A41 &amp; "?", 'SOURCE NFPS'!$C:$C),IF(COUNT(L41:N41)&gt;0,SUM(L41:N41),"...")))</f>
        <v>...</v>
      </c>
      <c r="P41" s="1"/>
      <c r="Q41" s="566">
        <f t="shared" si="0"/>
        <v>0</v>
      </c>
      <c r="R41" s="567">
        <f t="shared" si="1"/>
        <v>0</v>
      </c>
      <c r="S41" s="568">
        <f t="shared" si="2"/>
        <v>0</v>
      </c>
      <c r="U41" s="98">
        <v>116</v>
      </c>
      <c r="V41" s="98" t="str">
        <f t="shared" si="3"/>
        <v>A116</v>
      </c>
    </row>
    <row r="42" spans="1:22" s="295" customFormat="1" ht="14.25" customHeight="1">
      <c r="A42" s="472" t="s">
        <v>858</v>
      </c>
      <c r="B42" s="64" t="s">
        <v>949</v>
      </c>
      <c r="C42" s="14" t="s">
        <v>1063</v>
      </c>
      <c r="D42" s="573" t="str">
        <f>IF(COUNTIF('SOURCE BA'!$F:$F,$A42)&gt;0,SUMIF('SOURCE BA'!$F:$F,$A42,'SOURCE BA'!$C:$C),IF(COUNT(D43,D48)&gt;0, SUM(D43,D48),IF(COUNTIF('SOURCE BA'!$F:$F,$A42 &amp; "?")&gt;0,SUMIF('SOURCE BA'!$F:$F,$A42 &amp; "?", 'SOURCE BA'!$C:$C),"...")))</f>
        <v>...</v>
      </c>
      <c r="E42" s="573" t="str">
        <f>IF(COUNTIF('SOURCE EA'!$F:$F,$A42)&gt;0,SUMIF('SOURCE EA'!$F:$F,$A42,'SOURCE EA'!$C:$C),IF(COUNT(E43,E48)&gt;0, SUM(E43,E48),IF(COUNTIF('SOURCE EA'!$F:$F,$A42 &amp; "?")&gt;0,SUMIF('SOURCE EA'!$F:$F,$A42 &amp; "?", 'SOURCE EA'!$C:$C),"...")))</f>
        <v>...</v>
      </c>
      <c r="F42" s="573" t="str">
        <f>IF(COUNTIF('SOURCE SS'!$F:$F,$A42)&gt;0,SUMIF('SOURCE SS'!$F:$F,$A42,'SOURCE SS'!$C:$C),IF(COUNT(F43,F48)&gt;0, SUM(F43,F48),IF(COUNTIF('SOURCE SS'!$F:$F,$A42 &amp; "?")&gt;0,SUMIF('SOURCE SS'!$F:$F,$A42 &amp; "?", 'SOURCE SS'!$C:$C),"...")))</f>
        <v>...</v>
      </c>
      <c r="G42" s="573" t="str">
        <f>IF(COUNTIF('SOURCE CC'!$F:$F,$A42)&gt;0,SUMIF('SOURCE CC'!$F:$F,$A42,'SOURCE CC'!$C:$C),IF(COUNT(G43,G48)&gt;0, SUM(G43,G48),IF(COUNTIF('SOURCE CC'!$F:$F,$A42 &amp; "?")&gt;0,SUMIF('SOURCE CC'!$F:$F,$A42 &amp; "?", 'SOURCE CC'!$C:$C),"...")))</f>
        <v>...</v>
      </c>
      <c r="H42" s="573" t="str">
        <f>IF(COUNTIF('SOURCE CG'!$F:$F,$A42)&gt;0,SUMIF('SOURCE CG'!$F:$F,$A42,'SOURCE CG'!$C:$C),IF(COUNT(H43,H48)&gt;0, SUM(H43,H48),IF(COUNTIF('SOURCE CG'!$F:$F,$A42 &amp; "?")&gt;0,SUMIF('SOURCE CG'!$F:$F,$A42 &amp; "?", 'SOURCE CG'!$C:$C),IF(COUNT(D42:G42)&gt;0,SUM(D42:G42),"..."))))</f>
        <v>...</v>
      </c>
      <c r="I42" s="573" t="str">
        <f>IF(COUNTIF('SOURCE SG'!$F:$F,$A42)&gt;0,SUMIF('SOURCE SG'!$F:$F,$A42,'SOURCE SG'!$C:$C),IF(COUNT(I43,I48)&gt;0, SUM(I43,I48),IF(COUNTIF('SOURCE SG'!$F:$F,$A42 &amp; "?")&gt;0,SUMIF('SOURCE SG'!$F:$F,$A42 &amp; "?", 'SOURCE SG'!$C:$C),"...")))</f>
        <v>...</v>
      </c>
      <c r="J42" s="573" t="str">
        <f>IF(COUNTIF('SOURCE LG'!$F:$F,$A42)&gt;0,SUMIF('SOURCE LG'!$F:$F,$A42,'SOURCE LG'!$C:$C),IF(COUNT(J43,J48)&gt;0, SUM(J43,J48),IF(COUNTIF('SOURCE LG'!$F:$F,$A42 &amp; "?")&gt;0,SUMIF('SOURCE LG'!$F:$F,$A42 &amp; "?", 'SOURCE LG'!$C:$C),"...")))</f>
        <v>...</v>
      </c>
      <c r="K42" s="573" t="str">
        <f>IF(COUNTIF('SOURCE CT'!$F:$F,$A42)&gt;0,SUMIF('SOURCE CT'!$F:$F,$A42,'SOURCE CT'!$C:$C),IF(COUNT(K43,K48)&gt;0, SUM(K43,K48),IF(COUNTIF('SOURCE CT'!$F:$F,$A42 &amp; "?")&gt;0,SUMIF('SOURCE CT'!$F:$F,$A42 &amp; "?", 'SOURCE CT'!$C:$C),"...")))</f>
        <v>...</v>
      </c>
      <c r="L42" s="573" t="str">
        <f>IF(COUNTIF('SOURCE GG'!$F:$F,$A42)&gt;0,SUMIF('SOURCE GG'!$F:$F,$A42,'SOURCE GG'!$C:$C),IF(COUNT(L43,L48)&gt;0, SUM(L43,L48),IF(COUNTIF('SOURCE GG'!$F:$F,$A42 &amp; "?")&gt;0,SUMIF('SOURCE GG'!$F:$F,$A42 &amp; "?", 'SOURCE GG'!$C:$C),IF(COUNT(H42:K42)&gt;0,SUM(H42:K42),"..."))))</f>
        <v>...</v>
      </c>
      <c r="M42" s="573" t="str">
        <f>IF(COUNTIF('SOURCE NFPC'!$F:$F,$A42)&gt;0,SUMIF('SOURCE NFPC'!$F:$F,$A42,'SOURCE NFPC'!$C:$C),IF(COUNT(M43,M48)&gt;0, SUM(M43,M48),IF(COUNTIF('SOURCE NFPC'!$F:$F,$A42 &amp; "?")&gt;0,SUMIF('SOURCE NFPC'!$F:$F,$A42 &amp; "?", 'SOURCE NFPC'!$C:$C),"...")))</f>
        <v>...</v>
      </c>
      <c r="N42" s="573" t="str">
        <f>IF(COUNTIF('SOURCE CN'!$F:$F,$A42)&gt;0,SUMIF('SOURCE CN'!$F:$F,$A42,'SOURCE CN'!$C:$C),IF(COUNT(N43,N48)&gt;0, SUM(N43,N48),IF(COUNTIF('SOURCE CN'!$F:$F,$A42 &amp; "?")&gt;0,SUMIF('SOURCE CN'!$F:$F,$A42 &amp; "?", 'SOURCE CN'!$C:$C),"...")))</f>
        <v>...</v>
      </c>
      <c r="O42" s="578" t="str">
        <f>IF(COUNTIF('SOURCE NFPS'!$F:$F,$A42)&gt;0,SUMIF('SOURCE NFPS'!$F:$F,$A42,'SOURCE NFPS'!$C:$C),IF(COUNT(O43,O48)&gt;0, SUM(O43,O48),IF(COUNTIF('SOURCE NFPS'!$F:$F,$A42 &amp; "?")&gt;0,SUMIF('SOURCE NFPS'!$F:$F,$A42 &amp; "?", 'SOURCE NFPS'!$C:$C),IF(COUNT(L42:N42)&gt;0,SUM(L42:N42),"..."))))</f>
        <v>...</v>
      </c>
      <c r="P42" s="284"/>
      <c r="Q42" s="560">
        <f t="shared" si="0"/>
        <v>0</v>
      </c>
      <c r="R42" s="561">
        <f t="shared" si="1"/>
        <v>0</v>
      </c>
      <c r="S42" s="562">
        <f t="shared" si="2"/>
        <v>0</v>
      </c>
      <c r="U42" s="63">
        <v>12</v>
      </c>
      <c r="V42" s="63" t="str">
        <f t="shared" si="3"/>
        <v>A12</v>
      </c>
    </row>
    <row r="43" spans="1:22" ht="14.25" customHeight="1">
      <c r="A43" s="472" t="s">
        <v>2165</v>
      </c>
      <c r="B43" s="95" t="s">
        <v>1537</v>
      </c>
      <c r="C43" s="4" t="s">
        <v>1063</v>
      </c>
      <c r="D43" s="574" t="str">
        <f>IF(COUNTIF('SOURCE BA'!$F:$F,$A43)&gt;0,SUMIF('SOURCE BA'!$F:$F,$A43,'SOURCE BA'!$C:$C),IF(COUNT(D44:D47)&gt;0, SUM(D44:D47),IF(COUNTIF('SOURCE BA'!$F:$F,$A43 &amp; "?")&gt;0,SUMIF('SOURCE BA'!$F:$F,$A43 &amp; "?", 'SOURCE BA'!$C:$C),"...")))</f>
        <v>...</v>
      </c>
      <c r="E43" s="574" t="str">
        <f>IF(COUNTIF('SOURCE EA'!$F:$F,$A43)&gt;0,SUMIF('SOURCE EA'!$F:$F,$A43,'SOURCE EA'!$C:$C),IF(COUNT(E44:E47)&gt;0, SUM(E44:E47),IF(COUNTIF('SOURCE EA'!$F:$F,$A43 &amp; "?")&gt;0,SUMIF('SOURCE EA'!$F:$F,$A43 &amp; "?", 'SOURCE EA'!$C:$C),"...")))</f>
        <v>...</v>
      </c>
      <c r="F43" s="574" t="str">
        <f>IF(COUNTIF('SOURCE SS'!$F:$F,$A43)&gt;0,SUMIF('SOURCE SS'!$F:$F,$A43,'SOURCE SS'!$C:$C),IF(COUNT(F44:F47)&gt;0, SUM(F44:F47),IF(COUNTIF('SOURCE SS'!$F:$F,$A43 &amp; "?")&gt;0,SUMIF('SOURCE SS'!$F:$F,$A43 &amp; "?", 'SOURCE SS'!$C:$C),"...")))</f>
        <v>...</v>
      </c>
      <c r="G43" s="574" t="str">
        <f>IF(COUNTIF('SOURCE CC'!$F:$F,$A43)&gt;0,SUMIF('SOURCE CC'!$F:$F,$A43,'SOURCE CC'!$C:$C),IF(COUNT(G44:G47)&gt;0, SUM(G44:G47),IF(COUNTIF('SOURCE CC'!$F:$F,$A43 &amp; "?")&gt;0,SUMIF('SOURCE CC'!$F:$F,$A43 &amp; "?", 'SOURCE CC'!$C:$C),"...")))</f>
        <v>...</v>
      </c>
      <c r="H43" s="574" t="str">
        <f>IF(COUNTIF('SOURCE CG'!$F:$F,$A43)&gt;0,SUMIF('SOURCE CG'!$F:$F,$A43,'SOURCE CG'!$C:$C),IF(COUNT(H44:H47)&gt;0, SUM(H44:H47),IF(COUNTIF('SOURCE CG'!$F:$F,$A43 &amp; "?")&gt;0,SUMIF('SOURCE CG'!$F:$F,$A43 &amp; "?", 'SOURCE CG'!$C:$C),IF(COUNT(D43:G43)&gt;0,SUM(D43:G43),"..."))))</f>
        <v>...</v>
      </c>
      <c r="I43" s="574" t="str">
        <f>IF(COUNTIF('SOURCE SG'!$F:$F,$A43)&gt;0,SUMIF('SOURCE SG'!$F:$F,$A43,'SOURCE SG'!$C:$C),IF(COUNT(I44:I47)&gt;0, SUM(I44:I47),IF(COUNTIF('SOURCE SG'!$F:$F,$A43 &amp; "?")&gt;0,SUMIF('SOURCE SG'!$F:$F,$A43 &amp; "?", 'SOURCE SG'!$C:$C),"...")))</f>
        <v>...</v>
      </c>
      <c r="J43" s="574" t="str">
        <f>IF(COUNTIF('SOURCE LG'!$F:$F,$A43)&gt;0,SUMIF('SOURCE LG'!$F:$F,$A43,'SOURCE LG'!$C:$C),IF(COUNT(J44:J47)&gt;0, SUM(J44:J47),IF(COUNTIF('SOURCE LG'!$F:$F,$A43 &amp; "?")&gt;0,SUMIF('SOURCE LG'!$F:$F,$A43 &amp; "?", 'SOURCE LG'!$C:$C),"...")))</f>
        <v>...</v>
      </c>
      <c r="K43" s="574" t="str">
        <f>IF(COUNTIF('SOURCE CT'!$F:$F,$A43)&gt;0,SUMIF('SOURCE CT'!$F:$F,$A43,'SOURCE CT'!$C:$C),IF(COUNT(K44:K47)&gt;0, SUM(K44:K47),IF(COUNTIF('SOURCE CT'!$F:$F,$A43 &amp; "?")&gt;0,SUMIF('SOURCE CT'!$F:$F,$A43 &amp; "?", 'SOURCE CT'!$C:$C),"...")))</f>
        <v>...</v>
      </c>
      <c r="L43" s="574" t="str">
        <f>IF(COUNTIF('SOURCE GG'!$F:$F,$A43)&gt;0,SUMIF('SOURCE GG'!$F:$F,$A43,'SOURCE GG'!$C:$C),IF(COUNT(L44:L47)&gt;0, SUM(L44:L47),IF(COUNTIF('SOURCE GG'!$F:$F,$A43 &amp; "?")&gt;0,SUMIF('SOURCE GG'!$F:$F,$A43 &amp; "?", 'SOURCE GG'!$C:$C),IF(COUNT(H43:K43)&gt;0,SUM(H43:K43),"..."))))</f>
        <v>...</v>
      </c>
      <c r="M43" s="574" t="str">
        <f>IF(COUNTIF('SOURCE NFPC'!$F:$F,$A43)&gt;0,SUMIF('SOURCE NFPC'!$F:$F,$A43,'SOURCE NFPC'!$C:$C),IF(COUNT(M44:M47)&gt;0, SUM(M44:M47),IF(COUNTIF('SOURCE NFPC'!$F:$F,$A43 &amp; "?")&gt;0,SUMIF('SOURCE NFPC'!$F:$F,$A43 &amp; "?", 'SOURCE NFPC'!$C:$C),"...")))</f>
        <v>...</v>
      </c>
      <c r="N43" s="574" t="str">
        <f>IF(COUNTIF('SOURCE CN'!$F:$F,$A43)&gt;0,SUMIF('SOURCE CN'!$F:$F,$A43,'SOURCE CN'!$C:$C),IF(COUNT(N44:N47)&gt;0, SUM(N44:N47),IF(COUNTIF('SOURCE CN'!$F:$F,$A43 &amp; "?")&gt;0,SUMIF('SOURCE CN'!$F:$F,$A43 &amp; "?", 'SOURCE CN'!$C:$C),"...")))</f>
        <v>...</v>
      </c>
      <c r="O43" s="579" t="str">
        <f>IF(COUNTIF('SOURCE NFPS'!$F:$F,$A43)&gt;0,SUMIF('SOURCE NFPS'!$F:$F,$A43,'SOURCE NFPS'!$C:$C),IF(COUNT(O44:O47)&gt;0, SUM(O44:O47),IF(COUNTIF('SOURCE NFPS'!$F:$F,$A43 &amp; "?")&gt;0,SUMIF('SOURCE NFPS'!$F:$F,$A43 &amp; "?", 'SOURCE NFPS'!$C:$C),IF(COUNT(L43:N43)&gt;0,SUM(L43:N43),"..."))))</f>
        <v>...</v>
      </c>
      <c r="P43" s="1"/>
      <c r="Q43" s="563">
        <f t="shared" si="0"/>
        <v>0</v>
      </c>
      <c r="R43" s="564">
        <f t="shared" si="1"/>
        <v>0</v>
      </c>
      <c r="S43" s="565">
        <f t="shared" si="2"/>
        <v>0</v>
      </c>
      <c r="U43" s="63">
        <v>121</v>
      </c>
      <c r="V43" s="63" t="str">
        <f t="shared" si="3"/>
        <v>A121</v>
      </c>
    </row>
    <row r="44" spans="1:22" ht="9.75" customHeight="1">
      <c r="A44" s="677" t="s">
        <v>2166</v>
      </c>
      <c r="B44" s="96" t="s">
        <v>1538</v>
      </c>
      <c r="C44" s="4" t="s">
        <v>1063</v>
      </c>
      <c r="D44" s="574" t="str">
        <f>IF(COUNTIF('SOURCE BA'!$F:$F,$A44)&gt;0,SUMIF('SOURCE BA'!$F:$F,$A44,'SOURCE BA'!$C:$C),IF(COUNTIF('SOURCE BA'!$F:$F,$A44 &amp; "?")&gt;0,SUMIF('SOURCE BA'!$F:$F,$A44 &amp; "?", 'SOURCE BA'!$C:$C),"..."))</f>
        <v>...</v>
      </c>
      <c r="E44" s="574" t="str">
        <f>IF(COUNTIF('SOURCE EA'!$F:$F,$A44)&gt;0,SUMIF('SOURCE EA'!$F:$F,$A44,'SOURCE EA'!$C:$C),IF(COUNTIF('SOURCE EA'!$F:$F,$A44 &amp; "?")&gt;0,SUMIF('SOURCE EA'!$F:$F,$A44 &amp; "?", 'SOURCE EA'!$C:$C),"..."))</f>
        <v>...</v>
      </c>
      <c r="F44" s="574" t="str">
        <f>IF(COUNTIF('SOURCE SS'!$F:$F,$A44)&gt;0,SUMIF('SOURCE SS'!$F:$F,$A44,'SOURCE SS'!$C:$C),IF(COUNTIF('SOURCE SS'!$F:$F,$A44 &amp; "?")&gt;0,SUMIF('SOURCE SS'!$F:$F,$A44 &amp; "?", 'SOURCE SS'!$C:$C),"..."))</f>
        <v>...</v>
      </c>
      <c r="G44" s="574" t="str">
        <f>IF(COUNTIF('SOURCE CC'!$F:$F,$A44)&gt;0,SUMIF('SOURCE CC'!$F:$F,$A44,'SOURCE CC'!$C:$C),IF(COUNTIF('SOURCE CC'!$F:$F,$A44 &amp; "?")&gt;0,SUMIF('SOURCE CC'!$F:$F,$A44 &amp; "?", 'SOURCE CC'!$C:$C),"..."))</f>
        <v>...</v>
      </c>
      <c r="H44" s="574" t="str">
        <f>IF(COUNTIF('SOURCE CG'!$F:$F,$A44)&gt;0,SUMIF('SOURCE CG'!$F:$F,$A44,'SOURCE CG'!$C:$C),IF(COUNTIF('SOURCE CG'!$F:$F,$A44 &amp; "?")&gt;0,SUMIF('SOURCE CG'!$F:$F,$A44 &amp; "?", 'SOURCE CG'!$C:$C),IF(COUNT(D44:G44)&gt;0,SUM(D44:G44),"...")))</f>
        <v>...</v>
      </c>
      <c r="I44" s="574" t="str">
        <f>IF(COUNTIF('SOURCE SG'!$F:$F,$A44)&gt;0,SUMIF('SOURCE SG'!$F:$F,$A44,'SOURCE SG'!$C:$C),IF(COUNTIF('SOURCE SG'!$F:$F,$A44 &amp; "?")&gt;0,SUMIF('SOURCE SG'!$F:$F,$A44 &amp; "?", 'SOURCE SG'!$C:$C),"..."))</f>
        <v>...</v>
      </c>
      <c r="J44" s="574" t="str">
        <f>IF(COUNTIF('SOURCE LG'!$F:$F,$A44)&gt;0,SUMIF('SOURCE LG'!$F:$F,$A44,'SOURCE LG'!$C:$C),IF(COUNTIF('SOURCE LG'!$F:$F,$A44 &amp; "?")&gt;0,SUMIF('SOURCE LG'!$F:$F,$A44 &amp; "?", 'SOURCE LG'!$C:$C),"..."))</f>
        <v>...</v>
      </c>
      <c r="K44" s="574" t="str">
        <f>IF(COUNTIF('SOURCE CT'!$F:$F,$A44)&gt;0,SUMIF('SOURCE CT'!$F:$F,$A44,'SOURCE CT'!$C:$C),IF(COUNTIF('SOURCE CT'!$F:$F,$A44 &amp; "?")&gt;0,SUMIF('SOURCE CT'!$F:$F,$A44 &amp; "?", 'SOURCE CT'!$C:$C),"..."))</f>
        <v>...</v>
      </c>
      <c r="L44" s="574" t="str">
        <f>IF(COUNTIF('SOURCE GG'!$F:$F,$A44)&gt;0,SUMIF('SOURCE GG'!$F:$F,$A44,'SOURCE GG'!$C:$C),IF(COUNTIF('SOURCE GG'!$F:$F,$A44 &amp; "?")&gt;0,SUMIF('SOURCE GG'!$F:$F,$A44 &amp; "?", 'SOURCE GG'!$C:$C),IF(COUNT(H44:K44)&gt;0,SUM(H44:K44),"...")))</f>
        <v>...</v>
      </c>
      <c r="M44" s="574" t="str">
        <f>IF(COUNTIF('SOURCE NFPC'!$F:$F,$A44)&gt;0,SUMIF('SOURCE NFPC'!$F:$F,$A44,'SOURCE NFPC'!$C:$C),IF(COUNTIF('SOURCE NFPC'!$F:$F,$A44 &amp; "?")&gt;0,SUMIF('SOURCE NFPC'!$F:$F,$A44 &amp; "?", 'SOURCE NFPC'!$C:$C),"..."))</f>
        <v>...</v>
      </c>
      <c r="N44" s="574" t="str">
        <f>IF(COUNTIF('SOURCE CN'!$F:$F,$A44)&gt;0,SUMIF('SOURCE CN'!$F:$F,$A44,'SOURCE CN'!$C:$C),IF(COUNTIF('SOURCE CN'!$F:$F,$A44 &amp; "?")&gt;0,SUMIF('SOURCE CN'!$F:$F,$A44 &amp; "?", 'SOURCE CN'!$C:$C),"..."))</f>
        <v>...</v>
      </c>
      <c r="O44" s="579" t="str">
        <f>IF(COUNTIF('SOURCE NFPS'!$F:$F,$A44)&gt;0,SUMIF('SOURCE NFPS'!$F:$F,$A44,'SOURCE NFPS'!$C:$C),IF(COUNTIF('SOURCE NFPS'!$F:$F,$A44 &amp; "?")&gt;0,SUMIF('SOURCE NFPS'!$F:$F,$A44 &amp; "?", 'SOURCE NFPS'!$C:$C),IF(COUNT(L44:N44)&gt;0,SUM(L44:N44),"...")))</f>
        <v>...</v>
      </c>
      <c r="P44" s="1"/>
      <c r="Q44" s="563">
        <f t="shared" si="0"/>
        <v>0</v>
      </c>
      <c r="R44" s="564">
        <f t="shared" si="1"/>
        <v>0</v>
      </c>
      <c r="S44" s="565">
        <f t="shared" si="2"/>
        <v>0</v>
      </c>
      <c r="U44" s="65">
        <v>1211</v>
      </c>
      <c r="V44" s="65" t="str">
        <f t="shared" si="3"/>
        <v>A1211</v>
      </c>
    </row>
    <row r="45" spans="1:22" ht="9.75" customHeight="1">
      <c r="A45" s="677" t="s">
        <v>2167</v>
      </c>
      <c r="B45" s="96" t="s">
        <v>1228</v>
      </c>
      <c r="C45" s="4" t="s">
        <v>1063</v>
      </c>
      <c r="D45" s="574" t="str">
        <f>IF(COUNTIF('SOURCE BA'!$F:$F,$A45)&gt;0,SUMIF('SOURCE BA'!$F:$F,$A45,'SOURCE BA'!$C:$C),IF(COUNTIF('SOURCE BA'!$F:$F,$A45 &amp; "?")&gt;0,SUMIF('SOURCE BA'!$F:$F,$A45 &amp; "?", 'SOURCE BA'!$C:$C),"..."))</f>
        <v>...</v>
      </c>
      <c r="E45" s="574" t="str">
        <f>IF(COUNTIF('SOURCE EA'!$F:$F,$A45)&gt;0,SUMIF('SOURCE EA'!$F:$F,$A45,'SOURCE EA'!$C:$C),IF(COUNTIF('SOURCE EA'!$F:$F,$A45 &amp; "?")&gt;0,SUMIF('SOURCE EA'!$F:$F,$A45 &amp; "?", 'SOURCE EA'!$C:$C),"..."))</f>
        <v>...</v>
      </c>
      <c r="F45" s="574" t="str">
        <f>IF(COUNTIF('SOURCE SS'!$F:$F,$A45)&gt;0,SUMIF('SOURCE SS'!$F:$F,$A45,'SOURCE SS'!$C:$C),IF(COUNTIF('SOURCE SS'!$F:$F,$A45 &amp; "?")&gt;0,SUMIF('SOURCE SS'!$F:$F,$A45 &amp; "?", 'SOURCE SS'!$C:$C),"..."))</f>
        <v>...</v>
      </c>
      <c r="G45" s="574" t="str">
        <f>IF(COUNTIF('SOURCE CC'!$F:$F,$A45)&gt;0,SUMIF('SOURCE CC'!$F:$F,$A45,'SOURCE CC'!$C:$C),IF(COUNTIF('SOURCE CC'!$F:$F,$A45 &amp; "?")&gt;0,SUMIF('SOURCE CC'!$F:$F,$A45 &amp; "?", 'SOURCE CC'!$C:$C),"..."))</f>
        <v>...</v>
      </c>
      <c r="H45" s="574" t="str">
        <f>IF(COUNTIF('SOURCE CG'!$F:$F,$A45)&gt;0,SUMIF('SOURCE CG'!$F:$F,$A45,'SOURCE CG'!$C:$C),IF(COUNTIF('SOURCE CG'!$F:$F,$A45 &amp; "?")&gt;0,SUMIF('SOURCE CG'!$F:$F,$A45 &amp; "?", 'SOURCE CG'!$C:$C),IF(COUNT(D45:G45)&gt;0,SUM(D45:G45),"...")))</f>
        <v>...</v>
      </c>
      <c r="I45" s="574" t="str">
        <f>IF(COUNTIF('SOURCE SG'!$F:$F,$A45)&gt;0,SUMIF('SOURCE SG'!$F:$F,$A45,'SOURCE SG'!$C:$C),IF(COUNTIF('SOURCE SG'!$F:$F,$A45 &amp; "?")&gt;0,SUMIF('SOURCE SG'!$F:$F,$A45 &amp; "?", 'SOURCE SG'!$C:$C),"..."))</f>
        <v>...</v>
      </c>
      <c r="J45" s="574" t="str">
        <f>IF(COUNTIF('SOURCE LG'!$F:$F,$A45)&gt;0,SUMIF('SOURCE LG'!$F:$F,$A45,'SOURCE LG'!$C:$C),IF(COUNTIF('SOURCE LG'!$F:$F,$A45 &amp; "?")&gt;0,SUMIF('SOURCE LG'!$F:$F,$A45 &amp; "?", 'SOURCE LG'!$C:$C),"..."))</f>
        <v>...</v>
      </c>
      <c r="K45" s="574" t="str">
        <f>IF(COUNTIF('SOURCE CT'!$F:$F,$A45)&gt;0,SUMIF('SOURCE CT'!$F:$F,$A45,'SOURCE CT'!$C:$C),IF(COUNTIF('SOURCE CT'!$F:$F,$A45 &amp; "?")&gt;0,SUMIF('SOURCE CT'!$F:$F,$A45 &amp; "?", 'SOURCE CT'!$C:$C),"..."))</f>
        <v>...</v>
      </c>
      <c r="L45" s="574" t="str">
        <f>IF(COUNTIF('SOURCE GG'!$F:$F,$A45)&gt;0,SUMIF('SOURCE GG'!$F:$F,$A45,'SOURCE GG'!$C:$C),IF(COUNTIF('SOURCE GG'!$F:$F,$A45 &amp; "?")&gt;0,SUMIF('SOURCE GG'!$F:$F,$A45 &amp; "?", 'SOURCE GG'!$C:$C),IF(COUNT(H45:K45)&gt;0,SUM(H45:K45),"...")))</f>
        <v>...</v>
      </c>
      <c r="M45" s="574" t="str">
        <f>IF(COUNTIF('SOURCE NFPC'!$F:$F,$A45)&gt;0,SUMIF('SOURCE NFPC'!$F:$F,$A45,'SOURCE NFPC'!$C:$C),IF(COUNTIF('SOURCE NFPC'!$F:$F,$A45 &amp; "?")&gt;0,SUMIF('SOURCE NFPC'!$F:$F,$A45 &amp; "?", 'SOURCE NFPC'!$C:$C),"..."))</f>
        <v>...</v>
      </c>
      <c r="N45" s="574" t="str">
        <f>IF(COUNTIF('SOURCE CN'!$F:$F,$A45)&gt;0,SUMIF('SOURCE CN'!$F:$F,$A45,'SOURCE CN'!$C:$C),IF(COUNTIF('SOURCE CN'!$F:$F,$A45 &amp; "?")&gt;0,SUMIF('SOURCE CN'!$F:$F,$A45 &amp; "?", 'SOURCE CN'!$C:$C),"..."))</f>
        <v>...</v>
      </c>
      <c r="O45" s="579" t="str">
        <f>IF(COUNTIF('SOURCE NFPS'!$F:$F,$A45)&gt;0,SUMIF('SOURCE NFPS'!$F:$F,$A45,'SOURCE NFPS'!$C:$C),IF(COUNTIF('SOURCE NFPS'!$F:$F,$A45 &amp; "?")&gt;0,SUMIF('SOURCE NFPS'!$F:$F,$A45 &amp; "?", 'SOURCE NFPS'!$C:$C),IF(COUNT(L45:N45)&gt;0,SUM(L45:N45),"...")))</f>
        <v>...</v>
      </c>
      <c r="P45" s="1"/>
      <c r="Q45" s="563">
        <f t="shared" si="0"/>
        <v>0</v>
      </c>
      <c r="R45" s="564">
        <f t="shared" si="1"/>
        <v>0</v>
      </c>
      <c r="S45" s="565">
        <f t="shared" si="2"/>
        <v>0</v>
      </c>
      <c r="U45" s="65">
        <v>1212</v>
      </c>
      <c r="V45" s="65" t="str">
        <f t="shared" si="3"/>
        <v>A1212</v>
      </c>
    </row>
    <row r="46" spans="1:22" ht="9.75" customHeight="1">
      <c r="A46" s="677" t="s">
        <v>2168</v>
      </c>
      <c r="B46" s="96" t="s">
        <v>109</v>
      </c>
      <c r="C46" s="4" t="s">
        <v>1063</v>
      </c>
      <c r="D46" s="574" t="str">
        <f>IF(COUNTIF('SOURCE BA'!$F:$F,$A46)&gt;0,SUMIF('SOURCE BA'!$F:$F,$A46,'SOURCE BA'!$C:$C),IF(COUNTIF('SOURCE BA'!$F:$F,$A46 &amp; "?")&gt;0,SUMIF('SOURCE BA'!$F:$F,$A46 &amp; "?", 'SOURCE BA'!$C:$C),"..."))</f>
        <v>...</v>
      </c>
      <c r="E46" s="574" t="str">
        <f>IF(COUNTIF('SOURCE EA'!$F:$F,$A46)&gt;0,SUMIF('SOURCE EA'!$F:$F,$A46,'SOURCE EA'!$C:$C),IF(COUNTIF('SOURCE EA'!$F:$F,$A46 &amp; "?")&gt;0,SUMIF('SOURCE EA'!$F:$F,$A46 &amp; "?", 'SOURCE EA'!$C:$C),"..."))</f>
        <v>...</v>
      </c>
      <c r="F46" s="574" t="str">
        <f>IF(COUNTIF('SOURCE SS'!$F:$F,$A46)&gt;0,SUMIF('SOURCE SS'!$F:$F,$A46,'SOURCE SS'!$C:$C),IF(COUNTIF('SOURCE SS'!$F:$F,$A46 &amp; "?")&gt;0,SUMIF('SOURCE SS'!$F:$F,$A46 &amp; "?", 'SOURCE SS'!$C:$C),"..."))</f>
        <v>...</v>
      </c>
      <c r="G46" s="574" t="str">
        <f>IF(COUNTIF('SOURCE CC'!$F:$F,$A46)&gt;0,SUMIF('SOURCE CC'!$F:$F,$A46,'SOURCE CC'!$C:$C),IF(COUNTIF('SOURCE CC'!$F:$F,$A46 &amp; "?")&gt;0,SUMIF('SOURCE CC'!$F:$F,$A46 &amp; "?", 'SOURCE CC'!$C:$C),"..."))</f>
        <v>...</v>
      </c>
      <c r="H46" s="574" t="str">
        <f>IF(COUNTIF('SOURCE CG'!$F:$F,$A46)&gt;0,SUMIF('SOURCE CG'!$F:$F,$A46,'SOURCE CG'!$C:$C),IF(COUNTIF('SOURCE CG'!$F:$F,$A46 &amp; "?")&gt;0,SUMIF('SOURCE CG'!$F:$F,$A46 &amp; "?", 'SOURCE CG'!$C:$C),IF(COUNT(D46:G46)&gt;0,SUM(D46:G46),"...")))</f>
        <v>...</v>
      </c>
      <c r="I46" s="574" t="str">
        <f>IF(COUNTIF('SOURCE SG'!$F:$F,$A46)&gt;0,SUMIF('SOURCE SG'!$F:$F,$A46,'SOURCE SG'!$C:$C),IF(COUNTIF('SOURCE SG'!$F:$F,$A46 &amp; "?")&gt;0,SUMIF('SOURCE SG'!$F:$F,$A46 &amp; "?", 'SOURCE SG'!$C:$C),"..."))</f>
        <v>...</v>
      </c>
      <c r="J46" s="574" t="str">
        <f>IF(COUNTIF('SOURCE LG'!$F:$F,$A46)&gt;0,SUMIF('SOURCE LG'!$F:$F,$A46,'SOURCE LG'!$C:$C),IF(COUNTIF('SOURCE LG'!$F:$F,$A46 &amp; "?")&gt;0,SUMIF('SOURCE LG'!$F:$F,$A46 &amp; "?", 'SOURCE LG'!$C:$C),"..."))</f>
        <v>...</v>
      </c>
      <c r="K46" s="574" t="str">
        <f>IF(COUNTIF('SOURCE CT'!$F:$F,$A46)&gt;0,SUMIF('SOURCE CT'!$F:$F,$A46,'SOURCE CT'!$C:$C),IF(COUNTIF('SOURCE CT'!$F:$F,$A46 &amp; "?")&gt;0,SUMIF('SOURCE CT'!$F:$F,$A46 &amp; "?", 'SOURCE CT'!$C:$C),"..."))</f>
        <v>...</v>
      </c>
      <c r="L46" s="574" t="str">
        <f>IF(COUNTIF('SOURCE GG'!$F:$F,$A46)&gt;0,SUMIF('SOURCE GG'!$F:$F,$A46,'SOURCE GG'!$C:$C),IF(COUNTIF('SOURCE GG'!$F:$F,$A46 &amp; "?")&gt;0,SUMIF('SOURCE GG'!$F:$F,$A46 &amp; "?", 'SOURCE GG'!$C:$C),IF(COUNT(H46:K46)&gt;0,SUM(H46:K46),"...")))</f>
        <v>...</v>
      </c>
      <c r="M46" s="574" t="str">
        <f>IF(COUNTIF('SOURCE NFPC'!$F:$F,$A46)&gt;0,SUMIF('SOURCE NFPC'!$F:$F,$A46,'SOURCE NFPC'!$C:$C),IF(COUNTIF('SOURCE NFPC'!$F:$F,$A46 &amp; "?")&gt;0,SUMIF('SOURCE NFPC'!$F:$F,$A46 &amp; "?", 'SOURCE NFPC'!$C:$C),"..."))</f>
        <v>...</v>
      </c>
      <c r="N46" s="574" t="str">
        <f>IF(COUNTIF('SOURCE CN'!$F:$F,$A46)&gt;0,SUMIF('SOURCE CN'!$F:$F,$A46,'SOURCE CN'!$C:$C),IF(COUNTIF('SOURCE CN'!$F:$F,$A46 &amp; "?")&gt;0,SUMIF('SOURCE CN'!$F:$F,$A46 &amp; "?", 'SOURCE CN'!$C:$C),"..."))</f>
        <v>...</v>
      </c>
      <c r="O46" s="579" t="str">
        <f>IF(COUNTIF('SOURCE NFPS'!$F:$F,$A46)&gt;0,SUMIF('SOURCE NFPS'!$F:$F,$A46,'SOURCE NFPS'!$C:$C),IF(COUNTIF('SOURCE NFPS'!$F:$F,$A46 &amp; "?")&gt;0,SUMIF('SOURCE NFPS'!$F:$F,$A46 &amp; "?", 'SOURCE NFPS'!$C:$C),IF(COUNT(L46:N46)&gt;0,SUM(L46:N46),"...")))</f>
        <v>...</v>
      </c>
      <c r="P46" s="1"/>
      <c r="Q46" s="563">
        <f t="shared" si="0"/>
        <v>0</v>
      </c>
      <c r="R46" s="564">
        <f t="shared" si="1"/>
        <v>0</v>
      </c>
      <c r="S46" s="565">
        <f t="shared" si="2"/>
        <v>0</v>
      </c>
      <c r="U46" s="65">
        <v>1213</v>
      </c>
      <c r="V46" s="65" t="str">
        <f t="shared" si="3"/>
        <v>A1213</v>
      </c>
    </row>
    <row r="47" spans="1:22" ht="9.75" customHeight="1">
      <c r="A47" s="677" t="s">
        <v>2169</v>
      </c>
      <c r="B47" s="96" t="s">
        <v>406</v>
      </c>
      <c r="C47" s="4" t="s">
        <v>1063</v>
      </c>
      <c r="D47" s="574" t="str">
        <f>IF(COUNTIF('SOURCE BA'!$F:$F,$A47)&gt;0,SUMIF('SOURCE BA'!$F:$F,$A47,'SOURCE BA'!$C:$C),IF(COUNTIF('SOURCE BA'!$F:$F,$A47 &amp; "?")&gt;0,SUMIF('SOURCE BA'!$F:$F,$A47 &amp; "?", 'SOURCE BA'!$C:$C),"..."))</f>
        <v>...</v>
      </c>
      <c r="E47" s="574" t="str">
        <f>IF(COUNTIF('SOURCE EA'!$F:$F,$A47)&gt;0,SUMIF('SOURCE EA'!$F:$F,$A47,'SOURCE EA'!$C:$C),IF(COUNTIF('SOURCE EA'!$F:$F,$A47 &amp; "?")&gt;0,SUMIF('SOURCE EA'!$F:$F,$A47 &amp; "?", 'SOURCE EA'!$C:$C),"..."))</f>
        <v>...</v>
      </c>
      <c r="F47" s="574" t="str">
        <f>IF(COUNTIF('SOURCE SS'!$F:$F,$A47)&gt;0,SUMIF('SOURCE SS'!$F:$F,$A47,'SOURCE SS'!$C:$C),IF(COUNTIF('SOURCE SS'!$F:$F,$A47 &amp; "?")&gt;0,SUMIF('SOURCE SS'!$F:$F,$A47 &amp; "?", 'SOURCE SS'!$C:$C),"..."))</f>
        <v>...</v>
      </c>
      <c r="G47" s="574" t="str">
        <f>IF(COUNTIF('SOURCE CC'!$F:$F,$A47)&gt;0,SUMIF('SOURCE CC'!$F:$F,$A47,'SOURCE CC'!$C:$C),IF(COUNTIF('SOURCE CC'!$F:$F,$A47 &amp; "?")&gt;0,SUMIF('SOURCE CC'!$F:$F,$A47 &amp; "?", 'SOURCE CC'!$C:$C),"..."))</f>
        <v>...</v>
      </c>
      <c r="H47" s="574" t="str">
        <f>IF(COUNTIF('SOURCE CG'!$F:$F,$A47)&gt;0,SUMIF('SOURCE CG'!$F:$F,$A47,'SOURCE CG'!$C:$C),IF(COUNTIF('SOURCE CG'!$F:$F,$A47 &amp; "?")&gt;0,SUMIF('SOURCE CG'!$F:$F,$A47 &amp; "?", 'SOURCE CG'!$C:$C),IF(COUNT(D47:G47)&gt;0,SUM(D47:G47),"...")))</f>
        <v>...</v>
      </c>
      <c r="I47" s="574" t="str">
        <f>IF(COUNTIF('SOURCE SG'!$F:$F,$A47)&gt;0,SUMIF('SOURCE SG'!$F:$F,$A47,'SOURCE SG'!$C:$C),IF(COUNTIF('SOURCE SG'!$F:$F,$A47 &amp; "?")&gt;0,SUMIF('SOURCE SG'!$F:$F,$A47 &amp; "?", 'SOURCE SG'!$C:$C),"..."))</f>
        <v>...</v>
      </c>
      <c r="J47" s="574" t="str">
        <f>IF(COUNTIF('SOURCE LG'!$F:$F,$A47)&gt;0,SUMIF('SOURCE LG'!$F:$F,$A47,'SOURCE LG'!$C:$C),IF(COUNTIF('SOURCE LG'!$F:$F,$A47 &amp; "?")&gt;0,SUMIF('SOURCE LG'!$F:$F,$A47 &amp; "?", 'SOURCE LG'!$C:$C),"..."))</f>
        <v>...</v>
      </c>
      <c r="K47" s="574" t="str">
        <f>IF(COUNTIF('SOURCE CT'!$F:$F,$A47)&gt;0,SUMIF('SOURCE CT'!$F:$F,$A47,'SOURCE CT'!$C:$C),IF(COUNTIF('SOURCE CT'!$F:$F,$A47 &amp; "?")&gt;0,SUMIF('SOURCE CT'!$F:$F,$A47 &amp; "?", 'SOURCE CT'!$C:$C),"..."))</f>
        <v>...</v>
      </c>
      <c r="L47" s="574" t="str">
        <f>IF(COUNTIF('SOURCE GG'!$F:$F,$A47)&gt;0,SUMIF('SOURCE GG'!$F:$F,$A47,'SOURCE GG'!$C:$C),IF(COUNTIF('SOURCE GG'!$F:$F,$A47 &amp; "?")&gt;0,SUMIF('SOURCE GG'!$F:$F,$A47 &amp; "?", 'SOURCE GG'!$C:$C),IF(COUNT(H47:K47)&gt;0,SUM(H47:K47),"...")))</f>
        <v>...</v>
      </c>
      <c r="M47" s="574" t="str">
        <f>IF(COUNTIF('SOURCE NFPC'!$F:$F,$A47)&gt;0,SUMIF('SOURCE NFPC'!$F:$F,$A47,'SOURCE NFPC'!$C:$C),IF(COUNTIF('SOURCE NFPC'!$F:$F,$A47 &amp; "?")&gt;0,SUMIF('SOURCE NFPC'!$F:$F,$A47 &amp; "?", 'SOURCE NFPC'!$C:$C),"..."))</f>
        <v>...</v>
      </c>
      <c r="N47" s="574" t="str">
        <f>IF(COUNTIF('SOURCE CN'!$F:$F,$A47)&gt;0,SUMIF('SOURCE CN'!$F:$F,$A47,'SOURCE CN'!$C:$C),IF(COUNTIF('SOURCE CN'!$F:$F,$A47 &amp; "?")&gt;0,SUMIF('SOURCE CN'!$F:$F,$A47 &amp; "?", 'SOURCE CN'!$C:$C),"..."))</f>
        <v>...</v>
      </c>
      <c r="O47" s="579" t="str">
        <f>IF(COUNTIF('SOURCE NFPS'!$F:$F,$A47)&gt;0,SUMIF('SOURCE NFPS'!$F:$F,$A47,'SOURCE NFPS'!$C:$C),IF(COUNTIF('SOURCE NFPS'!$F:$F,$A47 &amp; "?")&gt;0,SUMIF('SOURCE NFPS'!$F:$F,$A47 &amp; "?", 'SOURCE NFPS'!$C:$C),IF(COUNT(L47:N47)&gt;0,SUM(L47:N47),"...")))</f>
        <v>...</v>
      </c>
      <c r="P47" s="1"/>
      <c r="Q47" s="563">
        <f t="shared" si="0"/>
        <v>0</v>
      </c>
      <c r="R47" s="564">
        <f t="shared" si="1"/>
        <v>0</v>
      </c>
      <c r="S47" s="565">
        <f t="shared" si="2"/>
        <v>0</v>
      </c>
      <c r="U47" s="65">
        <v>1214</v>
      </c>
      <c r="V47" s="65" t="str">
        <f t="shared" si="3"/>
        <v>A1214</v>
      </c>
    </row>
    <row r="48" spans="1:22" ht="14.25" customHeight="1">
      <c r="A48" s="472" t="s">
        <v>2170</v>
      </c>
      <c r="B48" s="95" t="s">
        <v>405</v>
      </c>
      <c r="C48" s="4" t="s">
        <v>1063</v>
      </c>
      <c r="D48" s="574" t="str">
        <f>IF(COUNTIF('SOURCE BA'!$F:$F,$A48)&gt;0,SUMIF('SOURCE BA'!$F:$F,$A48,'SOURCE BA'!$C:$C),IF(COUNT(D49:D51)&gt;0, SUM(D49:D51),IF(COUNTIF('SOURCE BA'!$F:$F,$A48 &amp; "?")&gt;0,SUMIF('SOURCE BA'!$F:$F,$A48 &amp; "?", 'SOURCE BA'!$C:$C),"...")))</f>
        <v>...</v>
      </c>
      <c r="E48" s="574" t="str">
        <f>IF(COUNTIF('SOURCE EA'!$F:$F,$A48)&gt;0,SUMIF('SOURCE EA'!$F:$F,$A48,'SOURCE EA'!$C:$C),IF(COUNT(E49:E51)&gt;0, SUM(E49:E51),IF(COUNTIF('SOURCE EA'!$F:$F,$A48 &amp; "?")&gt;0,SUMIF('SOURCE EA'!$F:$F,$A48 &amp; "?", 'SOURCE EA'!$C:$C),"...")))</f>
        <v>...</v>
      </c>
      <c r="F48" s="574" t="str">
        <f>IF(COUNTIF('SOURCE SS'!$F:$F,$A48)&gt;0,SUMIF('SOURCE SS'!$F:$F,$A48,'SOURCE SS'!$C:$C),IF(COUNT(F49:F51)&gt;0, SUM(F49:F51),IF(COUNTIF('SOURCE SS'!$F:$F,$A48 &amp; "?")&gt;0,SUMIF('SOURCE SS'!$F:$F,$A48 &amp; "?", 'SOURCE SS'!$C:$C),"...")))</f>
        <v>...</v>
      </c>
      <c r="G48" s="574" t="str">
        <f>IF(COUNTIF('SOURCE CC'!$F:$F,$A48)&gt;0,SUMIF('SOURCE CC'!$F:$F,$A48,'SOURCE CC'!$C:$C),IF(COUNT(G49:G51)&gt;0, SUM(G49:G51),IF(COUNTIF('SOURCE CC'!$F:$F,$A48 &amp; "?")&gt;0,SUMIF('SOURCE CC'!$F:$F,$A48 &amp; "?", 'SOURCE CC'!$C:$C),"...")))</f>
        <v>...</v>
      </c>
      <c r="H48" s="574" t="str">
        <f>IF(COUNTIF('SOURCE CG'!$F:$F,$A48)&gt;0,SUMIF('SOURCE CG'!$F:$F,$A48,'SOURCE CG'!$C:$C),IF(COUNT(H49:H51)&gt;0, SUM(H49:H51),IF(COUNTIF('SOURCE CG'!$F:$F,$A48 &amp; "?")&gt;0,SUMIF('SOURCE CG'!$F:$F,$A48 &amp; "?", 'SOURCE CG'!$C:$C),IF(COUNT(D48:G48)&gt;0,SUM(D48:G48),"..."))))</f>
        <v>...</v>
      </c>
      <c r="I48" s="574" t="str">
        <f>IF(COUNTIF('SOURCE SG'!$F:$F,$A48)&gt;0,SUMIF('SOURCE SG'!$F:$F,$A48,'SOURCE SG'!$C:$C),IF(COUNT(I49:I51)&gt;0, SUM(I49:I51),IF(COUNTIF('SOURCE SG'!$F:$F,$A48 &amp; "?")&gt;0,SUMIF('SOURCE SG'!$F:$F,$A48 &amp; "?", 'SOURCE SG'!$C:$C),"...")))</f>
        <v>...</v>
      </c>
      <c r="J48" s="574" t="str">
        <f>IF(COUNTIF('SOURCE LG'!$F:$F,$A48)&gt;0,SUMIF('SOURCE LG'!$F:$F,$A48,'SOURCE LG'!$C:$C),IF(COUNT(J49:J51)&gt;0, SUM(J49:J51),IF(COUNTIF('SOURCE LG'!$F:$F,$A48 &amp; "?")&gt;0,SUMIF('SOURCE LG'!$F:$F,$A48 &amp; "?", 'SOURCE LG'!$C:$C),"...")))</f>
        <v>...</v>
      </c>
      <c r="K48" s="574" t="str">
        <f>IF(COUNTIF('SOURCE CT'!$F:$F,$A48)&gt;0,SUMIF('SOURCE CT'!$F:$F,$A48,'SOURCE CT'!$C:$C),IF(COUNT(K49:K51)&gt;0, SUM(K49:K51),IF(COUNTIF('SOURCE CT'!$F:$F,$A48 &amp; "?")&gt;0,SUMIF('SOURCE CT'!$F:$F,$A48 &amp; "?", 'SOURCE CT'!$C:$C),"...")))</f>
        <v>...</v>
      </c>
      <c r="L48" s="574" t="str">
        <f>IF(COUNTIF('SOURCE GG'!$F:$F,$A48)&gt;0,SUMIF('SOURCE GG'!$F:$F,$A48,'SOURCE GG'!$C:$C),IF(COUNT(L49:L51)&gt;0, SUM(L49:L51),IF(COUNTIF('SOURCE GG'!$F:$F,$A48 &amp; "?")&gt;0,SUMIF('SOURCE GG'!$F:$F,$A48 &amp; "?", 'SOURCE GG'!$C:$C),IF(COUNT(H48:K48)&gt;0,SUM(H48:K48),"..."))))</f>
        <v>...</v>
      </c>
      <c r="M48" s="574" t="str">
        <f>IF(COUNTIF('SOURCE NFPC'!$F:$F,$A48)&gt;0,SUMIF('SOURCE NFPC'!$F:$F,$A48,'SOURCE NFPC'!$C:$C),IF(COUNT(M49:M51)&gt;0, SUM(M49:M51),IF(COUNTIF('SOURCE NFPC'!$F:$F,$A48 &amp; "?")&gt;0,SUMIF('SOURCE NFPC'!$F:$F,$A48 &amp; "?", 'SOURCE NFPC'!$C:$C),"...")))</f>
        <v>...</v>
      </c>
      <c r="N48" s="574" t="str">
        <f>IF(COUNTIF('SOURCE CN'!$F:$F,$A48)&gt;0,SUMIF('SOURCE CN'!$F:$F,$A48,'SOURCE CN'!$C:$C),IF(COUNT(N49:N51)&gt;0, SUM(N49:N51),IF(COUNTIF('SOURCE CN'!$F:$F,$A48 &amp; "?")&gt;0,SUMIF('SOURCE CN'!$F:$F,$A48 &amp; "?", 'SOURCE CN'!$C:$C),"...")))</f>
        <v>...</v>
      </c>
      <c r="O48" s="579" t="str">
        <f>IF(COUNTIF('SOURCE NFPS'!$F:$F,$A48)&gt;0,SUMIF('SOURCE NFPS'!$F:$F,$A48,'SOURCE NFPS'!$C:$C),IF(COUNT(O49:O51)&gt;0, SUM(O49:O51),IF(COUNTIF('SOURCE NFPS'!$F:$F,$A48 &amp; "?")&gt;0,SUMIF('SOURCE NFPS'!$F:$F,$A48 &amp; "?", 'SOURCE NFPS'!$C:$C),IF(COUNT(L48:N48)&gt;0,SUM(L48:N48),"..."))))</f>
        <v>...</v>
      </c>
      <c r="P48" s="1"/>
      <c r="Q48" s="563">
        <f t="shared" si="0"/>
        <v>0</v>
      </c>
      <c r="R48" s="564">
        <f t="shared" si="1"/>
        <v>0</v>
      </c>
      <c r="S48" s="565">
        <f t="shared" si="2"/>
        <v>0</v>
      </c>
      <c r="U48" s="63">
        <v>122</v>
      </c>
      <c r="V48" s="63" t="str">
        <f t="shared" si="3"/>
        <v>A122</v>
      </c>
    </row>
    <row r="49" spans="1:22" ht="9.75" customHeight="1">
      <c r="A49" s="677" t="s">
        <v>2171</v>
      </c>
      <c r="B49" s="96" t="s">
        <v>1538</v>
      </c>
      <c r="C49" s="4" t="s">
        <v>1063</v>
      </c>
      <c r="D49" s="574" t="str">
        <f>IF(COUNTIF('SOURCE BA'!$F:$F,$A49)&gt;0,SUMIF('SOURCE BA'!$F:$F,$A49,'SOURCE BA'!$C:$C),IF(COUNTIF('SOURCE BA'!$F:$F,$A49 &amp; "?")&gt;0,SUMIF('SOURCE BA'!$F:$F,$A49 &amp; "?", 'SOURCE BA'!$C:$C),"..."))</f>
        <v>...</v>
      </c>
      <c r="E49" s="574" t="str">
        <f>IF(COUNTIF('SOURCE EA'!$F:$F,$A49)&gt;0,SUMIF('SOURCE EA'!$F:$F,$A49,'SOURCE EA'!$C:$C),IF(COUNTIF('SOURCE EA'!$F:$F,$A49 &amp; "?")&gt;0,SUMIF('SOURCE EA'!$F:$F,$A49 &amp; "?", 'SOURCE EA'!$C:$C),"..."))</f>
        <v>...</v>
      </c>
      <c r="F49" s="574" t="str">
        <f>IF(COUNTIF('SOURCE SS'!$F:$F,$A49)&gt;0,SUMIF('SOURCE SS'!$F:$F,$A49,'SOURCE SS'!$C:$C),IF(COUNTIF('SOURCE SS'!$F:$F,$A49 &amp; "?")&gt;0,SUMIF('SOURCE SS'!$F:$F,$A49 &amp; "?", 'SOURCE SS'!$C:$C),"..."))</f>
        <v>...</v>
      </c>
      <c r="G49" s="574" t="str">
        <f>IF(COUNTIF('SOURCE CC'!$F:$F,$A49)&gt;0,SUMIF('SOURCE CC'!$F:$F,$A49,'SOURCE CC'!$C:$C),IF(COUNTIF('SOURCE CC'!$F:$F,$A49 &amp; "?")&gt;0,SUMIF('SOURCE CC'!$F:$F,$A49 &amp; "?", 'SOURCE CC'!$C:$C),"..."))</f>
        <v>...</v>
      </c>
      <c r="H49" s="574" t="str">
        <f>IF(COUNTIF('SOURCE CG'!$F:$F,$A49)&gt;0,SUMIF('SOURCE CG'!$F:$F,$A49,'SOURCE CG'!$C:$C),IF(COUNTIF('SOURCE CG'!$F:$F,$A49 &amp; "?")&gt;0,SUMIF('SOURCE CG'!$F:$F,$A49 &amp; "?", 'SOURCE CG'!$C:$C),IF(COUNT(D49:G49)&gt;0,SUM(D49:G49),"...")))</f>
        <v>...</v>
      </c>
      <c r="I49" s="574" t="str">
        <f>IF(COUNTIF('SOURCE SG'!$F:$F,$A49)&gt;0,SUMIF('SOURCE SG'!$F:$F,$A49,'SOURCE SG'!$C:$C),IF(COUNTIF('SOURCE SG'!$F:$F,$A49 &amp; "?")&gt;0,SUMIF('SOURCE SG'!$F:$F,$A49 &amp; "?", 'SOURCE SG'!$C:$C),"..."))</f>
        <v>...</v>
      </c>
      <c r="J49" s="574" t="str">
        <f>IF(COUNTIF('SOURCE LG'!$F:$F,$A49)&gt;0,SUMIF('SOURCE LG'!$F:$F,$A49,'SOURCE LG'!$C:$C),IF(COUNTIF('SOURCE LG'!$F:$F,$A49 &amp; "?")&gt;0,SUMIF('SOURCE LG'!$F:$F,$A49 &amp; "?", 'SOURCE LG'!$C:$C),"..."))</f>
        <v>...</v>
      </c>
      <c r="K49" s="574" t="str">
        <f>IF(COUNTIF('SOURCE CT'!$F:$F,$A49)&gt;0,SUMIF('SOURCE CT'!$F:$F,$A49,'SOURCE CT'!$C:$C),IF(COUNTIF('SOURCE CT'!$F:$F,$A49 &amp; "?")&gt;0,SUMIF('SOURCE CT'!$F:$F,$A49 &amp; "?", 'SOURCE CT'!$C:$C),"..."))</f>
        <v>...</v>
      </c>
      <c r="L49" s="574" t="str">
        <f>IF(COUNTIF('SOURCE GG'!$F:$F,$A49)&gt;0,SUMIF('SOURCE GG'!$F:$F,$A49,'SOURCE GG'!$C:$C),IF(COUNTIF('SOURCE GG'!$F:$F,$A49 &amp; "?")&gt;0,SUMIF('SOURCE GG'!$F:$F,$A49 &amp; "?", 'SOURCE GG'!$C:$C),IF(COUNT(H49:K49)&gt;0,SUM(H49:K49),"...")))</f>
        <v>...</v>
      </c>
      <c r="M49" s="574" t="str">
        <f>IF(COUNTIF('SOURCE NFPC'!$F:$F,$A49)&gt;0,SUMIF('SOURCE NFPC'!$F:$F,$A49,'SOURCE NFPC'!$C:$C),IF(COUNTIF('SOURCE NFPC'!$F:$F,$A49 &amp; "?")&gt;0,SUMIF('SOURCE NFPC'!$F:$F,$A49 &amp; "?", 'SOURCE NFPC'!$C:$C),"..."))</f>
        <v>...</v>
      </c>
      <c r="N49" s="574" t="str">
        <f>IF(COUNTIF('SOURCE CN'!$F:$F,$A49)&gt;0,SUMIF('SOURCE CN'!$F:$F,$A49,'SOURCE CN'!$C:$C),IF(COUNTIF('SOURCE CN'!$F:$F,$A49 &amp; "?")&gt;0,SUMIF('SOURCE CN'!$F:$F,$A49 &amp; "?", 'SOURCE CN'!$C:$C),"..."))</f>
        <v>...</v>
      </c>
      <c r="O49" s="579" t="str">
        <f>IF(COUNTIF('SOURCE NFPS'!$F:$F,$A49)&gt;0,SUMIF('SOURCE NFPS'!$F:$F,$A49,'SOURCE NFPS'!$C:$C),IF(COUNTIF('SOURCE NFPS'!$F:$F,$A49 &amp; "?")&gt;0,SUMIF('SOURCE NFPS'!$F:$F,$A49 &amp; "?", 'SOURCE NFPS'!$C:$C),IF(COUNT(L49:N49)&gt;0,SUM(L49:N49),"...")))</f>
        <v>...</v>
      </c>
      <c r="P49" s="1"/>
      <c r="Q49" s="563">
        <f t="shared" si="0"/>
        <v>0</v>
      </c>
      <c r="R49" s="564">
        <f t="shared" si="1"/>
        <v>0</v>
      </c>
      <c r="S49" s="565">
        <f t="shared" si="2"/>
        <v>0</v>
      </c>
      <c r="U49" s="65">
        <v>1221</v>
      </c>
      <c r="V49" s="65" t="str">
        <f t="shared" si="3"/>
        <v>A1221</v>
      </c>
    </row>
    <row r="50" spans="1:22" ht="9.75" customHeight="1">
      <c r="A50" s="677" t="s">
        <v>2172</v>
      </c>
      <c r="B50" s="96" t="s">
        <v>1228</v>
      </c>
      <c r="C50" s="4" t="s">
        <v>1063</v>
      </c>
      <c r="D50" s="574" t="str">
        <f>IF(COUNTIF('SOURCE BA'!$F:$F,$A50)&gt;0,SUMIF('SOURCE BA'!$F:$F,$A50,'SOURCE BA'!$C:$C),IF(COUNTIF('SOURCE BA'!$F:$F,$A50 &amp; "?")&gt;0,SUMIF('SOURCE BA'!$F:$F,$A50 &amp; "?", 'SOURCE BA'!$C:$C),"..."))</f>
        <v>...</v>
      </c>
      <c r="E50" s="574" t="str">
        <f>IF(COUNTIF('SOURCE EA'!$F:$F,$A50)&gt;0,SUMIF('SOURCE EA'!$F:$F,$A50,'SOURCE EA'!$C:$C),IF(COUNTIF('SOURCE EA'!$F:$F,$A50 &amp; "?")&gt;0,SUMIF('SOURCE EA'!$F:$F,$A50 &amp; "?", 'SOURCE EA'!$C:$C),"..."))</f>
        <v>...</v>
      </c>
      <c r="F50" s="574" t="str">
        <f>IF(COUNTIF('SOURCE SS'!$F:$F,$A50)&gt;0,SUMIF('SOURCE SS'!$F:$F,$A50,'SOURCE SS'!$C:$C),IF(COUNTIF('SOURCE SS'!$F:$F,$A50 &amp; "?")&gt;0,SUMIF('SOURCE SS'!$F:$F,$A50 &amp; "?", 'SOURCE SS'!$C:$C),"..."))</f>
        <v>...</v>
      </c>
      <c r="G50" s="574" t="str">
        <f>IF(COUNTIF('SOURCE CC'!$F:$F,$A50)&gt;0,SUMIF('SOURCE CC'!$F:$F,$A50,'SOURCE CC'!$C:$C),IF(COUNTIF('SOURCE CC'!$F:$F,$A50 &amp; "?")&gt;0,SUMIF('SOURCE CC'!$F:$F,$A50 &amp; "?", 'SOURCE CC'!$C:$C),"..."))</f>
        <v>...</v>
      </c>
      <c r="H50" s="574" t="str">
        <f>IF(COUNTIF('SOURCE CG'!$F:$F,$A50)&gt;0,SUMIF('SOURCE CG'!$F:$F,$A50,'SOURCE CG'!$C:$C),IF(COUNTIF('SOURCE CG'!$F:$F,$A50 &amp; "?")&gt;0,SUMIF('SOURCE CG'!$F:$F,$A50 &amp; "?", 'SOURCE CG'!$C:$C),IF(COUNT(D50:G50)&gt;0,SUM(D50:G50),"...")))</f>
        <v>...</v>
      </c>
      <c r="I50" s="574" t="str">
        <f>IF(COUNTIF('SOURCE SG'!$F:$F,$A50)&gt;0,SUMIF('SOURCE SG'!$F:$F,$A50,'SOURCE SG'!$C:$C),IF(COUNTIF('SOURCE SG'!$F:$F,$A50 &amp; "?")&gt;0,SUMIF('SOURCE SG'!$F:$F,$A50 &amp; "?", 'SOURCE SG'!$C:$C),"..."))</f>
        <v>...</v>
      </c>
      <c r="J50" s="574" t="str">
        <f>IF(COUNTIF('SOURCE LG'!$F:$F,$A50)&gt;0,SUMIF('SOURCE LG'!$F:$F,$A50,'SOURCE LG'!$C:$C),IF(COUNTIF('SOURCE LG'!$F:$F,$A50 &amp; "?")&gt;0,SUMIF('SOURCE LG'!$F:$F,$A50 &amp; "?", 'SOURCE LG'!$C:$C),"..."))</f>
        <v>...</v>
      </c>
      <c r="K50" s="574" t="str">
        <f>IF(COUNTIF('SOURCE CT'!$F:$F,$A50)&gt;0,SUMIF('SOURCE CT'!$F:$F,$A50,'SOURCE CT'!$C:$C),IF(COUNTIF('SOURCE CT'!$F:$F,$A50 &amp; "?")&gt;0,SUMIF('SOURCE CT'!$F:$F,$A50 &amp; "?", 'SOURCE CT'!$C:$C),"..."))</f>
        <v>...</v>
      </c>
      <c r="L50" s="574" t="str">
        <f>IF(COUNTIF('SOURCE GG'!$F:$F,$A50)&gt;0,SUMIF('SOURCE GG'!$F:$F,$A50,'SOURCE GG'!$C:$C),IF(COUNTIF('SOURCE GG'!$F:$F,$A50 &amp; "?")&gt;0,SUMIF('SOURCE GG'!$F:$F,$A50 &amp; "?", 'SOURCE GG'!$C:$C),IF(COUNT(H50:K50)&gt;0,SUM(H50:K50),"...")))</f>
        <v>...</v>
      </c>
      <c r="M50" s="574" t="str">
        <f>IF(COUNTIF('SOURCE NFPC'!$F:$F,$A50)&gt;0,SUMIF('SOURCE NFPC'!$F:$F,$A50,'SOURCE NFPC'!$C:$C),IF(COUNTIF('SOURCE NFPC'!$F:$F,$A50 &amp; "?")&gt;0,SUMIF('SOURCE NFPC'!$F:$F,$A50 &amp; "?", 'SOURCE NFPC'!$C:$C),"..."))</f>
        <v>...</v>
      </c>
      <c r="N50" s="574" t="str">
        <f>IF(COUNTIF('SOURCE CN'!$F:$F,$A50)&gt;0,SUMIF('SOURCE CN'!$F:$F,$A50,'SOURCE CN'!$C:$C),IF(COUNTIF('SOURCE CN'!$F:$F,$A50 &amp; "?")&gt;0,SUMIF('SOURCE CN'!$F:$F,$A50 &amp; "?", 'SOURCE CN'!$C:$C),"..."))</f>
        <v>...</v>
      </c>
      <c r="O50" s="579" t="str">
        <f>IF(COUNTIF('SOURCE NFPS'!$F:$F,$A50)&gt;0,SUMIF('SOURCE NFPS'!$F:$F,$A50,'SOURCE NFPS'!$C:$C),IF(COUNTIF('SOURCE NFPS'!$F:$F,$A50 &amp; "?")&gt;0,SUMIF('SOURCE NFPS'!$F:$F,$A50 &amp; "?", 'SOURCE NFPS'!$C:$C),IF(COUNT(L50:N50)&gt;0,SUM(L50:N50),"...")))</f>
        <v>...</v>
      </c>
      <c r="P50" s="1"/>
      <c r="Q50" s="563">
        <f t="shared" si="0"/>
        <v>0</v>
      </c>
      <c r="R50" s="564">
        <f t="shared" si="1"/>
        <v>0</v>
      </c>
      <c r="S50" s="565">
        <f t="shared" si="2"/>
        <v>0</v>
      </c>
      <c r="U50" s="65">
        <v>1222</v>
      </c>
      <c r="V50" s="65" t="str">
        <f t="shared" si="3"/>
        <v>A1222</v>
      </c>
    </row>
    <row r="51" spans="1:22" ht="9.75" customHeight="1">
      <c r="A51" s="679" t="s">
        <v>2173</v>
      </c>
      <c r="B51" s="101" t="s">
        <v>1539</v>
      </c>
      <c r="C51" s="18" t="s">
        <v>1063</v>
      </c>
      <c r="D51" s="575" t="str">
        <f>IF(COUNTIF('SOURCE BA'!$F:$F,$A51)&gt;0,SUMIF('SOURCE BA'!$F:$F,$A51,'SOURCE BA'!$C:$C),IF(COUNTIF('SOURCE BA'!$F:$F,$A51 &amp; "?")&gt;0,SUMIF('SOURCE BA'!$F:$F,$A51 &amp; "?", 'SOURCE BA'!$C:$C),"..."))</f>
        <v>...</v>
      </c>
      <c r="E51" s="575" t="str">
        <f>IF(COUNTIF('SOURCE EA'!$F:$F,$A51)&gt;0,SUMIF('SOURCE EA'!$F:$F,$A51,'SOURCE EA'!$C:$C),IF(COUNTIF('SOURCE EA'!$F:$F,$A51 &amp; "?")&gt;0,SUMIF('SOURCE EA'!$F:$F,$A51 &amp; "?", 'SOURCE EA'!$C:$C),"..."))</f>
        <v>...</v>
      </c>
      <c r="F51" s="575" t="str">
        <f>IF(COUNTIF('SOURCE SS'!$F:$F,$A51)&gt;0,SUMIF('SOURCE SS'!$F:$F,$A51,'SOURCE SS'!$C:$C),IF(COUNTIF('SOURCE SS'!$F:$F,$A51 &amp; "?")&gt;0,SUMIF('SOURCE SS'!$F:$F,$A51 &amp; "?", 'SOURCE SS'!$C:$C),"..."))</f>
        <v>...</v>
      </c>
      <c r="G51" s="575" t="str">
        <f>IF(COUNTIF('SOURCE CC'!$F:$F,$A51)&gt;0,SUMIF('SOURCE CC'!$F:$F,$A51,'SOURCE CC'!$C:$C),IF(COUNTIF('SOURCE CC'!$F:$F,$A51 &amp; "?")&gt;0,SUMIF('SOURCE CC'!$F:$F,$A51 &amp; "?", 'SOURCE CC'!$C:$C),"..."))</f>
        <v>...</v>
      </c>
      <c r="H51" s="575" t="str">
        <f>IF(COUNTIF('SOURCE CG'!$F:$F,$A51)&gt;0,SUMIF('SOURCE CG'!$F:$F,$A51,'SOURCE CG'!$C:$C),IF(COUNTIF('SOURCE CG'!$F:$F,$A51 &amp; "?")&gt;0,SUMIF('SOURCE CG'!$F:$F,$A51 &amp; "?", 'SOURCE CG'!$C:$C),IF(COUNT(D51:G51)&gt;0,SUM(D51:G51),"...")))</f>
        <v>...</v>
      </c>
      <c r="I51" s="575" t="str">
        <f>IF(COUNTIF('SOURCE SG'!$F:$F,$A51)&gt;0,SUMIF('SOURCE SG'!$F:$F,$A51,'SOURCE SG'!$C:$C),IF(COUNTIF('SOURCE SG'!$F:$F,$A51 &amp; "?")&gt;0,SUMIF('SOURCE SG'!$F:$F,$A51 &amp; "?", 'SOURCE SG'!$C:$C),"..."))</f>
        <v>...</v>
      </c>
      <c r="J51" s="575" t="str">
        <f>IF(COUNTIF('SOURCE LG'!$F:$F,$A51)&gt;0,SUMIF('SOURCE LG'!$F:$F,$A51,'SOURCE LG'!$C:$C),IF(COUNTIF('SOURCE LG'!$F:$F,$A51 &amp; "?")&gt;0,SUMIF('SOURCE LG'!$F:$F,$A51 &amp; "?", 'SOURCE LG'!$C:$C),"..."))</f>
        <v>...</v>
      </c>
      <c r="K51" s="575" t="str">
        <f>IF(COUNTIF('SOURCE CT'!$F:$F,$A51)&gt;0,SUMIF('SOURCE CT'!$F:$F,$A51,'SOURCE CT'!$C:$C),IF(COUNTIF('SOURCE CT'!$F:$F,$A51 &amp; "?")&gt;0,SUMIF('SOURCE CT'!$F:$F,$A51 &amp; "?", 'SOURCE CT'!$C:$C),"..."))</f>
        <v>...</v>
      </c>
      <c r="L51" s="575" t="str">
        <f>IF(COUNTIF('SOURCE GG'!$F:$F,$A51)&gt;0,SUMIF('SOURCE GG'!$F:$F,$A51,'SOURCE GG'!$C:$C),IF(COUNTIF('SOURCE GG'!$F:$F,$A51 &amp; "?")&gt;0,SUMIF('SOURCE GG'!$F:$F,$A51 &amp; "?", 'SOURCE GG'!$C:$C),IF(COUNT(H51:K51)&gt;0,SUM(H51:K51),"...")))</f>
        <v>...</v>
      </c>
      <c r="M51" s="575" t="str">
        <f>IF(COUNTIF('SOURCE NFPC'!$F:$F,$A51)&gt;0,SUMIF('SOURCE NFPC'!$F:$F,$A51,'SOURCE NFPC'!$C:$C),IF(COUNTIF('SOURCE NFPC'!$F:$F,$A51 &amp; "?")&gt;0,SUMIF('SOURCE NFPC'!$F:$F,$A51 &amp; "?", 'SOURCE NFPC'!$C:$C),"..."))</f>
        <v>...</v>
      </c>
      <c r="N51" s="575" t="str">
        <f>IF(COUNTIF('SOURCE CN'!$F:$F,$A51)&gt;0,SUMIF('SOURCE CN'!$F:$F,$A51,'SOURCE CN'!$C:$C),IF(COUNTIF('SOURCE CN'!$F:$F,$A51 &amp; "?")&gt;0,SUMIF('SOURCE CN'!$F:$F,$A51 &amp; "?", 'SOURCE CN'!$C:$C),"..."))</f>
        <v>...</v>
      </c>
      <c r="O51" s="580" t="str">
        <f>IF(COUNTIF('SOURCE NFPS'!$F:$F,$A51)&gt;0,SUMIF('SOURCE NFPS'!$F:$F,$A51,'SOURCE NFPS'!$C:$C),IF(COUNTIF('SOURCE NFPS'!$F:$F,$A51 &amp; "?")&gt;0,SUMIF('SOURCE NFPS'!$F:$F,$A51 &amp; "?", 'SOURCE NFPS'!$C:$C),IF(COUNT(L51:N51)&gt;0,SUM(L51:N51),"...")))</f>
        <v>...</v>
      </c>
      <c r="P51" s="1"/>
      <c r="Q51" s="566">
        <f t="shared" si="0"/>
        <v>0</v>
      </c>
      <c r="R51" s="567">
        <f t="shared" si="1"/>
        <v>0</v>
      </c>
      <c r="S51" s="568">
        <f t="shared" si="2"/>
        <v>0</v>
      </c>
      <c r="U51" s="100">
        <v>1223</v>
      </c>
      <c r="V51" s="100" t="str">
        <f t="shared" si="3"/>
        <v>A1223</v>
      </c>
    </row>
    <row r="52" spans="1:22" s="295" customFormat="1" ht="14.25" customHeight="1">
      <c r="A52" s="472" t="s">
        <v>2174</v>
      </c>
      <c r="B52" s="64" t="s">
        <v>1106</v>
      </c>
      <c r="C52" s="14" t="s">
        <v>1063</v>
      </c>
      <c r="D52" s="573" t="str">
        <f>IF(COUNTIF('SOURCE BA'!$F:$F,$A52)&gt;0,SUMIF('SOURCE BA'!$F:$F,$A52,'SOURCE BA'!$C:$C),IF(COUNT(D53,D56,D59)&gt;0, SUM(D53,D56,D59),IF(COUNTIF('SOURCE BA'!$F:$F,$A52 &amp; "?")&gt;0,SUMIF('SOURCE BA'!$F:$F,$A52 &amp; "?", 'SOURCE BA'!$C:$C),"...")))</f>
        <v>...</v>
      </c>
      <c r="E52" s="573" t="str">
        <f>IF(COUNTIF('SOURCE EA'!$F:$F,$A52)&gt;0,SUMIF('SOURCE EA'!$F:$F,$A52,'SOURCE EA'!$C:$C),IF(COUNT(E53,E56,E59)&gt;0, SUM(E53,E56,E59),IF(COUNTIF('SOURCE EA'!$F:$F,$A52 &amp; "?")&gt;0,SUMIF('SOURCE EA'!$F:$F,$A52 &amp; "?", 'SOURCE EA'!$C:$C),"...")))</f>
        <v>...</v>
      </c>
      <c r="F52" s="573" t="str">
        <f>IF(COUNTIF('SOURCE SS'!$F:$F,$A52)&gt;0,SUMIF('SOURCE SS'!$F:$F,$A52,'SOURCE SS'!$C:$C),IF(COUNT(F53,F56,F59)&gt;0, SUM(F53,F56,F59),IF(COUNTIF('SOURCE SS'!$F:$F,$A52 &amp; "?")&gt;0,SUMIF('SOURCE SS'!$F:$F,$A52 &amp; "?", 'SOURCE SS'!$C:$C),"...")))</f>
        <v>...</v>
      </c>
      <c r="G52" s="573" t="str">
        <f>IF(COUNTIF('SOURCE CC'!$F:$F,$A52)&gt;0,SUMIF('SOURCE CC'!$F:$F,$A52,'SOURCE CC'!$C:$C),IF(COUNT(G53,G56,G59)&gt;0, SUM(G53,G56,G59),IF(COUNTIF('SOURCE CC'!$F:$F,$A52 &amp; "?")&gt;0,SUMIF('SOURCE CC'!$F:$F,$A52 &amp; "?", 'SOURCE CC'!$C:$C),"...")))</f>
        <v>...</v>
      </c>
      <c r="H52" s="573" t="str">
        <f>IF(COUNTIF('SOURCE CG'!$F:$F,$A52)&gt;0,SUMIF('SOURCE CG'!$F:$F,$A52,'SOURCE CG'!$C:$C),IF(COUNT(H53,H56,H59)&gt;0, SUM(H53,H56,H59),IF(COUNTIF('SOURCE CG'!$F:$F,$A52 &amp; "?")&gt;0,SUMIF('SOURCE CG'!$F:$F,$A52 &amp; "?", 'SOURCE CG'!$C:$C),IF(COUNT(D52:G52)&gt;0,SUM(D52:G52),"..."))))</f>
        <v>...</v>
      </c>
      <c r="I52" s="573" t="str">
        <f>IF(COUNTIF('SOURCE SG'!$F:$F,$A52)&gt;0,SUMIF('SOURCE SG'!$F:$F,$A52,'SOURCE SG'!$C:$C),IF(COUNT(I53,I56,I59)&gt;0, SUM(I53,I56,I59),IF(COUNTIF('SOURCE SG'!$F:$F,$A52 &amp; "?")&gt;0,SUMIF('SOURCE SG'!$F:$F,$A52 &amp; "?", 'SOURCE SG'!$C:$C),"...")))</f>
        <v>...</v>
      </c>
      <c r="J52" s="573" t="str">
        <f>IF(COUNTIF('SOURCE LG'!$F:$F,$A52)&gt;0,SUMIF('SOURCE LG'!$F:$F,$A52,'SOURCE LG'!$C:$C),IF(COUNT(J53,J56,J59)&gt;0, SUM(J53,J56,J59),IF(COUNTIF('SOURCE LG'!$F:$F,$A52 &amp; "?")&gt;0,SUMIF('SOURCE LG'!$F:$F,$A52 &amp; "?", 'SOURCE LG'!$C:$C),"...")))</f>
        <v>...</v>
      </c>
      <c r="K52" s="573" t="str">
        <f>IF(COUNTIF('SOURCE CT'!$F:$F,$A52)&gt;0,SUMIF('SOURCE CT'!$F:$F,$A52,'SOURCE CT'!$C:$C),IF(COUNT(K53,K56,K59)&gt;0, SUM(K53,K56,K59),IF(COUNTIF('SOURCE CT'!$F:$F,$A52 &amp; "?")&gt;0,SUMIF('SOURCE CT'!$F:$F,$A52 &amp; "?", 'SOURCE CT'!$C:$C),"...")))</f>
        <v>...</v>
      </c>
      <c r="L52" s="573" t="str">
        <f>IF(COUNTIF('SOURCE GG'!$F:$F,$A52)&gt;0,SUMIF('SOURCE GG'!$F:$F,$A52,'SOURCE GG'!$C:$C),IF(COUNT(L53,L56,L59)&gt;0, SUM(L53,L56,L59),IF(COUNTIF('SOURCE GG'!$F:$F,$A52 &amp; "?")&gt;0,SUMIF('SOURCE GG'!$F:$F,$A52 &amp; "?", 'SOURCE GG'!$C:$C),IF(COUNT(H52:K52)&gt;0,SUM(H52:K52),"..."))))</f>
        <v>...</v>
      </c>
      <c r="M52" s="573" t="str">
        <f>IF(COUNTIF('SOURCE NFPC'!$F:$F,$A52)&gt;0,SUMIF('SOURCE NFPC'!$F:$F,$A52,'SOURCE NFPC'!$C:$C),IF(COUNT(M53,M56,M59)&gt;0, SUM(M53,M56,M59),IF(COUNTIF('SOURCE NFPC'!$F:$F,$A52 &amp; "?")&gt;0,SUMIF('SOURCE NFPC'!$F:$F,$A52 &amp; "?", 'SOURCE NFPC'!$C:$C),"...")))</f>
        <v>...</v>
      </c>
      <c r="N52" s="573" t="str">
        <f>IF(COUNTIF('SOURCE CN'!$F:$F,$A52)&gt;0,SUMIF('SOURCE CN'!$F:$F,$A52,'SOURCE CN'!$C:$C),IF(COUNT(N53,N56,N59)&gt;0, SUM(N53,N56,N59),IF(COUNTIF('SOURCE CN'!$F:$F,$A52 &amp; "?")&gt;0,SUMIF('SOURCE CN'!$F:$F,$A52 &amp; "?", 'SOURCE CN'!$C:$C),"...")))</f>
        <v>...</v>
      </c>
      <c r="O52" s="578" t="str">
        <f>IF(COUNTIF('SOURCE NFPS'!$F:$F,$A52)&gt;0,SUMIF('SOURCE NFPS'!$F:$F,$A52,'SOURCE NFPS'!$C:$C),IF(COUNT(O53,O56,O59)&gt;0, SUM(O53,O56,O59),IF(COUNTIF('SOURCE NFPS'!$F:$F,$A52 &amp; "?")&gt;0,SUMIF('SOURCE NFPS'!$F:$F,$A52 &amp; "?", 'SOURCE NFPS'!$C:$C),IF(COUNT(L52:N52)&gt;0,SUM(L52:N52),"..."))))</f>
        <v>...</v>
      </c>
      <c r="P52" s="284"/>
      <c r="Q52" s="560">
        <f t="shared" si="0"/>
        <v>0</v>
      </c>
      <c r="R52" s="561">
        <f t="shared" si="1"/>
        <v>0</v>
      </c>
      <c r="S52" s="562">
        <f t="shared" si="2"/>
        <v>0</v>
      </c>
      <c r="U52" s="63">
        <v>13</v>
      </c>
      <c r="V52" s="63" t="str">
        <f t="shared" si="3"/>
        <v>A13</v>
      </c>
    </row>
    <row r="53" spans="1:22" ht="14.25" customHeight="1">
      <c r="A53" s="472" t="s">
        <v>2175</v>
      </c>
      <c r="B53" s="95" t="s">
        <v>1163</v>
      </c>
      <c r="C53" s="4" t="s">
        <v>1063</v>
      </c>
      <c r="D53" s="574" t="str">
        <f>IF(COUNTIF('SOURCE BA'!$F:$F,$A53)&gt;0,SUMIF('SOURCE BA'!$F:$F,$A53,'SOURCE BA'!$C:$C),IF(COUNT(D54:D55)&gt;0, SUM(D54:D55),IF(COUNTIF('SOURCE BA'!$F:$F,$A53 &amp; "?")&gt;0,SUMIF('SOURCE BA'!$F:$F,$A53 &amp; "?", 'SOURCE BA'!$C:$C),"...")))</f>
        <v>...</v>
      </c>
      <c r="E53" s="574" t="str">
        <f>IF(COUNTIF('SOURCE EA'!$F:$F,$A53)&gt;0,SUMIF('SOURCE EA'!$F:$F,$A53,'SOURCE EA'!$C:$C),IF(COUNT(E54:E55)&gt;0, SUM(E54:E55),IF(COUNTIF('SOURCE EA'!$F:$F,$A53 &amp; "?")&gt;0,SUMIF('SOURCE EA'!$F:$F,$A53 &amp; "?", 'SOURCE EA'!$C:$C),"...")))</f>
        <v>...</v>
      </c>
      <c r="F53" s="574" t="str">
        <f>IF(COUNTIF('SOURCE SS'!$F:$F,$A53)&gt;0,SUMIF('SOURCE SS'!$F:$F,$A53,'SOURCE SS'!$C:$C),IF(COUNT(F54:F55)&gt;0, SUM(F54:F55),IF(COUNTIF('SOURCE SS'!$F:$F,$A53 &amp; "?")&gt;0,SUMIF('SOURCE SS'!$F:$F,$A53 &amp; "?", 'SOURCE SS'!$C:$C),"...")))</f>
        <v>...</v>
      </c>
      <c r="G53" s="574" t="str">
        <f>IF(COUNTIF('SOURCE CC'!$F:$F,$A53)&gt;0,SUMIF('SOURCE CC'!$F:$F,$A53,'SOURCE CC'!$C:$C),IF(COUNT(G54:G55)&gt;0, SUM(G54:G55),IF(COUNTIF('SOURCE CC'!$F:$F,$A53 &amp; "?")&gt;0,SUMIF('SOURCE CC'!$F:$F,$A53 &amp; "?", 'SOURCE CC'!$C:$C),"...")))</f>
        <v>...</v>
      </c>
      <c r="H53" s="574" t="str">
        <f>IF(COUNTIF('SOURCE CG'!$F:$F,$A53)&gt;0,SUMIF('SOURCE CG'!$F:$F,$A53,'SOURCE CG'!$C:$C),IF(COUNT(H54:H55)&gt;0, SUM(H54:H55),IF(COUNTIF('SOURCE CG'!$F:$F,$A53 &amp; "?")&gt;0,SUMIF('SOURCE CG'!$F:$F,$A53 &amp; "?", 'SOURCE CG'!$C:$C),IF(COUNT(D53:G53)&gt;0,SUM(D53:G53),"..."))))</f>
        <v>...</v>
      </c>
      <c r="I53" s="574" t="str">
        <f>IF(COUNTIF('SOURCE SG'!$F:$F,$A53)&gt;0,SUMIF('SOURCE SG'!$F:$F,$A53,'SOURCE SG'!$C:$C),IF(COUNT(I54:I55)&gt;0, SUM(I54:I55),IF(COUNTIF('SOURCE SG'!$F:$F,$A53 &amp; "?")&gt;0,SUMIF('SOURCE SG'!$F:$F,$A53 &amp; "?", 'SOURCE SG'!$C:$C),"...")))</f>
        <v>...</v>
      </c>
      <c r="J53" s="574" t="str">
        <f>IF(COUNTIF('SOURCE LG'!$F:$F,$A53)&gt;0,SUMIF('SOURCE LG'!$F:$F,$A53,'SOURCE LG'!$C:$C),IF(COUNT(J54:J55)&gt;0, SUM(J54:J55),IF(COUNTIF('SOURCE LG'!$F:$F,$A53 &amp; "?")&gt;0,SUMIF('SOURCE LG'!$F:$F,$A53 &amp; "?", 'SOURCE LG'!$C:$C),"...")))</f>
        <v>...</v>
      </c>
      <c r="K53" s="574" t="str">
        <f>IF(COUNTIF('SOURCE CT'!$F:$F,$A53)&gt;0,SUMIF('SOURCE CT'!$F:$F,$A53,'SOURCE CT'!$C:$C),IF(COUNT(K54:K55)&gt;0, SUM(K54:K55),IF(COUNTIF('SOURCE CT'!$F:$F,$A53 &amp; "?")&gt;0,SUMIF('SOURCE CT'!$F:$F,$A53 &amp; "?", 'SOURCE CT'!$C:$C),"...")))</f>
        <v>...</v>
      </c>
      <c r="L53" s="574" t="str">
        <f>IF(COUNTIF('SOURCE GG'!$F:$F,$A53)&gt;0,SUMIF('SOURCE GG'!$F:$F,$A53,'SOURCE GG'!$C:$C),IF(COUNT(L54:L55)&gt;0, SUM(L54:L55),IF(COUNTIF('SOURCE GG'!$F:$F,$A53 &amp; "?")&gt;0,SUMIF('SOURCE GG'!$F:$F,$A53 &amp; "?", 'SOURCE GG'!$C:$C),IF(COUNT(H53:K53)&gt;0,SUM(H53:K53),"..."))))</f>
        <v>...</v>
      </c>
      <c r="M53" s="574" t="str">
        <f>IF(COUNTIF('SOURCE NFPC'!$F:$F,$A53)&gt;0,SUMIF('SOURCE NFPC'!$F:$F,$A53,'SOURCE NFPC'!$C:$C),IF(COUNT(M54:M55)&gt;0, SUM(M54:M55),IF(COUNTIF('SOURCE NFPC'!$F:$F,$A53 &amp; "?")&gt;0,SUMIF('SOURCE NFPC'!$F:$F,$A53 &amp; "?", 'SOURCE NFPC'!$C:$C),"...")))</f>
        <v>...</v>
      </c>
      <c r="N53" s="574" t="str">
        <f>IF(COUNTIF('SOURCE CN'!$F:$F,$A53)&gt;0,SUMIF('SOURCE CN'!$F:$F,$A53,'SOURCE CN'!$C:$C),IF(COUNT(N54:N55)&gt;0, SUM(N54:N55),IF(COUNTIF('SOURCE CN'!$F:$F,$A53 &amp; "?")&gt;0,SUMIF('SOURCE CN'!$F:$F,$A53 &amp; "?", 'SOURCE CN'!$C:$C),"...")))</f>
        <v>...</v>
      </c>
      <c r="O53" s="579" t="str">
        <f>IF(COUNTIF('SOURCE NFPS'!$F:$F,$A53)&gt;0,SUMIF('SOURCE NFPS'!$F:$F,$A53,'SOURCE NFPS'!$C:$C),IF(COUNT(O54:O55)&gt;0, SUM(O54:O55),IF(COUNTIF('SOURCE NFPS'!$F:$F,$A53 &amp; "?")&gt;0,SUMIF('SOURCE NFPS'!$F:$F,$A53 &amp; "?", 'SOURCE NFPS'!$C:$C),IF(COUNT(L53:N53)&gt;0,SUM(L53:N53),"..."))))</f>
        <v>...</v>
      </c>
      <c r="P53" s="1"/>
      <c r="Q53" s="563">
        <f t="shared" si="0"/>
        <v>0</v>
      </c>
      <c r="R53" s="564">
        <f t="shared" si="1"/>
        <v>0</v>
      </c>
      <c r="S53" s="565">
        <f t="shared" si="2"/>
        <v>0</v>
      </c>
      <c r="U53" s="63">
        <v>131</v>
      </c>
      <c r="V53" s="63" t="str">
        <f t="shared" si="3"/>
        <v>A131</v>
      </c>
    </row>
    <row r="54" spans="1:22" ht="9.75" customHeight="1">
      <c r="A54" s="677" t="s">
        <v>2176</v>
      </c>
      <c r="B54" s="96" t="s">
        <v>407</v>
      </c>
      <c r="C54" s="4" t="s">
        <v>1063</v>
      </c>
      <c r="D54" s="574" t="str">
        <f>IF(COUNTIF('SOURCE BA'!$F:$F,$A54)&gt;0,SUMIF('SOURCE BA'!$F:$F,$A54,'SOURCE BA'!$C:$C),IF(COUNTIF('SOURCE BA'!$F:$F,$A54 &amp; "?")&gt;0,SUMIF('SOURCE BA'!$F:$F,$A54 &amp; "?", 'SOURCE BA'!$C:$C),"..."))</f>
        <v>...</v>
      </c>
      <c r="E54" s="574" t="str">
        <f>IF(COUNTIF('SOURCE EA'!$F:$F,$A54)&gt;0,SUMIF('SOURCE EA'!$F:$F,$A54,'SOURCE EA'!$C:$C),IF(COUNTIF('SOURCE EA'!$F:$F,$A54 &amp; "?")&gt;0,SUMIF('SOURCE EA'!$F:$F,$A54 &amp; "?", 'SOURCE EA'!$C:$C),"..."))</f>
        <v>...</v>
      </c>
      <c r="F54" s="574" t="str">
        <f>IF(COUNTIF('SOURCE SS'!$F:$F,$A54)&gt;0,SUMIF('SOURCE SS'!$F:$F,$A54,'SOURCE SS'!$C:$C),IF(COUNTIF('SOURCE SS'!$F:$F,$A54 &amp; "?")&gt;0,SUMIF('SOURCE SS'!$F:$F,$A54 &amp; "?", 'SOURCE SS'!$C:$C),"..."))</f>
        <v>...</v>
      </c>
      <c r="G54" s="574" t="str">
        <f>IF(COUNTIF('SOURCE CC'!$F:$F,$A54)&gt;0,SUMIF('SOURCE CC'!$F:$F,$A54,'SOURCE CC'!$C:$C),IF(COUNTIF('SOURCE CC'!$F:$F,$A54 &amp; "?")&gt;0,SUMIF('SOURCE CC'!$F:$F,$A54 &amp; "?", 'SOURCE CC'!$C:$C),"..."))</f>
        <v>...</v>
      </c>
      <c r="H54" s="574" t="str">
        <f>IF(COUNTIF('SOURCE CG'!$F:$F,$A54)&gt;0,SUMIF('SOURCE CG'!$F:$F,$A54,'SOURCE CG'!$C:$C),IF(COUNTIF('SOURCE CG'!$F:$F,$A54 &amp; "?")&gt;0,SUMIF('SOURCE CG'!$F:$F,$A54 &amp; "?", 'SOURCE CG'!$C:$C),IF(COUNT(D54:G54)&gt;0,SUM(D54:G54),"...")))</f>
        <v>...</v>
      </c>
      <c r="I54" s="574" t="str">
        <f>IF(COUNTIF('SOURCE SG'!$F:$F,$A54)&gt;0,SUMIF('SOURCE SG'!$F:$F,$A54,'SOURCE SG'!$C:$C),IF(COUNTIF('SOURCE SG'!$F:$F,$A54 &amp; "?")&gt;0,SUMIF('SOURCE SG'!$F:$F,$A54 &amp; "?", 'SOURCE SG'!$C:$C),"..."))</f>
        <v>...</v>
      </c>
      <c r="J54" s="574" t="str">
        <f>IF(COUNTIF('SOURCE LG'!$F:$F,$A54)&gt;0,SUMIF('SOURCE LG'!$F:$F,$A54,'SOURCE LG'!$C:$C),IF(COUNTIF('SOURCE LG'!$F:$F,$A54 &amp; "?")&gt;0,SUMIF('SOURCE LG'!$F:$F,$A54 &amp; "?", 'SOURCE LG'!$C:$C),"..."))</f>
        <v>...</v>
      </c>
      <c r="K54" s="574" t="str">
        <f>IF(COUNTIF('SOURCE CT'!$F:$F,$A54)&gt;0,SUMIF('SOURCE CT'!$F:$F,$A54,'SOURCE CT'!$C:$C),IF(COUNTIF('SOURCE CT'!$F:$F,$A54 &amp; "?")&gt;0,SUMIF('SOURCE CT'!$F:$F,$A54 &amp; "?", 'SOURCE CT'!$C:$C),"..."))</f>
        <v>...</v>
      </c>
      <c r="L54" s="574" t="str">
        <f>IF(COUNTIF('SOURCE GG'!$F:$F,$A54)&gt;0,SUMIF('SOURCE GG'!$F:$F,$A54,'SOURCE GG'!$C:$C),IF(COUNTIF('SOURCE GG'!$F:$F,$A54 &amp; "?")&gt;0,SUMIF('SOURCE GG'!$F:$F,$A54 &amp; "?", 'SOURCE GG'!$C:$C),IF(COUNT(H54:K54)&gt;0,SUM(H54:K54),"...")))</f>
        <v>...</v>
      </c>
      <c r="M54" s="574" t="str">
        <f>IF(COUNTIF('SOURCE NFPC'!$F:$F,$A54)&gt;0,SUMIF('SOURCE NFPC'!$F:$F,$A54,'SOURCE NFPC'!$C:$C),IF(COUNTIF('SOURCE NFPC'!$F:$F,$A54 &amp; "?")&gt;0,SUMIF('SOURCE NFPC'!$F:$F,$A54 &amp; "?", 'SOURCE NFPC'!$C:$C),"..."))</f>
        <v>...</v>
      </c>
      <c r="N54" s="574" t="str">
        <f>IF(COUNTIF('SOURCE CN'!$F:$F,$A54)&gt;0,SUMIF('SOURCE CN'!$F:$F,$A54,'SOURCE CN'!$C:$C),IF(COUNTIF('SOURCE CN'!$F:$F,$A54 &amp; "?")&gt;0,SUMIF('SOURCE CN'!$F:$F,$A54 &amp; "?", 'SOURCE CN'!$C:$C),"..."))</f>
        <v>...</v>
      </c>
      <c r="O54" s="579" t="str">
        <f>IF(COUNTIF('SOURCE NFPS'!$F:$F,$A54)&gt;0,SUMIF('SOURCE NFPS'!$F:$F,$A54,'SOURCE NFPS'!$C:$C),IF(COUNTIF('SOURCE NFPS'!$F:$F,$A54 &amp; "?")&gt;0,SUMIF('SOURCE NFPS'!$F:$F,$A54 &amp; "?", 'SOURCE NFPS'!$C:$C),IF(COUNT(L54:N54)&gt;0,SUM(L54:N54),"...")))</f>
        <v>...</v>
      </c>
      <c r="P54" s="1"/>
      <c r="Q54" s="563">
        <f t="shared" si="0"/>
        <v>0</v>
      </c>
      <c r="R54" s="564">
        <f t="shared" si="1"/>
        <v>0</v>
      </c>
      <c r="S54" s="565">
        <f t="shared" si="2"/>
        <v>0</v>
      </c>
      <c r="U54" s="65">
        <v>1311</v>
      </c>
      <c r="V54" s="65" t="str">
        <f t="shared" si="3"/>
        <v>A1311</v>
      </c>
    </row>
    <row r="55" spans="1:22" ht="9.75" customHeight="1">
      <c r="A55" s="677" t="s">
        <v>2177</v>
      </c>
      <c r="B55" s="96" t="s">
        <v>408</v>
      </c>
      <c r="C55" s="4" t="s">
        <v>1063</v>
      </c>
      <c r="D55" s="574" t="str">
        <f>IF(COUNTIF('SOURCE BA'!$F:$F,$A55)&gt;0,SUMIF('SOURCE BA'!$F:$F,$A55,'SOURCE BA'!$C:$C),IF(COUNTIF('SOURCE BA'!$F:$F,$A55 &amp; "?")&gt;0,SUMIF('SOURCE BA'!$F:$F,$A55 &amp; "?", 'SOURCE BA'!$C:$C),"..."))</f>
        <v>...</v>
      </c>
      <c r="E55" s="574" t="str">
        <f>IF(COUNTIF('SOURCE EA'!$F:$F,$A55)&gt;0,SUMIF('SOURCE EA'!$F:$F,$A55,'SOURCE EA'!$C:$C),IF(COUNTIF('SOURCE EA'!$F:$F,$A55 &amp; "?")&gt;0,SUMIF('SOURCE EA'!$F:$F,$A55 &amp; "?", 'SOURCE EA'!$C:$C),"..."))</f>
        <v>...</v>
      </c>
      <c r="F55" s="574" t="str">
        <f>IF(COUNTIF('SOURCE SS'!$F:$F,$A55)&gt;0,SUMIF('SOURCE SS'!$F:$F,$A55,'SOURCE SS'!$C:$C),IF(COUNTIF('SOURCE SS'!$F:$F,$A55 &amp; "?")&gt;0,SUMIF('SOURCE SS'!$F:$F,$A55 &amp; "?", 'SOURCE SS'!$C:$C),"..."))</f>
        <v>...</v>
      </c>
      <c r="G55" s="574" t="str">
        <f>IF(COUNTIF('SOURCE CC'!$F:$F,$A55)&gt;0,SUMIF('SOURCE CC'!$F:$F,$A55,'SOURCE CC'!$C:$C),IF(COUNTIF('SOURCE CC'!$F:$F,$A55 &amp; "?")&gt;0,SUMIF('SOURCE CC'!$F:$F,$A55 &amp; "?", 'SOURCE CC'!$C:$C),"..."))</f>
        <v>...</v>
      </c>
      <c r="H55" s="574" t="str">
        <f>IF(COUNTIF('SOURCE CG'!$F:$F,$A55)&gt;0,SUMIF('SOURCE CG'!$F:$F,$A55,'SOURCE CG'!$C:$C),IF(COUNTIF('SOURCE CG'!$F:$F,$A55 &amp; "?")&gt;0,SUMIF('SOURCE CG'!$F:$F,$A55 &amp; "?", 'SOURCE CG'!$C:$C),IF(COUNT(D55:G55)&gt;0,SUM(D55:G55),"...")))</f>
        <v>...</v>
      </c>
      <c r="I55" s="574" t="str">
        <f>IF(COUNTIF('SOURCE SG'!$F:$F,$A55)&gt;0,SUMIF('SOURCE SG'!$F:$F,$A55,'SOURCE SG'!$C:$C),IF(COUNTIF('SOURCE SG'!$F:$F,$A55 &amp; "?")&gt;0,SUMIF('SOURCE SG'!$F:$F,$A55 &amp; "?", 'SOURCE SG'!$C:$C),"..."))</f>
        <v>...</v>
      </c>
      <c r="J55" s="574" t="str">
        <f>IF(COUNTIF('SOURCE LG'!$F:$F,$A55)&gt;0,SUMIF('SOURCE LG'!$F:$F,$A55,'SOURCE LG'!$C:$C),IF(COUNTIF('SOURCE LG'!$F:$F,$A55 &amp; "?")&gt;0,SUMIF('SOURCE LG'!$F:$F,$A55 &amp; "?", 'SOURCE LG'!$C:$C),"..."))</f>
        <v>...</v>
      </c>
      <c r="K55" s="574" t="str">
        <f>IF(COUNTIF('SOURCE CT'!$F:$F,$A55)&gt;0,SUMIF('SOURCE CT'!$F:$F,$A55,'SOURCE CT'!$C:$C),IF(COUNTIF('SOURCE CT'!$F:$F,$A55 &amp; "?")&gt;0,SUMIF('SOURCE CT'!$F:$F,$A55 &amp; "?", 'SOURCE CT'!$C:$C),"..."))</f>
        <v>...</v>
      </c>
      <c r="L55" s="574" t="str">
        <f>IF(COUNTIF('SOURCE GG'!$F:$F,$A55)&gt;0,SUMIF('SOURCE GG'!$F:$F,$A55,'SOURCE GG'!$C:$C),IF(COUNTIF('SOURCE GG'!$F:$F,$A55 &amp; "?")&gt;0,SUMIF('SOURCE GG'!$F:$F,$A55 &amp; "?", 'SOURCE GG'!$C:$C),IF(COUNT(H55:K55)&gt;0,SUM(H55:K55),"...")))</f>
        <v>...</v>
      </c>
      <c r="M55" s="574" t="str">
        <f>IF(COUNTIF('SOURCE NFPC'!$F:$F,$A55)&gt;0,SUMIF('SOURCE NFPC'!$F:$F,$A55,'SOURCE NFPC'!$C:$C),IF(COUNTIF('SOURCE NFPC'!$F:$F,$A55 &amp; "?")&gt;0,SUMIF('SOURCE NFPC'!$F:$F,$A55 &amp; "?", 'SOURCE NFPC'!$C:$C),"..."))</f>
        <v>...</v>
      </c>
      <c r="N55" s="574" t="str">
        <f>IF(COUNTIF('SOURCE CN'!$F:$F,$A55)&gt;0,SUMIF('SOURCE CN'!$F:$F,$A55,'SOURCE CN'!$C:$C),IF(COUNTIF('SOURCE CN'!$F:$F,$A55 &amp; "?")&gt;0,SUMIF('SOURCE CN'!$F:$F,$A55 &amp; "?", 'SOURCE CN'!$C:$C),"..."))</f>
        <v>...</v>
      </c>
      <c r="O55" s="579" t="str">
        <f>IF(COUNTIF('SOURCE NFPS'!$F:$F,$A55)&gt;0,SUMIF('SOURCE NFPS'!$F:$F,$A55,'SOURCE NFPS'!$C:$C),IF(COUNTIF('SOURCE NFPS'!$F:$F,$A55 &amp; "?")&gt;0,SUMIF('SOURCE NFPS'!$F:$F,$A55 &amp; "?", 'SOURCE NFPS'!$C:$C),IF(COUNT(L55:N55)&gt;0,SUM(L55:N55),"...")))</f>
        <v>...</v>
      </c>
      <c r="P55" s="1"/>
      <c r="Q55" s="563">
        <f t="shared" si="0"/>
        <v>0</v>
      </c>
      <c r="R55" s="564">
        <f t="shared" si="1"/>
        <v>0</v>
      </c>
      <c r="S55" s="565">
        <f t="shared" si="2"/>
        <v>0</v>
      </c>
      <c r="U55" s="65">
        <v>1312</v>
      </c>
      <c r="V55" s="65" t="str">
        <f t="shared" si="3"/>
        <v>A1312</v>
      </c>
    </row>
    <row r="56" spans="1:22" ht="14.25" customHeight="1">
      <c r="A56" s="472" t="s">
        <v>2178</v>
      </c>
      <c r="B56" s="95" t="s">
        <v>1252</v>
      </c>
      <c r="C56" s="4" t="s">
        <v>1063</v>
      </c>
      <c r="D56" s="574" t="str">
        <f>IF(COUNTIF('SOURCE BA'!$F:$F,$A56)&gt;0,SUMIF('SOURCE BA'!$F:$F,$A56,'SOURCE BA'!$C:$C),IF(COUNT(D57:D58)&gt;0, SUM(D57:D58),IF(COUNTIF('SOURCE BA'!$F:$F,$A56 &amp; "?")&gt;0,SUMIF('SOURCE BA'!$F:$F,$A56 &amp; "?", 'SOURCE BA'!$C:$C),"...")))</f>
        <v>...</v>
      </c>
      <c r="E56" s="574" t="str">
        <f>IF(COUNTIF('SOURCE EA'!$F:$F,$A56)&gt;0,SUMIF('SOURCE EA'!$F:$F,$A56,'SOURCE EA'!$C:$C),IF(COUNT(E57:E58)&gt;0, SUM(E57:E58),IF(COUNTIF('SOURCE EA'!$F:$F,$A56 &amp; "?")&gt;0,SUMIF('SOURCE EA'!$F:$F,$A56 &amp; "?", 'SOURCE EA'!$C:$C),"...")))</f>
        <v>...</v>
      </c>
      <c r="F56" s="574" t="str">
        <f>IF(COUNTIF('SOURCE SS'!$F:$F,$A56)&gt;0,SUMIF('SOURCE SS'!$F:$F,$A56,'SOURCE SS'!$C:$C),IF(COUNT(F57:F58)&gt;0, SUM(F57:F58),IF(COUNTIF('SOURCE SS'!$F:$F,$A56 &amp; "?")&gt;0,SUMIF('SOURCE SS'!$F:$F,$A56 &amp; "?", 'SOURCE SS'!$C:$C),"...")))</f>
        <v>...</v>
      </c>
      <c r="G56" s="574" t="str">
        <f>IF(COUNTIF('SOURCE CC'!$F:$F,$A56)&gt;0,SUMIF('SOURCE CC'!$F:$F,$A56,'SOURCE CC'!$C:$C),IF(COUNT(G57:G58)&gt;0, SUM(G57:G58),IF(COUNTIF('SOURCE CC'!$F:$F,$A56 &amp; "?")&gt;0,SUMIF('SOURCE CC'!$F:$F,$A56 &amp; "?", 'SOURCE CC'!$C:$C),"...")))</f>
        <v>...</v>
      </c>
      <c r="H56" s="574" t="str">
        <f>IF(COUNTIF('SOURCE CG'!$F:$F,$A56)&gt;0,SUMIF('SOURCE CG'!$F:$F,$A56,'SOURCE CG'!$C:$C),IF(COUNT(H57:H58)&gt;0, SUM(H57:H58),IF(COUNTIF('SOURCE CG'!$F:$F,$A56 &amp; "?")&gt;0,SUMIF('SOURCE CG'!$F:$F,$A56 &amp; "?", 'SOURCE CG'!$C:$C),IF(COUNT(D56:G56)&gt;0,SUM(D56:G56),"..."))))</f>
        <v>...</v>
      </c>
      <c r="I56" s="574" t="str">
        <f>IF(COUNTIF('SOURCE SG'!$F:$F,$A56)&gt;0,SUMIF('SOURCE SG'!$F:$F,$A56,'SOURCE SG'!$C:$C),IF(COUNT(I57:I58)&gt;0, SUM(I57:I58),IF(COUNTIF('SOURCE SG'!$F:$F,$A56 &amp; "?")&gt;0,SUMIF('SOURCE SG'!$F:$F,$A56 &amp; "?", 'SOURCE SG'!$C:$C),"...")))</f>
        <v>...</v>
      </c>
      <c r="J56" s="574" t="str">
        <f>IF(COUNTIF('SOURCE LG'!$F:$F,$A56)&gt;0,SUMIF('SOURCE LG'!$F:$F,$A56,'SOURCE LG'!$C:$C),IF(COUNT(J57:J58)&gt;0, SUM(J57:J58),IF(COUNTIF('SOURCE LG'!$F:$F,$A56 &amp; "?")&gt;0,SUMIF('SOURCE LG'!$F:$F,$A56 &amp; "?", 'SOURCE LG'!$C:$C),"...")))</f>
        <v>...</v>
      </c>
      <c r="K56" s="574" t="str">
        <f>IF(COUNTIF('SOURCE CT'!$F:$F,$A56)&gt;0,SUMIF('SOURCE CT'!$F:$F,$A56,'SOURCE CT'!$C:$C),IF(COUNT(K57:K58)&gt;0, SUM(K57:K58),IF(COUNTIF('SOURCE CT'!$F:$F,$A56 &amp; "?")&gt;0,SUMIF('SOURCE CT'!$F:$F,$A56 &amp; "?", 'SOURCE CT'!$C:$C),"...")))</f>
        <v>...</v>
      </c>
      <c r="L56" s="574" t="str">
        <f>IF(COUNTIF('SOURCE GG'!$F:$F,$A56)&gt;0,SUMIF('SOURCE GG'!$F:$F,$A56,'SOURCE GG'!$C:$C),IF(COUNT(L57:L58)&gt;0, SUM(L57:L58),IF(COUNTIF('SOURCE GG'!$F:$F,$A56 &amp; "?")&gt;0,SUMIF('SOURCE GG'!$F:$F,$A56 &amp; "?", 'SOURCE GG'!$C:$C),IF(COUNT(H56:K56)&gt;0,SUM(H56:K56),"..."))))</f>
        <v>...</v>
      </c>
      <c r="M56" s="574" t="str">
        <f>IF(COUNTIF('SOURCE NFPC'!$F:$F,$A56)&gt;0,SUMIF('SOURCE NFPC'!$F:$F,$A56,'SOURCE NFPC'!$C:$C),IF(COUNT(M57:M58)&gt;0, SUM(M57:M58),IF(COUNTIF('SOURCE NFPC'!$F:$F,$A56 &amp; "?")&gt;0,SUMIF('SOURCE NFPC'!$F:$F,$A56 &amp; "?", 'SOURCE NFPC'!$C:$C),"...")))</f>
        <v>...</v>
      </c>
      <c r="N56" s="574" t="str">
        <f>IF(COUNTIF('SOURCE CN'!$F:$F,$A56)&gt;0,SUMIF('SOURCE CN'!$F:$F,$A56,'SOURCE CN'!$C:$C),IF(COUNT(N57:N58)&gt;0, SUM(N57:N58),IF(COUNTIF('SOURCE CN'!$F:$F,$A56 &amp; "?")&gt;0,SUMIF('SOURCE CN'!$F:$F,$A56 &amp; "?", 'SOURCE CN'!$C:$C),"...")))</f>
        <v>...</v>
      </c>
      <c r="O56" s="579" t="str">
        <f>IF(COUNTIF('SOURCE NFPS'!$F:$F,$A56)&gt;0,SUMIF('SOURCE NFPS'!$F:$F,$A56,'SOURCE NFPS'!$C:$C),IF(COUNT(O57:O58)&gt;0, SUM(O57:O58),IF(COUNTIF('SOURCE NFPS'!$F:$F,$A56 &amp; "?")&gt;0,SUMIF('SOURCE NFPS'!$F:$F,$A56 &amp; "?", 'SOURCE NFPS'!$C:$C),IF(COUNT(L56:N56)&gt;0,SUM(L56:N56),"..."))))</f>
        <v>...</v>
      </c>
      <c r="P56" s="1"/>
      <c r="Q56" s="563">
        <f t="shared" si="0"/>
        <v>0</v>
      </c>
      <c r="R56" s="564">
        <f t="shared" si="1"/>
        <v>0</v>
      </c>
      <c r="S56" s="565">
        <f t="shared" si="2"/>
        <v>0</v>
      </c>
      <c r="U56" s="63">
        <v>132</v>
      </c>
      <c r="V56" s="63" t="str">
        <f t="shared" si="3"/>
        <v>A132</v>
      </c>
    </row>
    <row r="57" spans="1:22" ht="9.75" customHeight="1">
      <c r="A57" s="677" t="s">
        <v>2179</v>
      </c>
      <c r="B57" s="96" t="s">
        <v>407</v>
      </c>
      <c r="C57" s="4" t="s">
        <v>1063</v>
      </c>
      <c r="D57" s="574" t="str">
        <f>IF(COUNTIF('SOURCE BA'!$F:$F,$A57)&gt;0,SUMIF('SOURCE BA'!$F:$F,$A57,'SOURCE BA'!$C:$C),IF(COUNTIF('SOURCE BA'!$F:$F,$A57 &amp; "?")&gt;0,SUMIF('SOURCE BA'!$F:$F,$A57 &amp; "?", 'SOURCE BA'!$C:$C),"..."))</f>
        <v>...</v>
      </c>
      <c r="E57" s="574" t="str">
        <f>IF(COUNTIF('SOURCE EA'!$F:$F,$A57)&gt;0,SUMIF('SOURCE EA'!$F:$F,$A57,'SOURCE EA'!$C:$C),IF(COUNTIF('SOURCE EA'!$F:$F,$A57 &amp; "?")&gt;0,SUMIF('SOURCE EA'!$F:$F,$A57 &amp; "?", 'SOURCE EA'!$C:$C),"..."))</f>
        <v>...</v>
      </c>
      <c r="F57" s="574" t="str">
        <f>IF(COUNTIF('SOURCE SS'!$F:$F,$A57)&gt;0,SUMIF('SOURCE SS'!$F:$F,$A57,'SOURCE SS'!$C:$C),IF(COUNTIF('SOURCE SS'!$F:$F,$A57 &amp; "?")&gt;0,SUMIF('SOURCE SS'!$F:$F,$A57 &amp; "?", 'SOURCE SS'!$C:$C),"..."))</f>
        <v>...</v>
      </c>
      <c r="G57" s="574" t="str">
        <f>IF(COUNTIF('SOURCE CC'!$F:$F,$A57)&gt;0,SUMIF('SOURCE CC'!$F:$F,$A57,'SOURCE CC'!$C:$C),IF(COUNTIF('SOURCE CC'!$F:$F,$A57 &amp; "?")&gt;0,SUMIF('SOURCE CC'!$F:$F,$A57 &amp; "?", 'SOURCE CC'!$C:$C),"..."))</f>
        <v>...</v>
      </c>
      <c r="H57" s="574" t="str">
        <f>IF(COUNTIF('SOURCE CG'!$F:$F,$A57)&gt;0,SUMIF('SOURCE CG'!$F:$F,$A57,'SOURCE CG'!$C:$C),IF(COUNTIF('SOURCE CG'!$F:$F,$A57 &amp; "?")&gt;0,SUMIF('SOURCE CG'!$F:$F,$A57 &amp; "?", 'SOURCE CG'!$C:$C),IF(COUNT(D57:G57)&gt;0,SUM(D57:G57),"...")))</f>
        <v>...</v>
      </c>
      <c r="I57" s="574" t="str">
        <f>IF(COUNTIF('SOURCE SG'!$F:$F,$A57)&gt;0,SUMIF('SOURCE SG'!$F:$F,$A57,'SOURCE SG'!$C:$C),IF(COUNTIF('SOURCE SG'!$F:$F,$A57 &amp; "?")&gt;0,SUMIF('SOURCE SG'!$F:$F,$A57 &amp; "?", 'SOURCE SG'!$C:$C),"..."))</f>
        <v>...</v>
      </c>
      <c r="J57" s="574" t="str">
        <f>IF(COUNTIF('SOURCE LG'!$F:$F,$A57)&gt;0,SUMIF('SOURCE LG'!$F:$F,$A57,'SOURCE LG'!$C:$C),IF(COUNTIF('SOURCE LG'!$F:$F,$A57 &amp; "?")&gt;0,SUMIF('SOURCE LG'!$F:$F,$A57 &amp; "?", 'SOURCE LG'!$C:$C),"..."))</f>
        <v>...</v>
      </c>
      <c r="K57" s="574" t="str">
        <f>IF(COUNTIF('SOURCE CT'!$F:$F,$A57)&gt;0,SUMIF('SOURCE CT'!$F:$F,$A57,'SOURCE CT'!$C:$C),IF(COUNTIF('SOURCE CT'!$F:$F,$A57 &amp; "?")&gt;0,SUMIF('SOURCE CT'!$F:$F,$A57 &amp; "?", 'SOURCE CT'!$C:$C),"..."))</f>
        <v>...</v>
      </c>
      <c r="L57" s="574" t="str">
        <f>IF(COUNTIF('SOURCE GG'!$F:$F,$A57)&gt;0,SUMIF('SOURCE GG'!$F:$F,$A57,'SOURCE GG'!$C:$C),IF(COUNTIF('SOURCE GG'!$F:$F,$A57 &amp; "?")&gt;0,SUMIF('SOURCE GG'!$F:$F,$A57 &amp; "?", 'SOURCE GG'!$C:$C),IF(COUNT(H57:K57)&gt;0,SUM(H57:K57),"...")))</f>
        <v>...</v>
      </c>
      <c r="M57" s="574" t="str">
        <f>IF(COUNTIF('SOURCE NFPC'!$F:$F,$A57)&gt;0,SUMIF('SOURCE NFPC'!$F:$F,$A57,'SOURCE NFPC'!$C:$C),IF(COUNTIF('SOURCE NFPC'!$F:$F,$A57 &amp; "?")&gt;0,SUMIF('SOURCE NFPC'!$F:$F,$A57 &amp; "?", 'SOURCE NFPC'!$C:$C),"..."))</f>
        <v>...</v>
      </c>
      <c r="N57" s="574" t="str">
        <f>IF(COUNTIF('SOURCE CN'!$F:$F,$A57)&gt;0,SUMIF('SOURCE CN'!$F:$F,$A57,'SOURCE CN'!$C:$C),IF(COUNTIF('SOURCE CN'!$F:$F,$A57 &amp; "?")&gt;0,SUMIF('SOURCE CN'!$F:$F,$A57 &amp; "?", 'SOURCE CN'!$C:$C),"..."))</f>
        <v>...</v>
      </c>
      <c r="O57" s="579" t="str">
        <f>IF(COUNTIF('SOURCE NFPS'!$F:$F,$A57)&gt;0,SUMIF('SOURCE NFPS'!$F:$F,$A57,'SOURCE NFPS'!$C:$C),IF(COUNTIF('SOURCE NFPS'!$F:$F,$A57 &amp; "?")&gt;0,SUMIF('SOURCE NFPS'!$F:$F,$A57 &amp; "?", 'SOURCE NFPS'!$C:$C),IF(COUNT(L57:N57)&gt;0,SUM(L57:N57),"...")))</f>
        <v>...</v>
      </c>
      <c r="P57" s="1"/>
      <c r="Q57" s="563">
        <f t="shared" si="0"/>
        <v>0</v>
      </c>
      <c r="R57" s="564">
        <f t="shared" si="1"/>
        <v>0</v>
      </c>
      <c r="S57" s="565">
        <f t="shared" si="2"/>
        <v>0</v>
      </c>
      <c r="U57" s="65">
        <v>1321</v>
      </c>
      <c r="V57" s="65" t="str">
        <f t="shared" si="3"/>
        <v>A1321</v>
      </c>
    </row>
    <row r="58" spans="1:22" ht="9.75" customHeight="1">
      <c r="A58" s="677" t="s">
        <v>2180</v>
      </c>
      <c r="B58" s="96" t="s">
        <v>408</v>
      </c>
      <c r="C58" s="4" t="s">
        <v>1063</v>
      </c>
      <c r="D58" s="574" t="str">
        <f>IF(COUNTIF('SOURCE BA'!$F:$F,$A58)&gt;0,SUMIF('SOURCE BA'!$F:$F,$A58,'SOURCE BA'!$C:$C),IF(COUNTIF('SOURCE BA'!$F:$F,$A58 &amp; "?")&gt;0,SUMIF('SOURCE BA'!$F:$F,$A58 &amp; "?", 'SOURCE BA'!$C:$C),"..."))</f>
        <v>...</v>
      </c>
      <c r="E58" s="574" t="str">
        <f>IF(COUNTIF('SOURCE EA'!$F:$F,$A58)&gt;0,SUMIF('SOURCE EA'!$F:$F,$A58,'SOURCE EA'!$C:$C),IF(COUNTIF('SOURCE EA'!$F:$F,$A58 &amp; "?")&gt;0,SUMIF('SOURCE EA'!$F:$F,$A58 &amp; "?", 'SOURCE EA'!$C:$C),"..."))</f>
        <v>...</v>
      </c>
      <c r="F58" s="574" t="str">
        <f>IF(COUNTIF('SOURCE SS'!$F:$F,$A58)&gt;0,SUMIF('SOURCE SS'!$F:$F,$A58,'SOURCE SS'!$C:$C),IF(COUNTIF('SOURCE SS'!$F:$F,$A58 &amp; "?")&gt;0,SUMIF('SOURCE SS'!$F:$F,$A58 &amp; "?", 'SOURCE SS'!$C:$C),"..."))</f>
        <v>...</v>
      </c>
      <c r="G58" s="574" t="str">
        <f>IF(COUNTIF('SOURCE CC'!$F:$F,$A58)&gt;0,SUMIF('SOURCE CC'!$F:$F,$A58,'SOURCE CC'!$C:$C),IF(COUNTIF('SOURCE CC'!$F:$F,$A58 &amp; "?")&gt;0,SUMIF('SOURCE CC'!$F:$F,$A58 &amp; "?", 'SOURCE CC'!$C:$C),"..."))</f>
        <v>...</v>
      </c>
      <c r="H58" s="574" t="str">
        <f>IF(COUNTIF('SOURCE CG'!$F:$F,$A58)&gt;0,SUMIF('SOURCE CG'!$F:$F,$A58,'SOURCE CG'!$C:$C),IF(COUNTIF('SOURCE CG'!$F:$F,$A58 &amp; "?")&gt;0,SUMIF('SOURCE CG'!$F:$F,$A58 &amp; "?", 'SOURCE CG'!$C:$C),IF(COUNT(D58:G58)&gt;0,SUM(D58:G58),"...")))</f>
        <v>...</v>
      </c>
      <c r="I58" s="574" t="str">
        <f>IF(COUNTIF('SOURCE SG'!$F:$F,$A58)&gt;0,SUMIF('SOURCE SG'!$F:$F,$A58,'SOURCE SG'!$C:$C),IF(COUNTIF('SOURCE SG'!$F:$F,$A58 &amp; "?")&gt;0,SUMIF('SOURCE SG'!$F:$F,$A58 &amp; "?", 'SOURCE SG'!$C:$C),"..."))</f>
        <v>...</v>
      </c>
      <c r="J58" s="574" t="str">
        <f>IF(COUNTIF('SOURCE LG'!$F:$F,$A58)&gt;0,SUMIF('SOURCE LG'!$F:$F,$A58,'SOURCE LG'!$C:$C),IF(COUNTIF('SOURCE LG'!$F:$F,$A58 &amp; "?")&gt;0,SUMIF('SOURCE LG'!$F:$F,$A58 &amp; "?", 'SOURCE LG'!$C:$C),"..."))</f>
        <v>...</v>
      </c>
      <c r="K58" s="574" t="str">
        <f>IF(COUNTIF('SOURCE CT'!$F:$F,$A58)&gt;0,SUMIF('SOURCE CT'!$F:$F,$A58,'SOURCE CT'!$C:$C),IF(COUNTIF('SOURCE CT'!$F:$F,$A58 &amp; "?")&gt;0,SUMIF('SOURCE CT'!$F:$F,$A58 &amp; "?", 'SOURCE CT'!$C:$C),"..."))</f>
        <v>...</v>
      </c>
      <c r="L58" s="574" t="str">
        <f>IF(COUNTIF('SOURCE GG'!$F:$F,$A58)&gt;0,SUMIF('SOURCE GG'!$F:$F,$A58,'SOURCE GG'!$C:$C),IF(COUNTIF('SOURCE GG'!$F:$F,$A58 &amp; "?")&gt;0,SUMIF('SOURCE GG'!$F:$F,$A58 &amp; "?", 'SOURCE GG'!$C:$C),IF(COUNT(H58:K58)&gt;0,SUM(H58:K58),"...")))</f>
        <v>...</v>
      </c>
      <c r="M58" s="574" t="str">
        <f>IF(COUNTIF('SOURCE NFPC'!$F:$F,$A58)&gt;0,SUMIF('SOURCE NFPC'!$F:$F,$A58,'SOURCE NFPC'!$C:$C),IF(COUNTIF('SOURCE NFPC'!$F:$F,$A58 &amp; "?")&gt;0,SUMIF('SOURCE NFPC'!$F:$F,$A58 &amp; "?", 'SOURCE NFPC'!$C:$C),"..."))</f>
        <v>...</v>
      </c>
      <c r="N58" s="574" t="str">
        <f>IF(COUNTIF('SOURCE CN'!$F:$F,$A58)&gt;0,SUMIF('SOURCE CN'!$F:$F,$A58,'SOURCE CN'!$C:$C),IF(COUNTIF('SOURCE CN'!$F:$F,$A58 &amp; "?")&gt;0,SUMIF('SOURCE CN'!$F:$F,$A58 &amp; "?", 'SOURCE CN'!$C:$C),"..."))</f>
        <v>...</v>
      </c>
      <c r="O58" s="579" t="str">
        <f>IF(COUNTIF('SOURCE NFPS'!$F:$F,$A58)&gt;0,SUMIF('SOURCE NFPS'!$F:$F,$A58,'SOURCE NFPS'!$C:$C),IF(COUNTIF('SOURCE NFPS'!$F:$F,$A58 &amp; "?")&gt;0,SUMIF('SOURCE NFPS'!$F:$F,$A58 &amp; "?", 'SOURCE NFPS'!$C:$C),IF(COUNT(L58:N58)&gt;0,SUM(L58:N58),"...")))</f>
        <v>...</v>
      </c>
      <c r="P58" s="1"/>
      <c r="Q58" s="563">
        <f t="shared" si="0"/>
        <v>0</v>
      </c>
      <c r="R58" s="564">
        <f t="shared" si="1"/>
        <v>0</v>
      </c>
      <c r="S58" s="565">
        <f t="shared" si="2"/>
        <v>0</v>
      </c>
      <c r="U58" s="65">
        <v>1322</v>
      </c>
      <c r="V58" s="65" t="str">
        <f t="shared" si="3"/>
        <v>A1322</v>
      </c>
    </row>
    <row r="59" spans="1:22" ht="14.25" customHeight="1">
      <c r="A59" s="472" t="s">
        <v>2181</v>
      </c>
      <c r="B59" s="95" t="s">
        <v>1489</v>
      </c>
      <c r="C59" s="4" t="s">
        <v>1063</v>
      </c>
      <c r="D59" s="574" t="str">
        <f>IF(COUNTIF('SOURCE BA'!$F:$F,$A59)&gt;0,SUMIF('SOURCE BA'!$F:$F,$A59,'SOURCE BA'!$C:$C),IF(COUNT(D60:D61)&gt;0, SUM(D60:D61),IF(COUNTIF('SOURCE BA'!$F:$F,$A59 &amp; "?")&gt;0,SUMIF('SOURCE BA'!$F:$F,$A59 &amp; "?", 'SOURCE BA'!$C:$C),"...")))</f>
        <v>...</v>
      </c>
      <c r="E59" s="574" t="str">
        <f>IF(COUNTIF('SOURCE EA'!$F:$F,$A59)&gt;0,SUMIF('SOURCE EA'!$F:$F,$A59,'SOURCE EA'!$C:$C),IF(COUNT(E60:E61)&gt;0, SUM(E60:E61),IF(COUNTIF('SOURCE EA'!$F:$F,$A59 &amp; "?")&gt;0,SUMIF('SOURCE EA'!$F:$F,$A59 &amp; "?", 'SOURCE EA'!$C:$C),"...")))</f>
        <v>...</v>
      </c>
      <c r="F59" s="574" t="str">
        <f>IF(COUNTIF('SOURCE SS'!$F:$F,$A59)&gt;0,SUMIF('SOURCE SS'!$F:$F,$A59,'SOURCE SS'!$C:$C),IF(COUNT(F60:F61)&gt;0, SUM(F60:F61),IF(COUNTIF('SOURCE SS'!$F:$F,$A59 &amp; "?")&gt;0,SUMIF('SOURCE SS'!$F:$F,$A59 &amp; "?", 'SOURCE SS'!$C:$C),"...")))</f>
        <v>...</v>
      </c>
      <c r="G59" s="574" t="str">
        <f>IF(COUNTIF('SOURCE CC'!$F:$F,$A59)&gt;0,SUMIF('SOURCE CC'!$F:$F,$A59,'SOURCE CC'!$C:$C),IF(COUNT(G60:G61)&gt;0, SUM(G60:G61),IF(COUNTIF('SOURCE CC'!$F:$F,$A59 &amp; "?")&gt;0,SUMIF('SOURCE CC'!$F:$F,$A59 &amp; "?", 'SOURCE CC'!$C:$C),"...")))</f>
        <v>...</v>
      </c>
      <c r="H59" s="574" t="str">
        <f>IF(COUNTIF('SOURCE CG'!$F:$F,$A59)&gt;0,SUMIF('SOURCE CG'!$F:$F,$A59,'SOURCE CG'!$C:$C),IF(COUNT(H60:H61)&gt;0, SUM(H60:H61),IF(COUNTIF('SOURCE CG'!$F:$F,$A59 &amp; "?")&gt;0,SUMIF('SOURCE CG'!$F:$F,$A59 &amp; "?", 'SOURCE CG'!$C:$C),IF(COUNT(D59:G59)&gt;0,SUM(D59:G59),"..."))))</f>
        <v>...</v>
      </c>
      <c r="I59" s="574" t="str">
        <f>IF(COUNTIF('SOURCE SG'!$F:$F,$A59)&gt;0,SUMIF('SOURCE SG'!$F:$F,$A59,'SOURCE SG'!$C:$C),IF(COUNT(I60:I61)&gt;0, SUM(I60:I61),IF(COUNTIF('SOURCE SG'!$F:$F,$A59 &amp; "?")&gt;0,SUMIF('SOURCE SG'!$F:$F,$A59 &amp; "?", 'SOURCE SG'!$C:$C),"...")))</f>
        <v>...</v>
      </c>
      <c r="J59" s="574" t="str">
        <f>IF(COUNTIF('SOURCE LG'!$F:$F,$A59)&gt;0,SUMIF('SOURCE LG'!$F:$F,$A59,'SOURCE LG'!$C:$C),IF(COUNT(J60:J61)&gt;0, SUM(J60:J61),IF(COUNTIF('SOURCE LG'!$F:$F,$A59 &amp; "?")&gt;0,SUMIF('SOURCE LG'!$F:$F,$A59 &amp; "?", 'SOURCE LG'!$C:$C),"...")))</f>
        <v>...</v>
      </c>
      <c r="K59" s="574" t="str">
        <f>IF(COUNTIF('SOURCE CT'!$F:$F,$A59)&gt;0,SUMIF('SOURCE CT'!$F:$F,$A59,'SOURCE CT'!$C:$C),IF(COUNT(K60:K61)&gt;0, SUM(K60:K61),IF(COUNTIF('SOURCE CT'!$F:$F,$A59 &amp; "?")&gt;0,SUMIF('SOURCE CT'!$F:$F,$A59 &amp; "?", 'SOURCE CT'!$C:$C),"...")))</f>
        <v>...</v>
      </c>
      <c r="L59" s="574" t="str">
        <f>IF(COUNTIF('SOURCE GG'!$F:$F,$A59)&gt;0,SUMIF('SOURCE GG'!$F:$F,$A59,'SOURCE GG'!$C:$C),IF(COUNT(L60:L61)&gt;0, SUM(L60:L61),IF(COUNTIF('SOURCE GG'!$F:$F,$A59 &amp; "?")&gt;0,SUMIF('SOURCE GG'!$F:$F,$A59 &amp; "?", 'SOURCE GG'!$C:$C),IF(COUNT(H59:K59)&gt;0,SUM(H59:K59),"..."))))</f>
        <v>...</v>
      </c>
      <c r="M59" s="574" t="str">
        <f>IF(COUNTIF('SOURCE NFPC'!$F:$F,$A59)&gt;0,SUMIF('SOURCE NFPC'!$F:$F,$A59,'SOURCE NFPC'!$C:$C),IF(COUNT(M60:M61)&gt;0, SUM(M60:M61),IF(COUNTIF('SOURCE NFPC'!$F:$F,$A59 &amp; "?")&gt;0,SUMIF('SOURCE NFPC'!$F:$F,$A59 &amp; "?", 'SOURCE NFPC'!$C:$C),"...")))</f>
        <v>...</v>
      </c>
      <c r="N59" s="574" t="str">
        <f>IF(COUNTIF('SOURCE CN'!$F:$F,$A59)&gt;0,SUMIF('SOURCE CN'!$F:$F,$A59,'SOURCE CN'!$C:$C),IF(COUNT(N60:N61)&gt;0, SUM(N60:N61),IF(COUNTIF('SOURCE CN'!$F:$F,$A59 &amp; "?")&gt;0,SUMIF('SOURCE CN'!$F:$F,$A59 &amp; "?", 'SOURCE CN'!$C:$C),"...")))</f>
        <v>...</v>
      </c>
      <c r="O59" s="579" t="str">
        <f>IF(COUNTIF('SOURCE NFPS'!$F:$F,$A59)&gt;0,SUMIF('SOURCE NFPS'!$F:$F,$A59,'SOURCE NFPS'!$C:$C),IF(COUNT(O60:O61)&gt;0, SUM(O60:O61),IF(COUNTIF('SOURCE NFPS'!$F:$F,$A59 &amp; "?")&gt;0,SUMIF('SOURCE NFPS'!$F:$F,$A59 &amp; "?", 'SOURCE NFPS'!$C:$C),IF(COUNT(L59:N59)&gt;0,SUM(L59:N59),"..."))))</f>
        <v>...</v>
      </c>
      <c r="P59" s="1"/>
      <c r="Q59" s="563">
        <f t="shared" si="0"/>
        <v>0</v>
      </c>
      <c r="R59" s="564">
        <f t="shared" si="1"/>
        <v>0</v>
      </c>
      <c r="S59" s="565">
        <f t="shared" si="2"/>
        <v>0</v>
      </c>
      <c r="U59" s="63">
        <v>133</v>
      </c>
      <c r="V59" s="63" t="str">
        <f t="shared" si="3"/>
        <v>A133</v>
      </c>
    </row>
    <row r="60" spans="1:22" ht="9.75" customHeight="1">
      <c r="A60" s="677" t="s">
        <v>2182</v>
      </c>
      <c r="B60" s="96" t="s">
        <v>407</v>
      </c>
      <c r="C60" s="4" t="s">
        <v>1063</v>
      </c>
      <c r="D60" s="574" t="str">
        <f>IF(COUNTIF('SOURCE BA'!$F:$F,$A60)&gt;0,SUMIF('SOURCE BA'!$F:$F,$A60,'SOURCE BA'!$C:$C),IF(COUNTIF('SOURCE BA'!$F:$F,$A60 &amp; "?")&gt;0,SUMIF('SOURCE BA'!$F:$F,$A60 &amp; "?", 'SOURCE BA'!$C:$C),"..."))</f>
        <v>...</v>
      </c>
      <c r="E60" s="574" t="str">
        <f>IF(COUNTIF('SOURCE EA'!$F:$F,$A60)&gt;0,SUMIF('SOURCE EA'!$F:$F,$A60,'SOURCE EA'!$C:$C),IF(COUNTIF('SOURCE EA'!$F:$F,$A60 &amp; "?")&gt;0,SUMIF('SOURCE EA'!$F:$F,$A60 &amp; "?", 'SOURCE EA'!$C:$C),"..."))</f>
        <v>...</v>
      </c>
      <c r="F60" s="574" t="str">
        <f>IF(COUNTIF('SOURCE SS'!$F:$F,$A60)&gt;0,SUMIF('SOURCE SS'!$F:$F,$A60,'SOURCE SS'!$C:$C),IF(COUNTIF('SOURCE SS'!$F:$F,$A60 &amp; "?")&gt;0,SUMIF('SOURCE SS'!$F:$F,$A60 &amp; "?", 'SOURCE SS'!$C:$C),"..."))</f>
        <v>...</v>
      </c>
      <c r="G60" s="574" t="str">
        <f>IF(COUNTIF('SOURCE CC'!$F:$F,$A60)&gt;0,SUMIF('SOURCE CC'!$F:$F,$A60,'SOURCE CC'!$C:$C),IF(COUNTIF('SOURCE CC'!$F:$F,$A60 &amp; "?")&gt;0,SUMIF('SOURCE CC'!$F:$F,$A60 &amp; "?", 'SOURCE CC'!$C:$C),"..."))</f>
        <v>...</v>
      </c>
      <c r="H60" s="574" t="str">
        <f>IF(COUNTIF('SOURCE CG'!$F:$F,$A60)&gt;0,SUMIF('SOURCE CG'!$F:$F,$A60,'SOURCE CG'!$C:$C),IF(COUNTIF('SOURCE CG'!$F:$F,$A60 &amp; "?")&gt;0,SUMIF('SOURCE CG'!$F:$F,$A60 &amp; "?", 'SOURCE CG'!$C:$C),IF(COUNT(D60:G60)&gt;0,SUM(D60:G60),"...")))</f>
        <v>...</v>
      </c>
      <c r="I60" s="574" t="str">
        <f>IF(COUNTIF('SOURCE SG'!$F:$F,$A60)&gt;0,SUMIF('SOURCE SG'!$F:$F,$A60,'SOURCE SG'!$C:$C),IF(COUNTIF('SOURCE SG'!$F:$F,$A60 &amp; "?")&gt;0,SUMIF('SOURCE SG'!$F:$F,$A60 &amp; "?", 'SOURCE SG'!$C:$C),"..."))</f>
        <v>...</v>
      </c>
      <c r="J60" s="574" t="str">
        <f>IF(COUNTIF('SOURCE LG'!$F:$F,$A60)&gt;0,SUMIF('SOURCE LG'!$F:$F,$A60,'SOURCE LG'!$C:$C),IF(COUNTIF('SOURCE LG'!$F:$F,$A60 &amp; "?")&gt;0,SUMIF('SOURCE LG'!$F:$F,$A60 &amp; "?", 'SOURCE LG'!$C:$C),"..."))</f>
        <v>...</v>
      </c>
      <c r="K60" s="574" t="str">
        <f>IF(COUNTIF('SOURCE CT'!$F:$F,$A60)&gt;0,SUMIF('SOURCE CT'!$F:$F,$A60,'SOURCE CT'!$C:$C),IF(COUNTIF('SOURCE CT'!$F:$F,$A60 &amp; "?")&gt;0,SUMIF('SOURCE CT'!$F:$F,$A60 &amp; "?", 'SOURCE CT'!$C:$C),"..."))</f>
        <v>...</v>
      </c>
      <c r="L60" s="574" t="str">
        <f>IF(COUNTIF('SOURCE GG'!$F:$F,$A60)&gt;0,SUMIF('SOURCE GG'!$F:$F,$A60,'SOURCE GG'!$C:$C),IF(COUNTIF('SOURCE GG'!$F:$F,$A60 &amp; "?")&gt;0,SUMIF('SOURCE GG'!$F:$F,$A60 &amp; "?", 'SOURCE GG'!$C:$C),IF(COUNT(H60:K60)&gt;0,SUM(H60:K60),"...")))</f>
        <v>...</v>
      </c>
      <c r="M60" s="574" t="str">
        <f>IF(COUNTIF('SOURCE NFPC'!$F:$F,$A60)&gt;0,SUMIF('SOURCE NFPC'!$F:$F,$A60,'SOURCE NFPC'!$C:$C),IF(COUNTIF('SOURCE NFPC'!$F:$F,$A60 &amp; "?")&gt;0,SUMIF('SOURCE NFPC'!$F:$F,$A60 &amp; "?", 'SOURCE NFPC'!$C:$C),"..."))</f>
        <v>...</v>
      </c>
      <c r="N60" s="574" t="str">
        <f>IF(COUNTIF('SOURCE CN'!$F:$F,$A60)&gt;0,SUMIF('SOURCE CN'!$F:$F,$A60,'SOURCE CN'!$C:$C),IF(COUNTIF('SOURCE CN'!$F:$F,$A60 &amp; "?")&gt;0,SUMIF('SOURCE CN'!$F:$F,$A60 &amp; "?", 'SOURCE CN'!$C:$C),"..."))</f>
        <v>...</v>
      </c>
      <c r="O60" s="579" t="str">
        <f>IF(COUNTIF('SOURCE NFPS'!$F:$F,$A60)&gt;0,SUMIF('SOURCE NFPS'!$F:$F,$A60,'SOURCE NFPS'!$C:$C),IF(COUNTIF('SOURCE NFPS'!$F:$F,$A60 &amp; "?")&gt;0,SUMIF('SOURCE NFPS'!$F:$F,$A60 &amp; "?", 'SOURCE NFPS'!$C:$C),IF(COUNT(L60:N60)&gt;0,SUM(L60:N60),"...")))</f>
        <v>...</v>
      </c>
      <c r="P60" s="1"/>
      <c r="Q60" s="563">
        <f t="shared" si="0"/>
        <v>0</v>
      </c>
      <c r="R60" s="564">
        <f t="shared" si="1"/>
        <v>0</v>
      </c>
      <c r="S60" s="565">
        <f t="shared" si="2"/>
        <v>0</v>
      </c>
      <c r="U60" s="65">
        <v>1331</v>
      </c>
      <c r="V60" s="65" t="str">
        <f t="shared" si="3"/>
        <v>A1331</v>
      </c>
    </row>
    <row r="61" spans="1:22" ht="9.75" customHeight="1">
      <c r="A61" s="679" t="s">
        <v>2183</v>
      </c>
      <c r="B61" s="101" t="s">
        <v>408</v>
      </c>
      <c r="C61" s="18" t="s">
        <v>1063</v>
      </c>
      <c r="D61" s="575" t="str">
        <f>IF(COUNTIF('SOURCE BA'!$F:$F,$A61)&gt;0,SUMIF('SOURCE BA'!$F:$F,$A61,'SOURCE BA'!$C:$C),IF(COUNTIF('SOURCE BA'!$F:$F,$A61 &amp; "?")&gt;0,SUMIF('SOURCE BA'!$F:$F,$A61 &amp; "?", 'SOURCE BA'!$C:$C),"..."))</f>
        <v>...</v>
      </c>
      <c r="E61" s="575" t="str">
        <f>IF(COUNTIF('SOURCE EA'!$F:$F,$A61)&gt;0,SUMIF('SOURCE EA'!$F:$F,$A61,'SOURCE EA'!$C:$C),IF(COUNTIF('SOURCE EA'!$F:$F,$A61 &amp; "?")&gt;0,SUMIF('SOURCE EA'!$F:$F,$A61 &amp; "?", 'SOURCE EA'!$C:$C),"..."))</f>
        <v>...</v>
      </c>
      <c r="F61" s="575" t="str">
        <f>IF(COUNTIF('SOURCE SS'!$F:$F,$A61)&gt;0,SUMIF('SOURCE SS'!$F:$F,$A61,'SOURCE SS'!$C:$C),IF(COUNTIF('SOURCE SS'!$F:$F,$A61 &amp; "?")&gt;0,SUMIF('SOURCE SS'!$F:$F,$A61 &amp; "?", 'SOURCE SS'!$C:$C),"..."))</f>
        <v>...</v>
      </c>
      <c r="G61" s="575" t="str">
        <f>IF(COUNTIF('SOURCE CC'!$F:$F,$A61)&gt;0,SUMIF('SOURCE CC'!$F:$F,$A61,'SOURCE CC'!$C:$C),IF(COUNTIF('SOURCE CC'!$F:$F,$A61 &amp; "?")&gt;0,SUMIF('SOURCE CC'!$F:$F,$A61 &amp; "?", 'SOURCE CC'!$C:$C),"..."))</f>
        <v>...</v>
      </c>
      <c r="H61" s="575" t="str">
        <f>IF(COUNTIF('SOURCE CG'!$F:$F,$A61)&gt;0,SUMIF('SOURCE CG'!$F:$F,$A61,'SOURCE CG'!$C:$C),IF(COUNTIF('SOURCE CG'!$F:$F,$A61 &amp; "?")&gt;0,SUMIF('SOURCE CG'!$F:$F,$A61 &amp; "?", 'SOURCE CG'!$C:$C),IF(COUNT(D61:G61)&gt;0,SUM(D61:G61),"...")))</f>
        <v>...</v>
      </c>
      <c r="I61" s="575" t="str">
        <f>IF(COUNTIF('SOURCE SG'!$F:$F,$A61)&gt;0,SUMIF('SOURCE SG'!$F:$F,$A61,'SOURCE SG'!$C:$C),IF(COUNTIF('SOURCE SG'!$F:$F,$A61 &amp; "?")&gt;0,SUMIF('SOURCE SG'!$F:$F,$A61 &amp; "?", 'SOURCE SG'!$C:$C),"..."))</f>
        <v>...</v>
      </c>
      <c r="J61" s="575" t="str">
        <f>IF(COUNTIF('SOURCE LG'!$F:$F,$A61)&gt;0,SUMIF('SOURCE LG'!$F:$F,$A61,'SOURCE LG'!$C:$C),IF(COUNTIF('SOURCE LG'!$F:$F,$A61 &amp; "?")&gt;0,SUMIF('SOURCE LG'!$F:$F,$A61 &amp; "?", 'SOURCE LG'!$C:$C),"..."))</f>
        <v>...</v>
      </c>
      <c r="K61" s="575" t="str">
        <f>IF(COUNTIF('SOURCE CT'!$F:$F,$A61)&gt;0,SUMIF('SOURCE CT'!$F:$F,$A61,'SOURCE CT'!$C:$C),IF(COUNTIF('SOURCE CT'!$F:$F,$A61 &amp; "?")&gt;0,SUMIF('SOURCE CT'!$F:$F,$A61 &amp; "?", 'SOURCE CT'!$C:$C),"..."))</f>
        <v>...</v>
      </c>
      <c r="L61" s="575" t="str">
        <f>IF(COUNTIF('SOURCE GG'!$F:$F,$A61)&gt;0,SUMIF('SOURCE GG'!$F:$F,$A61,'SOURCE GG'!$C:$C),IF(COUNTIF('SOURCE GG'!$F:$F,$A61 &amp; "?")&gt;0,SUMIF('SOURCE GG'!$F:$F,$A61 &amp; "?", 'SOURCE GG'!$C:$C),IF(COUNT(H61:K61)&gt;0,SUM(H61:K61),"...")))</f>
        <v>...</v>
      </c>
      <c r="M61" s="575" t="str">
        <f>IF(COUNTIF('SOURCE NFPC'!$F:$F,$A61)&gt;0,SUMIF('SOURCE NFPC'!$F:$F,$A61,'SOURCE NFPC'!$C:$C),IF(COUNTIF('SOURCE NFPC'!$F:$F,$A61 &amp; "?")&gt;0,SUMIF('SOURCE NFPC'!$F:$F,$A61 &amp; "?", 'SOURCE NFPC'!$C:$C),"..."))</f>
        <v>...</v>
      </c>
      <c r="N61" s="575" t="str">
        <f>IF(COUNTIF('SOURCE CN'!$F:$F,$A61)&gt;0,SUMIF('SOURCE CN'!$F:$F,$A61,'SOURCE CN'!$C:$C),IF(COUNTIF('SOURCE CN'!$F:$F,$A61 &amp; "?")&gt;0,SUMIF('SOURCE CN'!$F:$F,$A61 &amp; "?", 'SOURCE CN'!$C:$C),"..."))</f>
        <v>...</v>
      </c>
      <c r="O61" s="580" t="str">
        <f>IF(COUNTIF('SOURCE NFPS'!$F:$F,$A61)&gt;0,SUMIF('SOURCE NFPS'!$F:$F,$A61,'SOURCE NFPS'!$C:$C),IF(COUNTIF('SOURCE NFPS'!$F:$F,$A61 &amp; "?")&gt;0,SUMIF('SOURCE NFPS'!$F:$F,$A61 &amp; "?", 'SOURCE NFPS'!$C:$C),IF(COUNT(L61:N61)&gt;0,SUM(L61:N61),"...")))</f>
        <v>...</v>
      </c>
      <c r="P61" s="1"/>
      <c r="Q61" s="566">
        <f t="shared" si="0"/>
        <v>0</v>
      </c>
      <c r="R61" s="567">
        <f t="shared" si="1"/>
        <v>0</v>
      </c>
      <c r="S61" s="568">
        <f t="shared" si="2"/>
        <v>0</v>
      </c>
      <c r="U61" s="100">
        <v>1332</v>
      </c>
      <c r="V61" s="100" t="str">
        <f t="shared" si="3"/>
        <v>A1332</v>
      </c>
    </row>
    <row r="62" spans="1:22" s="295" customFormat="1" ht="14.25" customHeight="1">
      <c r="A62" s="472" t="s">
        <v>2184</v>
      </c>
      <c r="B62" s="64" t="s">
        <v>1107</v>
      </c>
      <c r="C62" s="14" t="s">
        <v>1063</v>
      </c>
      <c r="D62" s="573" t="str">
        <f>IF(COUNTIF('SOURCE BA'!$F:$F,$A62)&gt;0,SUMIF('SOURCE BA'!$F:$F,$A62,'SOURCE BA'!$C:$C),IF(COUNT(D63,D69,D74,D75,D78)&gt;0, SUM(D63,D69,D74,D75,D78),IF(COUNTIF('SOURCE BA'!$F:$F,$A62 &amp; "?")&gt;0,SUMIF('SOURCE BA'!$F:$F,$A62 &amp; "?", 'SOURCE BA'!$C:$C),"...")))</f>
        <v>...</v>
      </c>
      <c r="E62" s="573" t="str">
        <f>IF(COUNTIF('SOURCE EA'!$F:$F,$A62)&gt;0,SUMIF('SOURCE EA'!$F:$F,$A62,'SOURCE EA'!$C:$C),IF(COUNT(E63,E69,E74,E75,E78)&gt;0, SUM(E63,E69,E74,E75,E78),IF(COUNTIF('SOURCE EA'!$F:$F,$A62 &amp; "?")&gt;0,SUMIF('SOURCE EA'!$F:$F,$A62 &amp; "?", 'SOURCE EA'!$C:$C),"...")))</f>
        <v>...</v>
      </c>
      <c r="F62" s="573" t="str">
        <f>IF(COUNTIF('SOURCE SS'!$F:$F,$A62)&gt;0,SUMIF('SOURCE SS'!$F:$F,$A62,'SOURCE SS'!$C:$C),IF(COUNT(F63,F69,F74,F75,F78)&gt;0, SUM(F63,F69,F74,F75,F78),IF(COUNTIF('SOURCE SS'!$F:$F,$A62 &amp; "?")&gt;0,SUMIF('SOURCE SS'!$F:$F,$A62 &amp; "?", 'SOURCE SS'!$C:$C),"...")))</f>
        <v>...</v>
      </c>
      <c r="G62" s="573" t="str">
        <f>IF(COUNTIF('SOURCE CC'!$F:$F,$A62)&gt;0,SUMIF('SOURCE CC'!$F:$F,$A62,'SOURCE CC'!$C:$C),IF(COUNT(G63,G69,G74,G75,G78)&gt;0, SUM(G63,G69,G74,G75,G78),IF(COUNTIF('SOURCE CC'!$F:$F,$A62 &amp; "?")&gt;0,SUMIF('SOURCE CC'!$F:$F,$A62 &amp; "?", 'SOURCE CC'!$C:$C),"...")))</f>
        <v>...</v>
      </c>
      <c r="H62" s="573" t="str">
        <f>IF(COUNTIF('SOURCE CG'!$F:$F,$A62)&gt;0,SUMIF('SOURCE CG'!$F:$F,$A62,'SOURCE CG'!$C:$C),IF(COUNT(H63,H69,H74,H75,H78)&gt;0, SUM(H63,H69,H74,H75,H78),IF(COUNTIF('SOURCE CG'!$F:$F,$A62 &amp; "?")&gt;0,SUMIF('SOURCE CG'!$F:$F,$A62 &amp; "?", 'SOURCE CG'!$C:$C),IF(COUNT(D62:G62)&gt;0,SUM(D62:G62),"..."))))</f>
        <v>...</v>
      </c>
      <c r="I62" s="573" t="str">
        <f>IF(COUNTIF('SOURCE SG'!$F:$F,$A62)&gt;0,SUMIF('SOURCE SG'!$F:$F,$A62,'SOURCE SG'!$C:$C),IF(COUNT(I63,I69,I74,I75,I78)&gt;0, SUM(I63,I69,I74,I75,I78),IF(COUNTIF('SOURCE SG'!$F:$F,$A62 &amp; "?")&gt;0,SUMIF('SOURCE SG'!$F:$F,$A62 &amp; "?", 'SOURCE SG'!$C:$C),"...")))</f>
        <v>...</v>
      </c>
      <c r="J62" s="573" t="str">
        <f>IF(COUNTIF('SOURCE LG'!$F:$F,$A62)&gt;0,SUMIF('SOURCE LG'!$F:$F,$A62,'SOURCE LG'!$C:$C),IF(COUNT(J63,J69,J74,J75,J78)&gt;0, SUM(J63,J69,J74,J75,J78),IF(COUNTIF('SOURCE LG'!$F:$F,$A62 &amp; "?")&gt;0,SUMIF('SOURCE LG'!$F:$F,$A62 &amp; "?", 'SOURCE LG'!$C:$C),"...")))</f>
        <v>...</v>
      </c>
      <c r="K62" s="573" t="str">
        <f>IF(COUNTIF('SOURCE CT'!$F:$F,$A62)&gt;0,SUMIF('SOURCE CT'!$F:$F,$A62,'SOURCE CT'!$C:$C),IF(COUNT(K63,K69,K74,K75,K78)&gt;0, SUM(K63,K69,K74,K75,K78),IF(COUNTIF('SOURCE CT'!$F:$F,$A62 &amp; "?")&gt;0,SUMIF('SOURCE CT'!$F:$F,$A62 &amp; "?", 'SOURCE CT'!$C:$C),"...")))</f>
        <v>...</v>
      </c>
      <c r="L62" s="573" t="str">
        <f>IF(COUNTIF('SOURCE GG'!$F:$F,$A62)&gt;0,SUMIF('SOURCE GG'!$F:$F,$A62,'SOURCE GG'!$C:$C),IF(COUNT(L63,L69,L74,L75,L78)&gt;0, SUM(L63,L69,L74,L75,L78),IF(COUNTIF('SOURCE GG'!$F:$F,$A62 &amp; "?")&gt;0,SUMIF('SOURCE GG'!$F:$F,$A62 &amp; "?", 'SOURCE GG'!$C:$C),IF(COUNT(H62:K62)&gt;0,SUM(H62:K62),"..."))))</f>
        <v>...</v>
      </c>
      <c r="M62" s="573" t="str">
        <f>IF(COUNTIF('SOURCE NFPC'!$F:$F,$A62)&gt;0,SUMIF('SOURCE NFPC'!$F:$F,$A62,'SOURCE NFPC'!$C:$C),IF(COUNT(M63,M69,M74,M75,M78)&gt;0, SUM(M63,M69,M74,M75,M78),IF(COUNTIF('SOURCE NFPC'!$F:$F,$A62 &amp; "?")&gt;0,SUMIF('SOURCE NFPC'!$F:$F,$A62 &amp; "?", 'SOURCE NFPC'!$C:$C),"...")))</f>
        <v>...</v>
      </c>
      <c r="N62" s="573" t="str">
        <f>IF(COUNTIF('SOURCE CN'!$F:$F,$A62)&gt;0,SUMIF('SOURCE CN'!$F:$F,$A62,'SOURCE CN'!$C:$C),IF(COUNT(N63,N69,N74,N75,N78)&gt;0, SUM(N63,N69,N74,N75,N78),IF(COUNTIF('SOURCE CN'!$F:$F,$A62 &amp; "?")&gt;0,SUMIF('SOURCE CN'!$F:$F,$A62 &amp; "?", 'SOURCE CN'!$C:$C),"...")))</f>
        <v>...</v>
      </c>
      <c r="O62" s="578" t="str">
        <f>IF(COUNTIF('SOURCE NFPS'!$F:$F,$A62)&gt;0,SUMIF('SOURCE NFPS'!$F:$F,$A62,'SOURCE NFPS'!$C:$C),IF(COUNT(O63,O69,O74,O75,O78)&gt;0, SUM(O63,O69,O74,O75,O78),IF(COUNTIF('SOURCE NFPS'!$F:$F,$A62 &amp; "?")&gt;0,SUMIF('SOURCE NFPS'!$F:$F,$A62 &amp; "?", 'SOURCE NFPS'!$C:$C),IF(COUNT(L62:N62)&gt;0,SUM(L62:N62),"..."))))</f>
        <v>...</v>
      </c>
      <c r="P62" s="284"/>
      <c r="Q62" s="560">
        <f t="shared" si="0"/>
        <v>0</v>
      </c>
      <c r="R62" s="561">
        <f t="shared" si="1"/>
        <v>0</v>
      </c>
      <c r="S62" s="562">
        <f t="shared" si="2"/>
        <v>0</v>
      </c>
      <c r="U62" s="63">
        <v>14</v>
      </c>
      <c r="V62" s="63" t="str">
        <f t="shared" si="3"/>
        <v>A14</v>
      </c>
    </row>
    <row r="63" spans="1:22" ht="14.25" customHeight="1">
      <c r="A63" s="472" t="s">
        <v>2185</v>
      </c>
      <c r="B63" s="95" t="s">
        <v>1214</v>
      </c>
      <c r="C63" s="4" t="s">
        <v>1063</v>
      </c>
      <c r="D63" s="574" t="str">
        <f>IF(COUNTIF('SOURCE BA'!$F:$F,$A63)&gt;0,SUMIF('SOURCE BA'!$F:$F,$A63,'SOURCE BA'!$C:$C),IF(COUNT(D64:D68)&gt;0, SUM(D64:D68),IF(COUNTIF('SOURCE BA'!$F:$F,$A63 &amp; "?")&gt;0,SUMIF('SOURCE BA'!$F:$F,$A63 &amp; "?", 'SOURCE BA'!$C:$C),"...")))</f>
        <v>...</v>
      </c>
      <c r="E63" s="574" t="str">
        <f>IF(COUNTIF('SOURCE EA'!$F:$F,$A63)&gt;0,SUMIF('SOURCE EA'!$F:$F,$A63,'SOURCE EA'!$C:$C),IF(COUNT(E64:E68)&gt;0, SUM(E64:E68),IF(COUNTIF('SOURCE EA'!$F:$F,$A63 &amp; "?")&gt;0,SUMIF('SOURCE EA'!$F:$F,$A63 &amp; "?", 'SOURCE EA'!$C:$C),"...")))</f>
        <v>...</v>
      </c>
      <c r="F63" s="574" t="str">
        <f>IF(COUNTIF('SOURCE SS'!$F:$F,$A63)&gt;0,SUMIF('SOURCE SS'!$F:$F,$A63,'SOURCE SS'!$C:$C),IF(COUNT(F64:F68)&gt;0, SUM(F64:F68),IF(COUNTIF('SOURCE SS'!$F:$F,$A63 &amp; "?")&gt;0,SUMIF('SOURCE SS'!$F:$F,$A63 &amp; "?", 'SOURCE SS'!$C:$C),"...")))</f>
        <v>...</v>
      </c>
      <c r="G63" s="574" t="str">
        <f>IF(COUNTIF('SOURCE CC'!$F:$F,$A63)&gt;0,SUMIF('SOURCE CC'!$F:$F,$A63,'SOURCE CC'!$C:$C),IF(COUNT(G64:G68)&gt;0, SUM(G64:G68),IF(COUNTIF('SOURCE CC'!$F:$F,$A63 &amp; "?")&gt;0,SUMIF('SOURCE CC'!$F:$F,$A63 &amp; "?", 'SOURCE CC'!$C:$C),"...")))</f>
        <v>...</v>
      </c>
      <c r="H63" s="574" t="str">
        <f>IF(COUNTIF('SOURCE CG'!$F:$F,$A63)&gt;0,SUMIF('SOURCE CG'!$F:$F,$A63,'SOURCE CG'!$C:$C),IF(COUNT(H64:H68)&gt;0, SUM(H64:H68),IF(COUNTIF('SOURCE CG'!$F:$F,$A63 &amp; "?")&gt;0,SUMIF('SOURCE CG'!$F:$F,$A63 &amp; "?", 'SOURCE CG'!$C:$C),IF(COUNT(D63:G63)&gt;0,SUM(D63:G63),"..."))))</f>
        <v>...</v>
      </c>
      <c r="I63" s="574" t="str">
        <f>IF(COUNTIF('SOURCE SG'!$F:$F,$A63)&gt;0,SUMIF('SOURCE SG'!$F:$F,$A63,'SOURCE SG'!$C:$C),IF(COUNT(I64:I68)&gt;0, SUM(I64:I68),IF(COUNTIF('SOURCE SG'!$F:$F,$A63 &amp; "?")&gt;0,SUMIF('SOURCE SG'!$F:$F,$A63 &amp; "?", 'SOURCE SG'!$C:$C),"...")))</f>
        <v>...</v>
      </c>
      <c r="J63" s="574" t="str">
        <f>IF(COUNTIF('SOURCE LG'!$F:$F,$A63)&gt;0,SUMIF('SOURCE LG'!$F:$F,$A63,'SOURCE LG'!$C:$C),IF(COUNT(J64:J68)&gt;0, SUM(J64:J68),IF(COUNTIF('SOURCE LG'!$F:$F,$A63 &amp; "?")&gt;0,SUMIF('SOURCE LG'!$F:$F,$A63 &amp; "?", 'SOURCE LG'!$C:$C),"...")))</f>
        <v>...</v>
      </c>
      <c r="K63" s="574" t="str">
        <f>IF(COUNTIF('SOURCE CT'!$F:$F,$A63)&gt;0,SUMIF('SOURCE CT'!$F:$F,$A63,'SOURCE CT'!$C:$C),IF(COUNT(K64:K68)&gt;0, SUM(K64:K68),IF(COUNTIF('SOURCE CT'!$F:$F,$A63 &amp; "?")&gt;0,SUMIF('SOURCE CT'!$F:$F,$A63 &amp; "?", 'SOURCE CT'!$C:$C),"...")))</f>
        <v>...</v>
      </c>
      <c r="L63" s="574" t="str">
        <f>IF(COUNTIF('SOURCE GG'!$F:$F,$A63)&gt;0,SUMIF('SOURCE GG'!$F:$F,$A63,'SOURCE GG'!$C:$C),IF(COUNT(L64:L68)&gt;0, SUM(L64:L68),IF(COUNTIF('SOURCE GG'!$F:$F,$A63 &amp; "?")&gt;0,SUMIF('SOURCE GG'!$F:$F,$A63 &amp; "?", 'SOURCE GG'!$C:$C),IF(COUNT(H63:K63)&gt;0,SUM(H63:K63),"..."))))</f>
        <v>...</v>
      </c>
      <c r="M63" s="574" t="str">
        <f>IF(COUNTIF('SOURCE NFPC'!$F:$F,$A63)&gt;0,SUMIF('SOURCE NFPC'!$F:$F,$A63,'SOURCE NFPC'!$C:$C),IF(COUNT(M64:M68)&gt;0, SUM(M64:M68),IF(COUNTIF('SOURCE NFPC'!$F:$F,$A63 &amp; "?")&gt;0,SUMIF('SOURCE NFPC'!$F:$F,$A63 &amp; "?", 'SOURCE NFPC'!$C:$C),"...")))</f>
        <v>...</v>
      </c>
      <c r="N63" s="574" t="str">
        <f>IF(COUNTIF('SOURCE CN'!$F:$F,$A63)&gt;0,SUMIF('SOURCE CN'!$F:$F,$A63,'SOURCE CN'!$C:$C),IF(COUNT(N64:N68)&gt;0, SUM(N64:N68),IF(COUNTIF('SOURCE CN'!$F:$F,$A63 &amp; "?")&gt;0,SUMIF('SOURCE CN'!$F:$F,$A63 &amp; "?", 'SOURCE CN'!$C:$C),"...")))</f>
        <v>...</v>
      </c>
      <c r="O63" s="579" t="str">
        <f>IF(COUNTIF('SOURCE NFPS'!$F:$F,$A63)&gt;0,SUMIF('SOURCE NFPS'!$F:$F,$A63,'SOURCE NFPS'!$C:$C),IF(COUNT(O64:O68)&gt;0, SUM(O64:O68),IF(COUNTIF('SOURCE NFPS'!$F:$F,$A63 &amp; "?")&gt;0,SUMIF('SOURCE NFPS'!$F:$F,$A63 &amp; "?", 'SOURCE NFPS'!$C:$C),IF(COUNT(L63:N63)&gt;0,SUM(L63:N63),"..."))))</f>
        <v>...</v>
      </c>
      <c r="P63" s="1"/>
      <c r="Q63" s="563">
        <f t="shared" si="0"/>
        <v>0</v>
      </c>
      <c r="R63" s="564">
        <f t="shared" si="1"/>
        <v>0</v>
      </c>
      <c r="S63" s="565">
        <f t="shared" si="2"/>
        <v>0</v>
      </c>
      <c r="U63" s="63">
        <v>141</v>
      </c>
      <c r="V63" s="63" t="str">
        <f t="shared" si="3"/>
        <v>A141</v>
      </c>
    </row>
    <row r="64" spans="1:22" ht="9.75" customHeight="1">
      <c r="A64" s="677" t="s">
        <v>2186</v>
      </c>
      <c r="B64" s="96" t="s">
        <v>1253</v>
      </c>
      <c r="C64" s="4" t="s">
        <v>1063</v>
      </c>
      <c r="D64" s="574" t="str">
        <f>IF(COUNTIF('SOURCE BA'!$F:$F,$A64)&gt;0,SUMIF('SOURCE BA'!$F:$F,$A64,'SOURCE BA'!$C:$C),IF(COUNTIF('SOURCE BA'!$F:$F,$A64 &amp; "?")&gt;0,SUMIF('SOURCE BA'!$F:$F,$A64 &amp; "?", 'SOURCE BA'!$C:$C),"..."))</f>
        <v>...</v>
      </c>
      <c r="E64" s="574" t="str">
        <f>IF(COUNTIF('SOURCE EA'!$F:$F,$A64)&gt;0,SUMIF('SOURCE EA'!$F:$F,$A64,'SOURCE EA'!$C:$C),IF(COUNTIF('SOURCE EA'!$F:$F,$A64 &amp; "?")&gt;0,SUMIF('SOURCE EA'!$F:$F,$A64 &amp; "?", 'SOURCE EA'!$C:$C),"..."))</f>
        <v>...</v>
      </c>
      <c r="F64" s="574" t="str">
        <f>IF(COUNTIF('SOURCE SS'!$F:$F,$A64)&gt;0,SUMIF('SOURCE SS'!$F:$F,$A64,'SOURCE SS'!$C:$C),IF(COUNTIF('SOURCE SS'!$F:$F,$A64 &amp; "?")&gt;0,SUMIF('SOURCE SS'!$F:$F,$A64 &amp; "?", 'SOURCE SS'!$C:$C),"..."))</f>
        <v>...</v>
      </c>
      <c r="G64" s="574" t="str">
        <f>IF(COUNTIF('SOURCE CC'!$F:$F,$A64)&gt;0,SUMIF('SOURCE CC'!$F:$F,$A64,'SOURCE CC'!$C:$C),IF(COUNTIF('SOURCE CC'!$F:$F,$A64 &amp; "?")&gt;0,SUMIF('SOURCE CC'!$F:$F,$A64 &amp; "?", 'SOURCE CC'!$C:$C),"..."))</f>
        <v>...</v>
      </c>
      <c r="H64" s="574" t="str">
        <f>IF(COUNTIF('SOURCE CG'!$F:$F,$A64)&gt;0,SUMIF('SOURCE CG'!$F:$F,$A64,'SOURCE CG'!$C:$C),IF(COUNTIF('SOURCE CG'!$F:$F,$A64 &amp; "?")&gt;0,SUMIF('SOURCE CG'!$F:$F,$A64 &amp; "?", 'SOURCE CG'!$C:$C),IF(COUNT(D64:G64)&gt;0,SUM(D64:G64),"...")))</f>
        <v>...</v>
      </c>
      <c r="I64" s="574" t="str">
        <f>IF(COUNTIF('SOURCE SG'!$F:$F,$A64)&gt;0,SUMIF('SOURCE SG'!$F:$F,$A64,'SOURCE SG'!$C:$C),IF(COUNTIF('SOURCE SG'!$F:$F,$A64 &amp; "?")&gt;0,SUMIF('SOURCE SG'!$F:$F,$A64 &amp; "?", 'SOURCE SG'!$C:$C),"..."))</f>
        <v>...</v>
      </c>
      <c r="J64" s="574" t="str">
        <f>IF(COUNTIF('SOURCE LG'!$F:$F,$A64)&gt;0,SUMIF('SOURCE LG'!$F:$F,$A64,'SOURCE LG'!$C:$C),IF(COUNTIF('SOURCE LG'!$F:$F,$A64 &amp; "?")&gt;0,SUMIF('SOURCE LG'!$F:$F,$A64 &amp; "?", 'SOURCE LG'!$C:$C),"..."))</f>
        <v>...</v>
      </c>
      <c r="K64" s="574" t="str">
        <f>IF(COUNTIF('SOURCE CT'!$F:$F,$A64)&gt;0,SUMIF('SOURCE CT'!$F:$F,$A64,'SOURCE CT'!$C:$C),IF(COUNTIF('SOURCE CT'!$F:$F,$A64 &amp; "?")&gt;0,SUMIF('SOURCE CT'!$F:$F,$A64 &amp; "?", 'SOURCE CT'!$C:$C),"..."))</f>
        <v>...</v>
      </c>
      <c r="L64" s="574" t="str">
        <f>IF(COUNTIF('SOURCE GG'!$F:$F,$A64)&gt;0,SUMIF('SOURCE GG'!$F:$F,$A64,'SOURCE GG'!$C:$C),IF(COUNTIF('SOURCE GG'!$F:$F,$A64 &amp; "?")&gt;0,SUMIF('SOURCE GG'!$F:$F,$A64 &amp; "?", 'SOURCE GG'!$C:$C),IF(COUNT(H64:K64)&gt;0,SUM(H64:K64),"...")))</f>
        <v>...</v>
      </c>
      <c r="M64" s="574" t="str">
        <f>IF(COUNTIF('SOURCE NFPC'!$F:$F,$A64)&gt;0,SUMIF('SOURCE NFPC'!$F:$F,$A64,'SOURCE NFPC'!$C:$C),IF(COUNTIF('SOURCE NFPC'!$F:$F,$A64 &amp; "?")&gt;0,SUMIF('SOURCE NFPC'!$F:$F,$A64 &amp; "?", 'SOURCE NFPC'!$C:$C),"..."))</f>
        <v>...</v>
      </c>
      <c r="N64" s="574" t="str">
        <f>IF(COUNTIF('SOURCE CN'!$F:$F,$A64)&gt;0,SUMIF('SOURCE CN'!$F:$F,$A64,'SOURCE CN'!$C:$C),IF(COUNTIF('SOURCE CN'!$F:$F,$A64 &amp; "?")&gt;0,SUMIF('SOURCE CN'!$F:$F,$A64 &amp; "?", 'SOURCE CN'!$C:$C),"..."))</f>
        <v>...</v>
      </c>
      <c r="O64" s="579" t="str">
        <f>IF(COUNTIF('SOURCE NFPS'!$F:$F,$A64)&gt;0,SUMIF('SOURCE NFPS'!$F:$F,$A64,'SOURCE NFPS'!$C:$C),IF(COUNTIF('SOURCE NFPS'!$F:$F,$A64 &amp; "?")&gt;0,SUMIF('SOURCE NFPS'!$F:$F,$A64 &amp; "?", 'SOURCE NFPS'!$C:$C),IF(COUNT(L64:N64)&gt;0,SUM(L64:N64),"...")))</f>
        <v>...</v>
      </c>
      <c r="P64" s="1"/>
      <c r="Q64" s="563">
        <f t="shared" si="0"/>
        <v>0</v>
      </c>
      <c r="R64" s="564">
        <f t="shared" si="1"/>
        <v>0</v>
      </c>
      <c r="S64" s="565">
        <f t="shared" si="2"/>
        <v>0</v>
      </c>
      <c r="U64" s="65">
        <v>1411</v>
      </c>
      <c r="V64" s="65" t="str">
        <f t="shared" si="3"/>
        <v>A1411</v>
      </c>
    </row>
    <row r="65" spans="1:22" ht="9.75" customHeight="1">
      <c r="A65" s="677" t="s">
        <v>2187</v>
      </c>
      <c r="B65" s="96" t="s">
        <v>1254</v>
      </c>
      <c r="C65" s="4" t="s">
        <v>1063</v>
      </c>
      <c r="D65" s="574" t="str">
        <f>IF(COUNTIF('SOURCE BA'!$F:$F,$A65)&gt;0,SUMIF('SOURCE BA'!$F:$F,$A65,'SOURCE BA'!$C:$C),IF(COUNTIF('SOURCE BA'!$F:$F,$A65 &amp; "?")&gt;0,SUMIF('SOURCE BA'!$F:$F,$A65 &amp; "?", 'SOURCE BA'!$C:$C),"..."))</f>
        <v>...</v>
      </c>
      <c r="E65" s="574" t="str">
        <f>IF(COUNTIF('SOURCE EA'!$F:$F,$A65)&gt;0,SUMIF('SOURCE EA'!$F:$F,$A65,'SOURCE EA'!$C:$C),IF(COUNTIF('SOURCE EA'!$F:$F,$A65 &amp; "?")&gt;0,SUMIF('SOURCE EA'!$F:$F,$A65 &amp; "?", 'SOURCE EA'!$C:$C),"..."))</f>
        <v>...</v>
      </c>
      <c r="F65" s="574" t="str">
        <f>IF(COUNTIF('SOURCE SS'!$F:$F,$A65)&gt;0,SUMIF('SOURCE SS'!$F:$F,$A65,'SOURCE SS'!$C:$C),IF(COUNTIF('SOURCE SS'!$F:$F,$A65 &amp; "?")&gt;0,SUMIF('SOURCE SS'!$F:$F,$A65 &amp; "?", 'SOURCE SS'!$C:$C),"..."))</f>
        <v>...</v>
      </c>
      <c r="G65" s="574" t="str">
        <f>IF(COUNTIF('SOURCE CC'!$F:$F,$A65)&gt;0,SUMIF('SOURCE CC'!$F:$F,$A65,'SOURCE CC'!$C:$C),IF(COUNTIF('SOURCE CC'!$F:$F,$A65 &amp; "?")&gt;0,SUMIF('SOURCE CC'!$F:$F,$A65 &amp; "?", 'SOURCE CC'!$C:$C),"..."))</f>
        <v>...</v>
      </c>
      <c r="H65" s="574" t="str">
        <f>IF(COUNTIF('SOURCE CG'!$F:$F,$A65)&gt;0,SUMIF('SOURCE CG'!$F:$F,$A65,'SOURCE CG'!$C:$C),IF(COUNTIF('SOURCE CG'!$F:$F,$A65 &amp; "?")&gt;0,SUMIF('SOURCE CG'!$F:$F,$A65 &amp; "?", 'SOURCE CG'!$C:$C),IF(COUNT(D65:G65)&gt;0,SUM(D65:G65),"...")))</f>
        <v>...</v>
      </c>
      <c r="I65" s="574" t="str">
        <f>IF(COUNTIF('SOURCE SG'!$F:$F,$A65)&gt;0,SUMIF('SOURCE SG'!$F:$F,$A65,'SOURCE SG'!$C:$C),IF(COUNTIF('SOURCE SG'!$F:$F,$A65 &amp; "?")&gt;0,SUMIF('SOURCE SG'!$F:$F,$A65 &amp; "?", 'SOURCE SG'!$C:$C),"..."))</f>
        <v>...</v>
      </c>
      <c r="J65" s="574" t="str">
        <f>IF(COUNTIF('SOURCE LG'!$F:$F,$A65)&gt;0,SUMIF('SOURCE LG'!$F:$F,$A65,'SOURCE LG'!$C:$C),IF(COUNTIF('SOURCE LG'!$F:$F,$A65 &amp; "?")&gt;0,SUMIF('SOURCE LG'!$F:$F,$A65 &amp; "?", 'SOURCE LG'!$C:$C),"..."))</f>
        <v>...</v>
      </c>
      <c r="K65" s="574" t="str">
        <f>IF(COUNTIF('SOURCE CT'!$F:$F,$A65)&gt;0,SUMIF('SOURCE CT'!$F:$F,$A65,'SOURCE CT'!$C:$C),IF(COUNTIF('SOURCE CT'!$F:$F,$A65 &amp; "?")&gt;0,SUMIF('SOURCE CT'!$F:$F,$A65 &amp; "?", 'SOURCE CT'!$C:$C),"..."))</f>
        <v>...</v>
      </c>
      <c r="L65" s="574" t="str">
        <f>IF(COUNTIF('SOURCE GG'!$F:$F,$A65)&gt;0,SUMIF('SOURCE GG'!$F:$F,$A65,'SOURCE GG'!$C:$C),IF(COUNTIF('SOURCE GG'!$F:$F,$A65 &amp; "?")&gt;0,SUMIF('SOURCE GG'!$F:$F,$A65 &amp; "?", 'SOURCE GG'!$C:$C),IF(COUNT(H65:K65)&gt;0,SUM(H65:K65),"...")))</f>
        <v>...</v>
      </c>
      <c r="M65" s="574" t="str">
        <f>IF(COUNTIF('SOURCE NFPC'!$F:$F,$A65)&gt;0,SUMIF('SOURCE NFPC'!$F:$F,$A65,'SOURCE NFPC'!$C:$C),IF(COUNTIF('SOURCE NFPC'!$F:$F,$A65 &amp; "?")&gt;0,SUMIF('SOURCE NFPC'!$F:$F,$A65 &amp; "?", 'SOURCE NFPC'!$C:$C),"..."))</f>
        <v>...</v>
      </c>
      <c r="N65" s="574" t="str">
        <f>IF(COUNTIF('SOURCE CN'!$F:$F,$A65)&gt;0,SUMIF('SOURCE CN'!$F:$F,$A65,'SOURCE CN'!$C:$C),IF(COUNTIF('SOURCE CN'!$F:$F,$A65 &amp; "?")&gt;0,SUMIF('SOURCE CN'!$F:$F,$A65 &amp; "?", 'SOURCE CN'!$C:$C),"..."))</f>
        <v>...</v>
      </c>
      <c r="O65" s="579" t="str">
        <f>IF(COUNTIF('SOURCE NFPS'!$F:$F,$A65)&gt;0,SUMIF('SOURCE NFPS'!$F:$F,$A65,'SOURCE NFPS'!$C:$C),IF(COUNTIF('SOURCE NFPS'!$F:$F,$A65 &amp; "?")&gt;0,SUMIF('SOURCE NFPS'!$F:$F,$A65 &amp; "?", 'SOURCE NFPS'!$C:$C),IF(COUNT(L65:N65)&gt;0,SUM(L65:N65),"...")))</f>
        <v>...</v>
      </c>
      <c r="P65" s="1"/>
      <c r="Q65" s="563">
        <f t="shared" si="0"/>
        <v>0</v>
      </c>
      <c r="R65" s="564">
        <f t="shared" si="1"/>
        <v>0</v>
      </c>
      <c r="S65" s="565">
        <f t="shared" si="2"/>
        <v>0</v>
      </c>
      <c r="U65" s="65">
        <v>1412</v>
      </c>
      <c r="V65" s="65" t="str">
        <f t="shared" si="3"/>
        <v>A1412</v>
      </c>
    </row>
    <row r="66" spans="1:22" ht="9.75" customHeight="1">
      <c r="A66" s="677" t="s">
        <v>2188</v>
      </c>
      <c r="B66" s="96" t="s">
        <v>1255</v>
      </c>
      <c r="C66" s="4" t="s">
        <v>1063</v>
      </c>
      <c r="D66" s="574" t="str">
        <f>IF(COUNTIF('SOURCE BA'!$F:$F,$A66)&gt;0,SUMIF('SOURCE BA'!$F:$F,$A66,'SOURCE BA'!$C:$C),IF(COUNTIF('SOURCE BA'!$F:$F,$A66 &amp; "?")&gt;0,SUMIF('SOURCE BA'!$F:$F,$A66 &amp; "?", 'SOURCE BA'!$C:$C),"..."))</f>
        <v>...</v>
      </c>
      <c r="E66" s="574" t="str">
        <f>IF(COUNTIF('SOURCE EA'!$F:$F,$A66)&gt;0,SUMIF('SOURCE EA'!$F:$F,$A66,'SOURCE EA'!$C:$C),IF(COUNTIF('SOURCE EA'!$F:$F,$A66 &amp; "?")&gt;0,SUMIF('SOURCE EA'!$F:$F,$A66 &amp; "?", 'SOURCE EA'!$C:$C),"..."))</f>
        <v>...</v>
      </c>
      <c r="F66" s="574" t="str">
        <f>IF(COUNTIF('SOURCE SS'!$F:$F,$A66)&gt;0,SUMIF('SOURCE SS'!$F:$F,$A66,'SOURCE SS'!$C:$C),IF(COUNTIF('SOURCE SS'!$F:$F,$A66 &amp; "?")&gt;0,SUMIF('SOURCE SS'!$F:$F,$A66 &amp; "?", 'SOURCE SS'!$C:$C),"..."))</f>
        <v>...</v>
      </c>
      <c r="G66" s="574" t="str">
        <f>IF(COUNTIF('SOURCE CC'!$F:$F,$A66)&gt;0,SUMIF('SOURCE CC'!$F:$F,$A66,'SOURCE CC'!$C:$C),IF(COUNTIF('SOURCE CC'!$F:$F,$A66 &amp; "?")&gt;0,SUMIF('SOURCE CC'!$F:$F,$A66 &amp; "?", 'SOURCE CC'!$C:$C),"..."))</f>
        <v>...</v>
      </c>
      <c r="H66" s="574" t="str">
        <f>IF(COUNTIF('SOURCE CG'!$F:$F,$A66)&gt;0,SUMIF('SOURCE CG'!$F:$F,$A66,'SOURCE CG'!$C:$C),IF(COUNTIF('SOURCE CG'!$F:$F,$A66 &amp; "?")&gt;0,SUMIF('SOURCE CG'!$F:$F,$A66 &amp; "?", 'SOURCE CG'!$C:$C),IF(COUNT(D66:G66)&gt;0,SUM(D66:G66),"...")))</f>
        <v>...</v>
      </c>
      <c r="I66" s="574" t="str">
        <f>IF(COUNTIF('SOURCE SG'!$F:$F,$A66)&gt;0,SUMIF('SOURCE SG'!$F:$F,$A66,'SOURCE SG'!$C:$C),IF(COUNTIF('SOURCE SG'!$F:$F,$A66 &amp; "?")&gt;0,SUMIF('SOURCE SG'!$F:$F,$A66 &amp; "?", 'SOURCE SG'!$C:$C),"..."))</f>
        <v>...</v>
      </c>
      <c r="J66" s="574" t="str">
        <f>IF(COUNTIF('SOURCE LG'!$F:$F,$A66)&gt;0,SUMIF('SOURCE LG'!$F:$F,$A66,'SOURCE LG'!$C:$C),IF(COUNTIF('SOURCE LG'!$F:$F,$A66 &amp; "?")&gt;0,SUMIF('SOURCE LG'!$F:$F,$A66 &amp; "?", 'SOURCE LG'!$C:$C),"..."))</f>
        <v>...</v>
      </c>
      <c r="K66" s="574" t="str">
        <f>IF(COUNTIF('SOURCE CT'!$F:$F,$A66)&gt;0,SUMIF('SOURCE CT'!$F:$F,$A66,'SOURCE CT'!$C:$C),IF(COUNTIF('SOURCE CT'!$F:$F,$A66 &amp; "?")&gt;0,SUMIF('SOURCE CT'!$F:$F,$A66 &amp; "?", 'SOURCE CT'!$C:$C),"..."))</f>
        <v>...</v>
      </c>
      <c r="L66" s="574" t="str">
        <f>IF(COUNTIF('SOURCE GG'!$F:$F,$A66)&gt;0,SUMIF('SOURCE GG'!$F:$F,$A66,'SOURCE GG'!$C:$C),IF(COUNTIF('SOURCE GG'!$F:$F,$A66 &amp; "?")&gt;0,SUMIF('SOURCE GG'!$F:$F,$A66 &amp; "?", 'SOURCE GG'!$C:$C),IF(COUNT(H66:K66)&gt;0,SUM(H66:K66),"...")))</f>
        <v>...</v>
      </c>
      <c r="M66" s="574" t="str">
        <f>IF(COUNTIF('SOURCE NFPC'!$F:$F,$A66)&gt;0,SUMIF('SOURCE NFPC'!$F:$F,$A66,'SOURCE NFPC'!$C:$C),IF(COUNTIF('SOURCE NFPC'!$F:$F,$A66 &amp; "?")&gt;0,SUMIF('SOURCE NFPC'!$F:$F,$A66 &amp; "?", 'SOURCE NFPC'!$C:$C),"..."))</f>
        <v>...</v>
      </c>
      <c r="N66" s="574" t="str">
        <f>IF(COUNTIF('SOURCE CN'!$F:$F,$A66)&gt;0,SUMIF('SOURCE CN'!$F:$F,$A66,'SOURCE CN'!$C:$C),IF(COUNTIF('SOURCE CN'!$F:$F,$A66 &amp; "?")&gt;0,SUMIF('SOURCE CN'!$F:$F,$A66 &amp; "?", 'SOURCE CN'!$C:$C),"..."))</f>
        <v>...</v>
      </c>
      <c r="O66" s="579" t="str">
        <f>IF(COUNTIF('SOURCE NFPS'!$F:$F,$A66)&gt;0,SUMIF('SOURCE NFPS'!$F:$F,$A66,'SOURCE NFPS'!$C:$C),IF(COUNTIF('SOURCE NFPS'!$F:$F,$A66 &amp; "?")&gt;0,SUMIF('SOURCE NFPS'!$F:$F,$A66 &amp; "?", 'SOURCE NFPS'!$C:$C),IF(COUNT(L66:N66)&gt;0,SUM(L66:N66),"...")))</f>
        <v>...</v>
      </c>
      <c r="P66" s="1"/>
      <c r="Q66" s="563">
        <f t="shared" si="0"/>
        <v>0</v>
      </c>
      <c r="R66" s="564">
        <f t="shared" si="1"/>
        <v>0</v>
      </c>
      <c r="S66" s="565">
        <f t="shared" si="2"/>
        <v>0</v>
      </c>
      <c r="U66" s="65">
        <v>1413</v>
      </c>
      <c r="V66" s="65" t="str">
        <f t="shared" si="3"/>
        <v>A1413</v>
      </c>
    </row>
    <row r="67" spans="1:22" ht="9.75" customHeight="1">
      <c r="A67" s="677" t="s">
        <v>2189</v>
      </c>
      <c r="B67" s="96" t="s">
        <v>1431</v>
      </c>
      <c r="C67" s="4" t="s">
        <v>1063</v>
      </c>
      <c r="D67" s="574" t="str">
        <f>IF(COUNTIF('SOURCE BA'!$F:$F,$A67)&gt;0,SUMIF('SOURCE BA'!$F:$F,$A67,'SOURCE BA'!$C:$C),IF(COUNTIF('SOURCE BA'!$F:$F,$A67 &amp; "?")&gt;0,SUMIF('SOURCE BA'!$F:$F,$A67 &amp; "?", 'SOURCE BA'!$C:$C),"..."))</f>
        <v>...</v>
      </c>
      <c r="E67" s="574" t="str">
        <f>IF(COUNTIF('SOURCE EA'!$F:$F,$A67)&gt;0,SUMIF('SOURCE EA'!$F:$F,$A67,'SOURCE EA'!$C:$C),IF(COUNTIF('SOURCE EA'!$F:$F,$A67 &amp; "?")&gt;0,SUMIF('SOURCE EA'!$F:$F,$A67 &amp; "?", 'SOURCE EA'!$C:$C),"..."))</f>
        <v>...</v>
      </c>
      <c r="F67" s="574" t="str">
        <f>IF(COUNTIF('SOURCE SS'!$F:$F,$A67)&gt;0,SUMIF('SOURCE SS'!$F:$F,$A67,'SOURCE SS'!$C:$C),IF(COUNTIF('SOURCE SS'!$F:$F,$A67 &amp; "?")&gt;0,SUMIF('SOURCE SS'!$F:$F,$A67 &amp; "?", 'SOURCE SS'!$C:$C),"..."))</f>
        <v>...</v>
      </c>
      <c r="G67" s="574" t="str">
        <f>IF(COUNTIF('SOURCE CC'!$F:$F,$A67)&gt;0,SUMIF('SOURCE CC'!$F:$F,$A67,'SOURCE CC'!$C:$C),IF(COUNTIF('SOURCE CC'!$F:$F,$A67 &amp; "?")&gt;0,SUMIF('SOURCE CC'!$F:$F,$A67 &amp; "?", 'SOURCE CC'!$C:$C),"..."))</f>
        <v>...</v>
      </c>
      <c r="H67" s="574" t="str">
        <f>IF(COUNTIF('SOURCE CG'!$F:$F,$A67)&gt;0,SUMIF('SOURCE CG'!$F:$F,$A67,'SOURCE CG'!$C:$C),IF(COUNTIF('SOURCE CG'!$F:$F,$A67 &amp; "?")&gt;0,SUMIF('SOURCE CG'!$F:$F,$A67 &amp; "?", 'SOURCE CG'!$C:$C),IF(COUNT(D67:G67)&gt;0,SUM(D67:G67),"...")))</f>
        <v>...</v>
      </c>
      <c r="I67" s="574" t="str">
        <f>IF(COUNTIF('SOURCE SG'!$F:$F,$A67)&gt;0,SUMIF('SOURCE SG'!$F:$F,$A67,'SOURCE SG'!$C:$C),IF(COUNTIF('SOURCE SG'!$F:$F,$A67 &amp; "?")&gt;0,SUMIF('SOURCE SG'!$F:$F,$A67 &amp; "?", 'SOURCE SG'!$C:$C),"..."))</f>
        <v>...</v>
      </c>
      <c r="J67" s="574" t="str">
        <f>IF(COUNTIF('SOURCE LG'!$F:$F,$A67)&gt;0,SUMIF('SOURCE LG'!$F:$F,$A67,'SOURCE LG'!$C:$C),IF(COUNTIF('SOURCE LG'!$F:$F,$A67 &amp; "?")&gt;0,SUMIF('SOURCE LG'!$F:$F,$A67 &amp; "?", 'SOURCE LG'!$C:$C),"..."))</f>
        <v>...</v>
      </c>
      <c r="K67" s="574" t="str">
        <f>IF(COUNTIF('SOURCE CT'!$F:$F,$A67)&gt;0,SUMIF('SOURCE CT'!$F:$F,$A67,'SOURCE CT'!$C:$C),IF(COUNTIF('SOURCE CT'!$F:$F,$A67 &amp; "?")&gt;0,SUMIF('SOURCE CT'!$F:$F,$A67 &amp; "?", 'SOURCE CT'!$C:$C),"..."))</f>
        <v>...</v>
      </c>
      <c r="L67" s="574" t="str">
        <f>IF(COUNTIF('SOURCE GG'!$F:$F,$A67)&gt;0,SUMIF('SOURCE GG'!$F:$F,$A67,'SOURCE GG'!$C:$C),IF(COUNTIF('SOURCE GG'!$F:$F,$A67 &amp; "?")&gt;0,SUMIF('SOURCE GG'!$F:$F,$A67 &amp; "?", 'SOURCE GG'!$C:$C),IF(COUNT(H67:K67)&gt;0,SUM(H67:K67),"...")))</f>
        <v>...</v>
      </c>
      <c r="M67" s="574" t="str">
        <f>IF(COUNTIF('SOURCE NFPC'!$F:$F,$A67)&gt;0,SUMIF('SOURCE NFPC'!$F:$F,$A67,'SOURCE NFPC'!$C:$C),IF(COUNTIF('SOURCE NFPC'!$F:$F,$A67 &amp; "?")&gt;0,SUMIF('SOURCE NFPC'!$F:$F,$A67 &amp; "?", 'SOURCE NFPC'!$C:$C),"..."))</f>
        <v>...</v>
      </c>
      <c r="N67" s="574" t="str">
        <f>IF(COUNTIF('SOURCE CN'!$F:$F,$A67)&gt;0,SUMIF('SOURCE CN'!$F:$F,$A67,'SOURCE CN'!$C:$C),IF(COUNTIF('SOURCE CN'!$F:$F,$A67 &amp; "?")&gt;0,SUMIF('SOURCE CN'!$F:$F,$A67 &amp; "?", 'SOURCE CN'!$C:$C),"..."))</f>
        <v>...</v>
      </c>
      <c r="O67" s="579" t="str">
        <f>IF(COUNTIF('SOURCE NFPS'!$F:$F,$A67)&gt;0,SUMIF('SOURCE NFPS'!$F:$F,$A67,'SOURCE NFPS'!$C:$C),IF(COUNTIF('SOURCE NFPS'!$F:$F,$A67 &amp; "?")&gt;0,SUMIF('SOURCE NFPS'!$F:$F,$A67 &amp; "?", 'SOURCE NFPS'!$C:$C),IF(COUNT(L67:N67)&gt;0,SUM(L67:N67),"...")))</f>
        <v>...</v>
      </c>
      <c r="P67" s="1"/>
      <c r="Q67" s="563">
        <f t="shared" si="0"/>
        <v>0</v>
      </c>
      <c r="R67" s="564">
        <f t="shared" si="1"/>
        <v>0</v>
      </c>
      <c r="S67" s="565">
        <f t="shared" si="2"/>
        <v>0</v>
      </c>
      <c r="U67" s="65">
        <v>1414</v>
      </c>
      <c r="V67" s="65" t="str">
        <f t="shared" si="3"/>
        <v>A1414</v>
      </c>
    </row>
    <row r="68" spans="1:22" ht="9.75" customHeight="1">
      <c r="A68" s="677" t="s">
        <v>2190</v>
      </c>
      <c r="B68" s="96" t="s">
        <v>307</v>
      </c>
      <c r="C68" s="4" t="s">
        <v>1063</v>
      </c>
      <c r="D68" s="574" t="str">
        <f>IF(COUNTIF('SOURCE BA'!$F:$F,$A68)&gt;0,SUMIF('SOURCE BA'!$F:$F,$A68,'SOURCE BA'!$C:$C),IF(COUNTIF('SOURCE BA'!$F:$F,$A68 &amp; "?")&gt;0,SUMIF('SOURCE BA'!$F:$F,$A68 &amp; "?", 'SOURCE BA'!$C:$C),"..."))</f>
        <v>...</v>
      </c>
      <c r="E68" s="574" t="str">
        <f>IF(COUNTIF('SOURCE EA'!$F:$F,$A68)&gt;0,SUMIF('SOURCE EA'!$F:$F,$A68,'SOURCE EA'!$C:$C),IF(COUNTIF('SOURCE EA'!$F:$F,$A68 &amp; "?")&gt;0,SUMIF('SOURCE EA'!$F:$F,$A68 &amp; "?", 'SOURCE EA'!$C:$C),"..."))</f>
        <v>...</v>
      </c>
      <c r="F68" s="574" t="str">
        <f>IF(COUNTIF('SOURCE SS'!$F:$F,$A68)&gt;0,SUMIF('SOURCE SS'!$F:$F,$A68,'SOURCE SS'!$C:$C),IF(COUNTIF('SOURCE SS'!$F:$F,$A68 &amp; "?")&gt;0,SUMIF('SOURCE SS'!$F:$F,$A68 &amp; "?", 'SOURCE SS'!$C:$C),"..."))</f>
        <v>...</v>
      </c>
      <c r="G68" s="574" t="str">
        <f>IF(COUNTIF('SOURCE CC'!$F:$F,$A68)&gt;0,SUMIF('SOURCE CC'!$F:$F,$A68,'SOURCE CC'!$C:$C),IF(COUNTIF('SOURCE CC'!$F:$F,$A68 &amp; "?")&gt;0,SUMIF('SOURCE CC'!$F:$F,$A68 &amp; "?", 'SOURCE CC'!$C:$C),"..."))</f>
        <v>...</v>
      </c>
      <c r="H68" s="574" t="str">
        <f>IF(COUNTIF('SOURCE CG'!$F:$F,$A68)&gt;0,SUMIF('SOURCE CG'!$F:$F,$A68,'SOURCE CG'!$C:$C),IF(COUNTIF('SOURCE CG'!$F:$F,$A68 &amp; "?")&gt;0,SUMIF('SOURCE CG'!$F:$F,$A68 &amp; "?", 'SOURCE CG'!$C:$C),IF(COUNT(D68:G68)&gt;0,SUM(D68:G68),"...")))</f>
        <v>...</v>
      </c>
      <c r="I68" s="574" t="str">
        <f>IF(COUNTIF('SOURCE SG'!$F:$F,$A68)&gt;0,SUMIF('SOURCE SG'!$F:$F,$A68,'SOURCE SG'!$C:$C),IF(COUNTIF('SOURCE SG'!$F:$F,$A68 &amp; "?")&gt;0,SUMIF('SOURCE SG'!$F:$F,$A68 &amp; "?", 'SOURCE SG'!$C:$C),"..."))</f>
        <v>...</v>
      </c>
      <c r="J68" s="574" t="str">
        <f>IF(COUNTIF('SOURCE LG'!$F:$F,$A68)&gt;0,SUMIF('SOURCE LG'!$F:$F,$A68,'SOURCE LG'!$C:$C),IF(COUNTIF('SOURCE LG'!$F:$F,$A68 &amp; "?")&gt;0,SUMIF('SOURCE LG'!$F:$F,$A68 &amp; "?", 'SOURCE LG'!$C:$C),"..."))</f>
        <v>...</v>
      </c>
      <c r="K68" s="574" t="str">
        <f>IF(COUNTIF('SOURCE CT'!$F:$F,$A68)&gt;0,SUMIF('SOURCE CT'!$F:$F,$A68,'SOURCE CT'!$C:$C),IF(COUNTIF('SOURCE CT'!$F:$F,$A68 &amp; "?")&gt;0,SUMIF('SOURCE CT'!$F:$F,$A68 &amp; "?", 'SOURCE CT'!$C:$C),"..."))</f>
        <v>...</v>
      </c>
      <c r="L68" s="574" t="str">
        <f>IF(COUNTIF('SOURCE GG'!$F:$F,$A68)&gt;0,SUMIF('SOURCE GG'!$F:$F,$A68,'SOURCE GG'!$C:$C),IF(COUNTIF('SOURCE GG'!$F:$F,$A68 &amp; "?")&gt;0,SUMIF('SOURCE GG'!$F:$F,$A68 &amp; "?", 'SOURCE GG'!$C:$C),IF(COUNT(H68:K68)&gt;0,SUM(H68:K68),"...")))</f>
        <v>...</v>
      </c>
      <c r="M68" s="574" t="str">
        <f>IF(COUNTIF('SOURCE NFPC'!$F:$F,$A68)&gt;0,SUMIF('SOURCE NFPC'!$F:$F,$A68,'SOURCE NFPC'!$C:$C),IF(COUNTIF('SOURCE NFPC'!$F:$F,$A68 &amp; "?")&gt;0,SUMIF('SOURCE NFPC'!$F:$F,$A68 &amp; "?", 'SOURCE NFPC'!$C:$C),"..."))</f>
        <v>...</v>
      </c>
      <c r="N68" s="574" t="str">
        <f>IF(COUNTIF('SOURCE CN'!$F:$F,$A68)&gt;0,SUMIF('SOURCE CN'!$F:$F,$A68,'SOURCE CN'!$C:$C),IF(COUNTIF('SOURCE CN'!$F:$F,$A68 &amp; "?")&gt;0,SUMIF('SOURCE CN'!$F:$F,$A68 &amp; "?", 'SOURCE CN'!$C:$C),"..."))</f>
        <v>...</v>
      </c>
      <c r="O68" s="579" t="str">
        <f>IF(COUNTIF('SOURCE NFPS'!$F:$F,$A68)&gt;0,SUMIF('SOURCE NFPS'!$F:$F,$A68,'SOURCE NFPS'!$C:$C),IF(COUNTIF('SOURCE NFPS'!$F:$F,$A68 &amp; "?")&gt;0,SUMIF('SOURCE NFPS'!$F:$F,$A68 &amp; "?", 'SOURCE NFPS'!$C:$C),IF(COUNT(L68:N68)&gt;0,SUM(L68:N68),"...")))</f>
        <v>...</v>
      </c>
      <c r="P68" s="1"/>
      <c r="Q68" s="563">
        <f t="shared" si="0"/>
        <v>0</v>
      </c>
      <c r="R68" s="564">
        <f t="shared" si="1"/>
        <v>0</v>
      </c>
      <c r="S68" s="565">
        <f t="shared" si="2"/>
        <v>0</v>
      </c>
      <c r="U68" s="65">
        <v>1415</v>
      </c>
      <c r="V68" s="65" t="str">
        <f t="shared" si="3"/>
        <v>A1415</v>
      </c>
    </row>
    <row r="69" spans="1:22" ht="14.25" customHeight="1">
      <c r="A69" s="472" t="s">
        <v>2191</v>
      </c>
      <c r="B69" s="95" t="s">
        <v>1215</v>
      </c>
      <c r="C69" s="4" t="s">
        <v>1063</v>
      </c>
      <c r="D69" s="574" t="str">
        <f>IF(COUNTIF('SOURCE BA'!$F:$F,$A69)&gt;0,SUMIF('SOURCE BA'!$F:$F,$A69,'SOURCE BA'!$C:$C),IF(COUNT(D70:D73)&gt;0, SUM(D70:D73),IF(COUNTIF('SOURCE BA'!$F:$F,$A69 &amp; "?")&gt;0,SUMIF('SOURCE BA'!$F:$F,$A69 &amp; "?", 'SOURCE BA'!$C:$C),"...")))</f>
        <v>...</v>
      </c>
      <c r="E69" s="574" t="str">
        <f>IF(COUNTIF('SOURCE EA'!$F:$F,$A69)&gt;0,SUMIF('SOURCE EA'!$F:$F,$A69,'SOURCE EA'!$C:$C),IF(COUNT(E70:E73)&gt;0, SUM(E70:E73),IF(COUNTIF('SOURCE EA'!$F:$F,$A69 &amp; "?")&gt;0,SUMIF('SOURCE EA'!$F:$F,$A69 &amp; "?", 'SOURCE EA'!$C:$C),"...")))</f>
        <v>...</v>
      </c>
      <c r="F69" s="574" t="str">
        <f>IF(COUNTIF('SOURCE SS'!$F:$F,$A69)&gt;0,SUMIF('SOURCE SS'!$F:$F,$A69,'SOURCE SS'!$C:$C),IF(COUNT(F70:F73)&gt;0, SUM(F70:F73),IF(COUNTIF('SOURCE SS'!$F:$F,$A69 &amp; "?")&gt;0,SUMIF('SOURCE SS'!$F:$F,$A69 &amp; "?", 'SOURCE SS'!$C:$C),"...")))</f>
        <v>...</v>
      </c>
      <c r="G69" s="574" t="str">
        <f>IF(COUNTIF('SOURCE CC'!$F:$F,$A69)&gt;0,SUMIF('SOURCE CC'!$F:$F,$A69,'SOURCE CC'!$C:$C),IF(COUNT(G70:G73)&gt;0, SUM(G70:G73),IF(COUNTIF('SOURCE CC'!$F:$F,$A69 &amp; "?")&gt;0,SUMIF('SOURCE CC'!$F:$F,$A69 &amp; "?", 'SOURCE CC'!$C:$C),"...")))</f>
        <v>...</v>
      </c>
      <c r="H69" s="574" t="str">
        <f>IF(COUNTIF('SOURCE CG'!$F:$F,$A69)&gt;0,SUMIF('SOURCE CG'!$F:$F,$A69,'SOURCE CG'!$C:$C),IF(COUNT(H70:H73)&gt;0, SUM(H70:H73),IF(COUNTIF('SOURCE CG'!$F:$F,$A69 &amp; "?")&gt;0,SUMIF('SOURCE CG'!$F:$F,$A69 &amp; "?", 'SOURCE CG'!$C:$C),IF(COUNT(D69:G69)&gt;0,SUM(D69:G69),"..."))))</f>
        <v>...</v>
      </c>
      <c r="I69" s="574" t="str">
        <f>IF(COUNTIF('SOURCE SG'!$F:$F,$A69)&gt;0,SUMIF('SOURCE SG'!$F:$F,$A69,'SOURCE SG'!$C:$C),IF(COUNT(I70:I73)&gt;0, SUM(I70:I73),IF(COUNTIF('SOURCE SG'!$F:$F,$A69 &amp; "?")&gt;0,SUMIF('SOURCE SG'!$F:$F,$A69 &amp; "?", 'SOURCE SG'!$C:$C),"...")))</f>
        <v>...</v>
      </c>
      <c r="J69" s="574" t="str">
        <f>IF(COUNTIF('SOURCE LG'!$F:$F,$A69)&gt;0,SUMIF('SOURCE LG'!$F:$F,$A69,'SOURCE LG'!$C:$C),IF(COUNT(J70:J73)&gt;0, SUM(J70:J73),IF(COUNTIF('SOURCE LG'!$F:$F,$A69 &amp; "?")&gt;0,SUMIF('SOURCE LG'!$F:$F,$A69 &amp; "?", 'SOURCE LG'!$C:$C),"...")))</f>
        <v>...</v>
      </c>
      <c r="K69" s="574" t="str">
        <f>IF(COUNTIF('SOURCE CT'!$F:$F,$A69)&gt;0,SUMIF('SOURCE CT'!$F:$F,$A69,'SOURCE CT'!$C:$C),IF(COUNT(K70:K73)&gt;0, SUM(K70:K73),IF(COUNTIF('SOURCE CT'!$F:$F,$A69 &amp; "?")&gt;0,SUMIF('SOURCE CT'!$F:$F,$A69 &amp; "?", 'SOURCE CT'!$C:$C),"...")))</f>
        <v>...</v>
      </c>
      <c r="L69" s="574" t="str">
        <f>IF(COUNTIF('SOURCE GG'!$F:$F,$A69)&gt;0,SUMIF('SOURCE GG'!$F:$F,$A69,'SOURCE GG'!$C:$C),IF(COUNT(L70:L73)&gt;0, SUM(L70:L73),IF(COUNTIF('SOURCE GG'!$F:$F,$A69 &amp; "?")&gt;0,SUMIF('SOURCE GG'!$F:$F,$A69 &amp; "?", 'SOURCE GG'!$C:$C),IF(COUNT(H69:K69)&gt;0,SUM(H69:K69),"..."))))</f>
        <v>...</v>
      </c>
      <c r="M69" s="574" t="str">
        <f>IF(COUNTIF('SOURCE NFPC'!$F:$F,$A69)&gt;0,SUMIF('SOURCE NFPC'!$F:$F,$A69,'SOURCE NFPC'!$C:$C),IF(COUNT(M70:M73)&gt;0, SUM(M70:M73),IF(COUNTIF('SOURCE NFPC'!$F:$F,$A69 &amp; "?")&gt;0,SUMIF('SOURCE NFPC'!$F:$F,$A69 &amp; "?", 'SOURCE NFPC'!$C:$C),"...")))</f>
        <v>...</v>
      </c>
      <c r="N69" s="574" t="str">
        <f>IF(COUNTIF('SOURCE CN'!$F:$F,$A69)&gt;0,SUMIF('SOURCE CN'!$F:$F,$A69,'SOURCE CN'!$C:$C),IF(COUNT(N70:N73)&gt;0, SUM(N70:N73),IF(COUNTIF('SOURCE CN'!$F:$F,$A69 &amp; "?")&gt;0,SUMIF('SOURCE CN'!$F:$F,$A69 &amp; "?", 'SOURCE CN'!$C:$C),"...")))</f>
        <v>...</v>
      </c>
      <c r="O69" s="579" t="str">
        <f>IF(COUNTIF('SOURCE NFPS'!$F:$F,$A69)&gt;0,SUMIF('SOURCE NFPS'!$F:$F,$A69,'SOURCE NFPS'!$C:$C),IF(COUNT(O70:O73)&gt;0, SUM(O70:O73),IF(COUNTIF('SOURCE NFPS'!$F:$F,$A69 &amp; "?")&gt;0,SUMIF('SOURCE NFPS'!$F:$F,$A69 &amp; "?", 'SOURCE NFPS'!$C:$C),IF(COUNT(L69:N69)&gt;0,SUM(L69:N69),"..."))))</f>
        <v>...</v>
      </c>
      <c r="P69" s="1"/>
      <c r="Q69" s="563">
        <f t="shared" si="0"/>
        <v>0</v>
      </c>
      <c r="R69" s="564">
        <f t="shared" si="1"/>
        <v>0</v>
      </c>
      <c r="S69" s="565">
        <f t="shared" si="2"/>
        <v>0</v>
      </c>
      <c r="U69" s="63">
        <v>142</v>
      </c>
      <c r="V69" s="63" t="str">
        <f t="shared" si="3"/>
        <v>A142</v>
      </c>
    </row>
    <row r="70" spans="1:22" ht="9.75" customHeight="1">
      <c r="A70" s="677" t="s">
        <v>2192</v>
      </c>
      <c r="B70" s="96" t="s">
        <v>308</v>
      </c>
      <c r="C70" s="4" t="s">
        <v>1063</v>
      </c>
      <c r="D70" s="574" t="str">
        <f>IF(COUNTIF('SOURCE BA'!$F:$F,$A70)&gt;0,SUMIF('SOURCE BA'!$F:$F,$A70,'SOURCE BA'!$C:$C),IF(COUNTIF('SOURCE BA'!$F:$F,$A70 &amp; "?")&gt;0,SUMIF('SOURCE BA'!$F:$F,$A70 &amp; "?", 'SOURCE BA'!$C:$C),"..."))</f>
        <v>...</v>
      </c>
      <c r="E70" s="574" t="str">
        <f>IF(COUNTIF('SOURCE EA'!$F:$F,$A70)&gt;0,SUMIF('SOURCE EA'!$F:$F,$A70,'SOURCE EA'!$C:$C),IF(COUNTIF('SOURCE EA'!$F:$F,$A70 &amp; "?")&gt;0,SUMIF('SOURCE EA'!$F:$F,$A70 &amp; "?", 'SOURCE EA'!$C:$C),"..."))</f>
        <v>...</v>
      </c>
      <c r="F70" s="574" t="str">
        <f>IF(COUNTIF('SOURCE SS'!$F:$F,$A70)&gt;0,SUMIF('SOURCE SS'!$F:$F,$A70,'SOURCE SS'!$C:$C),IF(COUNTIF('SOURCE SS'!$F:$F,$A70 &amp; "?")&gt;0,SUMIF('SOURCE SS'!$F:$F,$A70 &amp; "?", 'SOURCE SS'!$C:$C),"..."))</f>
        <v>...</v>
      </c>
      <c r="G70" s="574" t="str">
        <f>IF(COUNTIF('SOURCE CC'!$F:$F,$A70)&gt;0,SUMIF('SOURCE CC'!$F:$F,$A70,'SOURCE CC'!$C:$C),IF(COUNTIF('SOURCE CC'!$F:$F,$A70 &amp; "?")&gt;0,SUMIF('SOURCE CC'!$F:$F,$A70 &amp; "?", 'SOURCE CC'!$C:$C),"..."))</f>
        <v>...</v>
      </c>
      <c r="H70" s="574" t="str">
        <f>IF(COUNTIF('SOURCE CG'!$F:$F,$A70)&gt;0,SUMIF('SOURCE CG'!$F:$F,$A70,'SOURCE CG'!$C:$C),IF(COUNTIF('SOURCE CG'!$F:$F,$A70 &amp; "?")&gt;0,SUMIF('SOURCE CG'!$F:$F,$A70 &amp; "?", 'SOURCE CG'!$C:$C),IF(COUNT(D70:G70)&gt;0,SUM(D70:G70),"...")))</f>
        <v>...</v>
      </c>
      <c r="I70" s="574" t="str">
        <f>IF(COUNTIF('SOURCE SG'!$F:$F,$A70)&gt;0,SUMIF('SOURCE SG'!$F:$F,$A70,'SOURCE SG'!$C:$C),IF(COUNTIF('SOURCE SG'!$F:$F,$A70 &amp; "?")&gt;0,SUMIF('SOURCE SG'!$F:$F,$A70 &amp; "?", 'SOURCE SG'!$C:$C),"..."))</f>
        <v>...</v>
      </c>
      <c r="J70" s="574" t="str">
        <f>IF(COUNTIF('SOURCE LG'!$F:$F,$A70)&gt;0,SUMIF('SOURCE LG'!$F:$F,$A70,'SOURCE LG'!$C:$C),IF(COUNTIF('SOURCE LG'!$F:$F,$A70 &amp; "?")&gt;0,SUMIF('SOURCE LG'!$F:$F,$A70 &amp; "?", 'SOURCE LG'!$C:$C),"..."))</f>
        <v>...</v>
      </c>
      <c r="K70" s="574" t="str">
        <f>IF(COUNTIF('SOURCE CT'!$F:$F,$A70)&gt;0,SUMIF('SOURCE CT'!$F:$F,$A70,'SOURCE CT'!$C:$C),IF(COUNTIF('SOURCE CT'!$F:$F,$A70 &amp; "?")&gt;0,SUMIF('SOURCE CT'!$F:$F,$A70 &amp; "?", 'SOURCE CT'!$C:$C),"..."))</f>
        <v>...</v>
      </c>
      <c r="L70" s="574" t="str">
        <f>IF(COUNTIF('SOURCE GG'!$F:$F,$A70)&gt;0,SUMIF('SOURCE GG'!$F:$F,$A70,'SOURCE GG'!$C:$C),IF(COUNTIF('SOURCE GG'!$F:$F,$A70 &amp; "?")&gt;0,SUMIF('SOURCE GG'!$F:$F,$A70 &amp; "?", 'SOURCE GG'!$C:$C),IF(COUNT(H70:K70)&gt;0,SUM(H70:K70),"...")))</f>
        <v>...</v>
      </c>
      <c r="M70" s="574" t="str">
        <f>IF(COUNTIF('SOURCE NFPC'!$F:$F,$A70)&gt;0,SUMIF('SOURCE NFPC'!$F:$F,$A70,'SOURCE NFPC'!$C:$C),IF(COUNTIF('SOURCE NFPC'!$F:$F,$A70 &amp; "?")&gt;0,SUMIF('SOURCE NFPC'!$F:$F,$A70 &amp; "?", 'SOURCE NFPC'!$C:$C),"..."))</f>
        <v>...</v>
      </c>
      <c r="N70" s="574" t="str">
        <f>IF(COUNTIF('SOURCE CN'!$F:$F,$A70)&gt;0,SUMIF('SOURCE CN'!$F:$F,$A70,'SOURCE CN'!$C:$C),IF(COUNTIF('SOURCE CN'!$F:$F,$A70 &amp; "?")&gt;0,SUMIF('SOURCE CN'!$F:$F,$A70 &amp; "?", 'SOURCE CN'!$C:$C),"..."))</f>
        <v>...</v>
      </c>
      <c r="O70" s="579" t="str">
        <f>IF(COUNTIF('SOURCE NFPS'!$F:$F,$A70)&gt;0,SUMIF('SOURCE NFPS'!$F:$F,$A70,'SOURCE NFPS'!$C:$C),IF(COUNTIF('SOURCE NFPS'!$F:$F,$A70 &amp; "?")&gt;0,SUMIF('SOURCE NFPS'!$F:$F,$A70 &amp; "?", 'SOURCE NFPS'!$C:$C),IF(COUNT(L70:N70)&gt;0,SUM(L70:N70),"...")))</f>
        <v>...</v>
      </c>
      <c r="P70" s="1"/>
      <c r="Q70" s="563">
        <f t="shared" si="0"/>
        <v>0</v>
      </c>
      <c r="R70" s="564">
        <f t="shared" si="1"/>
        <v>0</v>
      </c>
      <c r="S70" s="565">
        <f t="shared" si="2"/>
        <v>0</v>
      </c>
      <c r="U70" s="65">
        <v>1421</v>
      </c>
      <c r="V70" s="65" t="str">
        <f t="shared" si="3"/>
        <v>A1421</v>
      </c>
    </row>
    <row r="71" spans="1:22" ht="9.75" customHeight="1">
      <c r="A71" s="677" t="s">
        <v>2193</v>
      </c>
      <c r="B71" s="96" t="s">
        <v>309</v>
      </c>
      <c r="C71" s="4" t="s">
        <v>1063</v>
      </c>
      <c r="D71" s="574" t="str">
        <f>IF(COUNTIF('SOURCE BA'!$F:$F,$A71)&gt;0,SUMIF('SOURCE BA'!$F:$F,$A71,'SOURCE BA'!$C:$C),IF(COUNTIF('SOURCE BA'!$F:$F,$A71 &amp; "?")&gt;0,SUMIF('SOURCE BA'!$F:$F,$A71 &amp; "?", 'SOURCE BA'!$C:$C),"..."))</f>
        <v>...</v>
      </c>
      <c r="E71" s="574" t="str">
        <f>IF(COUNTIF('SOURCE EA'!$F:$F,$A71)&gt;0,SUMIF('SOURCE EA'!$F:$F,$A71,'SOURCE EA'!$C:$C),IF(COUNTIF('SOURCE EA'!$F:$F,$A71 &amp; "?")&gt;0,SUMIF('SOURCE EA'!$F:$F,$A71 &amp; "?", 'SOURCE EA'!$C:$C),"..."))</f>
        <v>...</v>
      </c>
      <c r="F71" s="574" t="str">
        <f>IF(COUNTIF('SOURCE SS'!$F:$F,$A71)&gt;0,SUMIF('SOURCE SS'!$F:$F,$A71,'SOURCE SS'!$C:$C),IF(COUNTIF('SOURCE SS'!$F:$F,$A71 &amp; "?")&gt;0,SUMIF('SOURCE SS'!$F:$F,$A71 &amp; "?", 'SOURCE SS'!$C:$C),"..."))</f>
        <v>...</v>
      </c>
      <c r="G71" s="574" t="str">
        <f>IF(COUNTIF('SOURCE CC'!$F:$F,$A71)&gt;0,SUMIF('SOURCE CC'!$F:$F,$A71,'SOURCE CC'!$C:$C),IF(COUNTIF('SOURCE CC'!$F:$F,$A71 &amp; "?")&gt;0,SUMIF('SOURCE CC'!$F:$F,$A71 &amp; "?", 'SOURCE CC'!$C:$C),"..."))</f>
        <v>...</v>
      </c>
      <c r="H71" s="574" t="str">
        <f>IF(COUNTIF('SOURCE CG'!$F:$F,$A71)&gt;0,SUMIF('SOURCE CG'!$F:$F,$A71,'SOURCE CG'!$C:$C),IF(COUNTIF('SOURCE CG'!$F:$F,$A71 &amp; "?")&gt;0,SUMIF('SOURCE CG'!$F:$F,$A71 &amp; "?", 'SOURCE CG'!$C:$C),IF(COUNT(D71:G71)&gt;0,SUM(D71:G71),"...")))</f>
        <v>...</v>
      </c>
      <c r="I71" s="574" t="str">
        <f>IF(COUNTIF('SOURCE SG'!$F:$F,$A71)&gt;0,SUMIF('SOURCE SG'!$F:$F,$A71,'SOURCE SG'!$C:$C),IF(COUNTIF('SOURCE SG'!$F:$F,$A71 &amp; "?")&gt;0,SUMIF('SOURCE SG'!$F:$F,$A71 &amp; "?", 'SOURCE SG'!$C:$C),"..."))</f>
        <v>...</v>
      </c>
      <c r="J71" s="574" t="str">
        <f>IF(COUNTIF('SOURCE LG'!$F:$F,$A71)&gt;0,SUMIF('SOURCE LG'!$F:$F,$A71,'SOURCE LG'!$C:$C),IF(COUNTIF('SOURCE LG'!$F:$F,$A71 &amp; "?")&gt;0,SUMIF('SOURCE LG'!$F:$F,$A71 &amp; "?", 'SOURCE LG'!$C:$C),"..."))</f>
        <v>...</v>
      </c>
      <c r="K71" s="574" t="str">
        <f>IF(COUNTIF('SOURCE CT'!$F:$F,$A71)&gt;0,SUMIF('SOURCE CT'!$F:$F,$A71,'SOURCE CT'!$C:$C),IF(COUNTIF('SOURCE CT'!$F:$F,$A71 &amp; "?")&gt;0,SUMIF('SOURCE CT'!$F:$F,$A71 &amp; "?", 'SOURCE CT'!$C:$C),"..."))</f>
        <v>...</v>
      </c>
      <c r="L71" s="574" t="str">
        <f>IF(COUNTIF('SOURCE GG'!$F:$F,$A71)&gt;0,SUMIF('SOURCE GG'!$F:$F,$A71,'SOURCE GG'!$C:$C),IF(COUNTIF('SOURCE GG'!$F:$F,$A71 &amp; "?")&gt;0,SUMIF('SOURCE GG'!$F:$F,$A71 &amp; "?", 'SOURCE GG'!$C:$C),IF(COUNT(H71:K71)&gt;0,SUM(H71:K71),"...")))</f>
        <v>...</v>
      </c>
      <c r="M71" s="574" t="str">
        <f>IF(COUNTIF('SOURCE NFPC'!$F:$F,$A71)&gt;0,SUMIF('SOURCE NFPC'!$F:$F,$A71,'SOURCE NFPC'!$C:$C),IF(COUNTIF('SOURCE NFPC'!$F:$F,$A71 &amp; "?")&gt;0,SUMIF('SOURCE NFPC'!$F:$F,$A71 &amp; "?", 'SOURCE NFPC'!$C:$C),"..."))</f>
        <v>...</v>
      </c>
      <c r="N71" s="574" t="str">
        <f>IF(COUNTIF('SOURCE CN'!$F:$F,$A71)&gt;0,SUMIF('SOURCE CN'!$F:$F,$A71,'SOURCE CN'!$C:$C),IF(COUNTIF('SOURCE CN'!$F:$F,$A71 &amp; "?")&gt;0,SUMIF('SOURCE CN'!$F:$F,$A71 &amp; "?", 'SOURCE CN'!$C:$C),"..."))</f>
        <v>...</v>
      </c>
      <c r="O71" s="579" t="str">
        <f>IF(COUNTIF('SOURCE NFPS'!$F:$F,$A71)&gt;0,SUMIF('SOURCE NFPS'!$F:$F,$A71,'SOURCE NFPS'!$C:$C),IF(COUNTIF('SOURCE NFPS'!$F:$F,$A71 &amp; "?")&gt;0,SUMIF('SOURCE NFPS'!$F:$F,$A71 &amp; "?", 'SOURCE NFPS'!$C:$C),IF(COUNT(L71:N71)&gt;0,SUM(L71:N71),"...")))</f>
        <v>...</v>
      </c>
      <c r="P71" s="1"/>
      <c r="Q71" s="563">
        <f t="shared" si="0"/>
        <v>0</v>
      </c>
      <c r="R71" s="564">
        <f t="shared" si="1"/>
        <v>0</v>
      </c>
      <c r="S71" s="565">
        <f t="shared" si="2"/>
        <v>0</v>
      </c>
      <c r="U71" s="65">
        <v>1422</v>
      </c>
      <c r="V71" s="65" t="str">
        <f t="shared" si="3"/>
        <v>A1422</v>
      </c>
    </row>
    <row r="72" spans="1:22" ht="9.75" customHeight="1">
      <c r="A72" s="677" t="s">
        <v>2194</v>
      </c>
      <c r="B72" s="96" t="s">
        <v>310</v>
      </c>
      <c r="C72" s="4" t="s">
        <v>1063</v>
      </c>
      <c r="D72" s="574" t="str">
        <f>IF(COUNTIF('SOURCE BA'!$F:$F,$A72)&gt;0,SUMIF('SOURCE BA'!$F:$F,$A72,'SOURCE BA'!$C:$C),IF(COUNTIF('SOURCE BA'!$F:$F,$A72 &amp; "?")&gt;0,SUMIF('SOURCE BA'!$F:$F,$A72 &amp; "?", 'SOURCE BA'!$C:$C),"..."))</f>
        <v>...</v>
      </c>
      <c r="E72" s="574" t="str">
        <f>IF(COUNTIF('SOURCE EA'!$F:$F,$A72)&gt;0,SUMIF('SOURCE EA'!$F:$F,$A72,'SOURCE EA'!$C:$C),IF(COUNTIF('SOURCE EA'!$F:$F,$A72 &amp; "?")&gt;0,SUMIF('SOURCE EA'!$F:$F,$A72 &amp; "?", 'SOURCE EA'!$C:$C),"..."))</f>
        <v>...</v>
      </c>
      <c r="F72" s="574" t="str">
        <f>IF(COUNTIF('SOURCE SS'!$F:$F,$A72)&gt;0,SUMIF('SOURCE SS'!$F:$F,$A72,'SOURCE SS'!$C:$C),IF(COUNTIF('SOURCE SS'!$F:$F,$A72 &amp; "?")&gt;0,SUMIF('SOURCE SS'!$F:$F,$A72 &amp; "?", 'SOURCE SS'!$C:$C),"..."))</f>
        <v>...</v>
      </c>
      <c r="G72" s="574" t="str">
        <f>IF(COUNTIF('SOURCE CC'!$F:$F,$A72)&gt;0,SUMIF('SOURCE CC'!$F:$F,$A72,'SOURCE CC'!$C:$C),IF(COUNTIF('SOURCE CC'!$F:$F,$A72 &amp; "?")&gt;0,SUMIF('SOURCE CC'!$F:$F,$A72 &amp; "?", 'SOURCE CC'!$C:$C),"..."))</f>
        <v>...</v>
      </c>
      <c r="H72" s="574" t="str">
        <f>IF(COUNTIF('SOURCE CG'!$F:$F,$A72)&gt;0,SUMIF('SOURCE CG'!$F:$F,$A72,'SOURCE CG'!$C:$C),IF(COUNTIF('SOURCE CG'!$F:$F,$A72 &amp; "?")&gt;0,SUMIF('SOURCE CG'!$F:$F,$A72 &amp; "?", 'SOURCE CG'!$C:$C),IF(COUNT(D72:G72)&gt;0,SUM(D72:G72),"...")))</f>
        <v>...</v>
      </c>
      <c r="I72" s="574" t="str">
        <f>IF(COUNTIF('SOURCE SG'!$F:$F,$A72)&gt;0,SUMIF('SOURCE SG'!$F:$F,$A72,'SOURCE SG'!$C:$C),IF(COUNTIF('SOURCE SG'!$F:$F,$A72 &amp; "?")&gt;0,SUMIF('SOURCE SG'!$F:$F,$A72 &amp; "?", 'SOURCE SG'!$C:$C),"..."))</f>
        <v>...</v>
      </c>
      <c r="J72" s="574" t="str">
        <f>IF(COUNTIF('SOURCE LG'!$F:$F,$A72)&gt;0,SUMIF('SOURCE LG'!$F:$F,$A72,'SOURCE LG'!$C:$C),IF(COUNTIF('SOURCE LG'!$F:$F,$A72 &amp; "?")&gt;0,SUMIF('SOURCE LG'!$F:$F,$A72 &amp; "?", 'SOURCE LG'!$C:$C),"..."))</f>
        <v>...</v>
      </c>
      <c r="K72" s="574" t="str">
        <f>IF(COUNTIF('SOURCE CT'!$F:$F,$A72)&gt;0,SUMIF('SOURCE CT'!$F:$F,$A72,'SOURCE CT'!$C:$C),IF(COUNTIF('SOURCE CT'!$F:$F,$A72 &amp; "?")&gt;0,SUMIF('SOURCE CT'!$F:$F,$A72 &amp; "?", 'SOURCE CT'!$C:$C),"..."))</f>
        <v>...</v>
      </c>
      <c r="L72" s="574" t="str">
        <f>IF(COUNTIF('SOURCE GG'!$F:$F,$A72)&gt;0,SUMIF('SOURCE GG'!$F:$F,$A72,'SOURCE GG'!$C:$C),IF(COUNTIF('SOURCE GG'!$F:$F,$A72 &amp; "?")&gt;0,SUMIF('SOURCE GG'!$F:$F,$A72 &amp; "?", 'SOURCE GG'!$C:$C),IF(COUNT(H72:K72)&gt;0,SUM(H72:K72),"...")))</f>
        <v>...</v>
      </c>
      <c r="M72" s="574" t="str">
        <f>IF(COUNTIF('SOURCE NFPC'!$F:$F,$A72)&gt;0,SUMIF('SOURCE NFPC'!$F:$F,$A72,'SOURCE NFPC'!$C:$C),IF(COUNTIF('SOURCE NFPC'!$F:$F,$A72 &amp; "?")&gt;0,SUMIF('SOURCE NFPC'!$F:$F,$A72 &amp; "?", 'SOURCE NFPC'!$C:$C),"..."))</f>
        <v>...</v>
      </c>
      <c r="N72" s="574" t="str">
        <f>IF(COUNTIF('SOURCE CN'!$F:$F,$A72)&gt;0,SUMIF('SOURCE CN'!$F:$F,$A72,'SOURCE CN'!$C:$C),IF(COUNTIF('SOURCE CN'!$F:$F,$A72 &amp; "?")&gt;0,SUMIF('SOURCE CN'!$F:$F,$A72 &amp; "?", 'SOURCE CN'!$C:$C),"..."))</f>
        <v>...</v>
      </c>
      <c r="O72" s="579" t="str">
        <f>IF(COUNTIF('SOURCE NFPS'!$F:$F,$A72)&gt;0,SUMIF('SOURCE NFPS'!$F:$F,$A72,'SOURCE NFPS'!$C:$C),IF(COUNTIF('SOURCE NFPS'!$F:$F,$A72 &amp; "?")&gt;0,SUMIF('SOURCE NFPS'!$F:$F,$A72 &amp; "?", 'SOURCE NFPS'!$C:$C),IF(COUNT(L72:N72)&gt;0,SUM(L72:N72),"...")))</f>
        <v>...</v>
      </c>
      <c r="P72" s="1"/>
      <c r="Q72" s="563">
        <f t="shared" si="0"/>
        <v>0</v>
      </c>
      <c r="R72" s="564">
        <f t="shared" si="1"/>
        <v>0</v>
      </c>
      <c r="S72" s="565">
        <f t="shared" si="2"/>
        <v>0</v>
      </c>
      <c r="U72" s="65">
        <v>1423</v>
      </c>
      <c r="V72" s="65" t="str">
        <f t="shared" si="3"/>
        <v>A1423</v>
      </c>
    </row>
    <row r="73" spans="1:22" ht="9.75" customHeight="1">
      <c r="A73" s="677" t="s">
        <v>2195</v>
      </c>
      <c r="B73" s="96" t="s">
        <v>1266</v>
      </c>
      <c r="C73" s="4" t="s">
        <v>1063</v>
      </c>
      <c r="D73" s="574" t="str">
        <f>IF(COUNTIF('SOURCE BA'!$F:$F,$A73)&gt;0,SUMIF('SOURCE BA'!$F:$F,$A73,'SOURCE BA'!$C:$C),IF(COUNTIF('SOURCE BA'!$F:$F,$A73 &amp; "?")&gt;0,SUMIF('SOURCE BA'!$F:$F,$A73 &amp; "?", 'SOURCE BA'!$C:$C),"..."))</f>
        <v>...</v>
      </c>
      <c r="E73" s="574" t="str">
        <f>IF(COUNTIF('SOURCE EA'!$F:$F,$A73)&gt;0,SUMIF('SOURCE EA'!$F:$F,$A73,'SOURCE EA'!$C:$C),IF(COUNTIF('SOURCE EA'!$F:$F,$A73 &amp; "?")&gt;0,SUMIF('SOURCE EA'!$F:$F,$A73 &amp; "?", 'SOURCE EA'!$C:$C),"..."))</f>
        <v>...</v>
      </c>
      <c r="F73" s="574" t="str">
        <f>IF(COUNTIF('SOURCE SS'!$F:$F,$A73)&gt;0,SUMIF('SOURCE SS'!$F:$F,$A73,'SOURCE SS'!$C:$C),IF(COUNTIF('SOURCE SS'!$F:$F,$A73 &amp; "?")&gt;0,SUMIF('SOURCE SS'!$F:$F,$A73 &amp; "?", 'SOURCE SS'!$C:$C),"..."))</f>
        <v>...</v>
      </c>
      <c r="G73" s="574" t="str">
        <f>IF(COUNTIF('SOURCE CC'!$F:$F,$A73)&gt;0,SUMIF('SOURCE CC'!$F:$F,$A73,'SOURCE CC'!$C:$C),IF(COUNTIF('SOURCE CC'!$F:$F,$A73 &amp; "?")&gt;0,SUMIF('SOURCE CC'!$F:$F,$A73 &amp; "?", 'SOURCE CC'!$C:$C),"..."))</f>
        <v>...</v>
      </c>
      <c r="H73" s="574" t="str">
        <f>IF(COUNTIF('SOURCE CG'!$F:$F,$A73)&gt;0,SUMIF('SOURCE CG'!$F:$F,$A73,'SOURCE CG'!$C:$C),IF(COUNTIF('SOURCE CG'!$F:$F,$A73 &amp; "?")&gt;0,SUMIF('SOURCE CG'!$F:$F,$A73 &amp; "?", 'SOURCE CG'!$C:$C),IF(COUNT(D73:G73)&gt;0,SUM(D73:G73),"...")))</f>
        <v>...</v>
      </c>
      <c r="I73" s="574" t="str">
        <f>IF(COUNTIF('SOURCE SG'!$F:$F,$A73)&gt;0,SUMIF('SOURCE SG'!$F:$F,$A73,'SOURCE SG'!$C:$C),IF(COUNTIF('SOURCE SG'!$F:$F,$A73 &amp; "?")&gt;0,SUMIF('SOURCE SG'!$F:$F,$A73 &amp; "?", 'SOURCE SG'!$C:$C),"..."))</f>
        <v>...</v>
      </c>
      <c r="J73" s="574" t="str">
        <f>IF(COUNTIF('SOURCE LG'!$F:$F,$A73)&gt;0,SUMIF('SOURCE LG'!$F:$F,$A73,'SOURCE LG'!$C:$C),IF(COUNTIF('SOURCE LG'!$F:$F,$A73 &amp; "?")&gt;0,SUMIF('SOURCE LG'!$F:$F,$A73 &amp; "?", 'SOURCE LG'!$C:$C),"..."))</f>
        <v>...</v>
      </c>
      <c r="K73" s="574" t="str">
        <f>IF(COUNTIF('SOURCE CT'!$F:$F,$A73)&gt;0,SUMIF('SOURCE CT'!$F:$F,$A73,'SOURCE CT'!$C:$C),IF(COUNTIF('SOURCE CT'!$F:$F,$A73 &amp; "?")&gt;0,SUMIF('SOURCE CT'!$F:$F,$A73 &amp; "?", 'SOURCE CT'!$C:$C),"..."))</f>
        <v>...</v>
      </c>
      <c r="L73" s="574" t="str">
        <f>IF(COUNTIF('SOURCE GG'!$F:$F,$A73)&gt;0,SUMIF('SOURCE GG'!$F:$F,$A73,'SOURCE GG'!$C:$C),IF(COUNTIF('SOURCE GG'!$F:$F,$A73 &amp; "?")&gt;0,SUMIF('SOURCE GG'!$F:$F,$A73 &amp; "?", 'SOURCE GG'!$C:$C),IF(COUNT(H73:K73)&gt;0,SUM(H73:K73),"...")))</f>
        <v>...</v>
      </c>
      <c r="M73" s="574" t="str">
        <f>IF(COUNTIF('SOURCE NFPC'!$F:$F,$A73)&gt;0,SUMIF('SOURCE NFPC'!$F:$F,$A73,'SOURCE NFPC'!$C:$C),IF(COUNTIF('SOURCE NFPC'!$F:$F,$A73 &amp; "?")&gt;0,SUMIF('SOURCE NFPC'!$F:$F,$A73 &amp; "?", 'SOURCE NFPC'!$C:$C),"..."))</f>
        <v>...</v>
      </c>
      <c r="N73" s="574" t="str">
        <f>IF(COUNTIF('SOURCE CN'!$F:$F,$A73)&gt;0,SUMIF('SOURCE CN'!$F:$F,$A73,'SOURCE CN'!$C:$C),IF(COUNTIF('SOURCE CN'!$F:$F,$A73 &amp; "?")&gt;0,SUMIF('SOURCE CN'!$F:$F,$A73 &amp; "?", 'SOURCE CN'!$C:$C),"..."))</f>
        <v>...</v>
      </c>
      <c r="O73" s="579" t="str">
        <f>IF(COUNTIF('SOURCE NFPS'!$F:$F,$A73)&gt;0,SUMIF('SOURCE NFPS'!$F:$F,$A73,'SOURCE NFPS'!$C:$C),IF(COUNTIF('SOURCE NFPS'!$F:$F,$A73 &amp; "?")&gt;0,SUMIF('SOURCE NFPS'!$F:$F,$A73 &amp; "?", 'SOURCE NFPS'!$C:$C),IF(COUNT(L73:N73)&gt;0,SUM(L73:N73),"...")))</f>
        <v>...</v>
      </c>
      <c r="P73" s="1"/>
      <c r="Q73" s="563">
        <f t="shared" ref="Q73:Q78" si="4">SUM(H73)-SUM(D73)-SUM(E73)-SUM(F73)-SUM(G73)</f>
        <v>0</v>
      </c>
      <c r="R73" s="564">
        <f t="shared" ref="R73:R78" si="5">SUM(L73)-SUM(H73)-SUM(I73)-SUM(J73)-SUM(K73)</f>
        <v>0</v>
      </c>
      <c r="S73" s="565">
        <f t="shared" ref="S73:S78" si="6">SUM(O73)-SUM(L73)-SUM(M73)-SUM(N73)</f>
        <v>0</v>
      </c>
      <c r="U73" s="65">
        <v>1424</v>
      </c>
      <c r="V73" s="65" t="str">
        <f t="shared" ref="V73:V78" si="7">"A"&amp;""&amp;U73</f>
        <v>A1424</v>
      </c>
    </row>
    <row r="74" spans="1:22" ht="14.25" customHeight="1">
      <c r="A74" s="472" t="s">
        <v>2196</v>
      </c>
      <c r="B74" s="95" t="s">
        <v>1647</v>
      </c>
      <c r="C74" s="4" t="s">
        <v>1063</v>
      </c>
      <c r="D74" s="574" t="str">
        <f>IF(COUNTIF('SOURCE BA'!$F:$F,$A74)&gt;0,SUMIF('SOURCE BA'!$F:$F,$A74,'SOURCE BA'!$C:$C),IF(COUNTIF('SOURCE BA'!$F:$F,$A74&amp;"?")&gt;0,SUMIF('SOURCE BA'!$F:$F,$A74&amp;"?",'SOURCE BA'!$C:$C),"..."))</f>
        <v>...</v>
      </c>
      <c r="E74" s="574" t="str">
        <f>IF(COUNTIF('SOURCE EA'!$F:$F,$A74)&gt;0,SUMIF('SOURCE EA'!$F:$F,$A74,'SOURCE EA'!$C:$C),IF(COUNTIF('SOURCE EA'!$F:$F,$A74&amp;"?")&gt;0,SUMIF('SOURCE EA'!$F:$F,$A74&amp;"?",'SOURCE EA'!$C:$C),"..."))</f>
        <v>...</v>
      </c>
      <c r="F74" s="574" t="str">
        <f>IF(COUNTIF('SOURCE SS'!$F:$F,$A74)&gt;0,SUMIF('SOURCE SS'!$F:$F,$A74,'SOURCE SS'!$C:$C),IF(COUNTIF('SOURCE SS'!$F:$F,$A74&amp;"?")&gt;0,SUMIF('SOURCE SS'!$F:$F,$A74&amp;"?",'SOURCE SS'!$C:$C),"..."))</f>
        <v>...</v>
      </c>
      <c r="G74" s="574" t="str">
        <f>IF(COUNTIF('SOURCE CC'!$F:$F,$A74)&gt;0,SUMIF('SOURCE CC'!$F:$F,$A74,'SOURCE CC'!$C:$C),IF(COUNTIF('SOURCE CC'!$F:$F,$A74&amp;"?")&gt;0,SUMIF('SOURCE CC'!$F:$F,$A74&amp;"?",'SOURCE CC'!$C:$C),"..."))</f>
        <v>...</v>
      </c>
      <c r="H74" s="574" t="str">
        <f>IF(COUNTIF('SOURCE CG'!$F:$F,$A74)&gt;0,SUMIF('SOURCE CG'!$F:$F,$A74,'SOURCE CG'!$C:$C),IF(COUNTIF('SOURCE CG'!$F:$F,$A74&amp;"?")&gt;0,SUMIF('SOURCE CG'!$F:$F,$A74&amp;"?",'SOURCE CG'!$C:$C),IF(COUNT(D74:G74)&gt;0,SUM(D74:G74),"...")))</f>
        <v>...</v>
      </c>
      <c r="I74" s="574" t="str">
        <f>IF(COUNTIF('SOURCE SG'!$F:$F,$A74)&gt;0,SUMIF('SOURCE SG'!$F:$F,$A74,'SOURCE SG'!$C:$C),IF(COUNTIF('SOURCE SG'!$F:$F,$A74&amp;"?")&gt;0,SUMIF('SOURCE SG'!$F:$F,$A74&amp;"?",'SOURCE SG'!$C:$C),"..."))</f>
        <v>...</v>
      </c>
      <c r="J74" s="574" t="str">
        <f>IF(COUNTIF('SOURCE LG'!$F:$F,$A74)&gt;0,SUMIF('SOURCE LG'!$F:$F,$A74,'SOURCE LG'!$C:$C),IF(COUNTIF('SOURCE LG'!$F:$F,$A74&amp;"?")&gt;0,SUMIF('SOURCE LG'!$F:$F,$A74&amp;"?",'SOURCE LG'!$C:$C),"..."))</f>
        <v>...</v>
      </c>
      <c r="K74" s="574" t="str">
        <f>IF(COUNTIF('SOURCE CT'!$F:$F,$A74)&gt;0,SUMIF('SOURCE CT'!$F:$F,$A74,'SOURCE CT'!$C:$C),IF(COUNTIF('SOURCE CT'!$F:$F,$A74&amp;"?")&gt;0,SUMIF('SOURCE CT'!$F:$F,$A74&amp;"?",'SOURCE CT'!$C:$C),"..."))</f>
        <v>...</v>
      </c>
      <c r="L74" s="574" t="str">
        <f>IF(COUNTIF('SOURCE GG'!$F:$F,$A74)&gt;0,SUMIF('SOURCE GG'!$F:$F,$A74,'SOURCE GG'!$C:$C),IF(COUNTIF('SOURCE GG'!$F:$F,$A74&amp;"?")&gt;0,SUMIF('SOURCE GG'!$F:$F,$A74&amp;"?",'SOURCE GG'!$C:$C),IF(COUNT(H74:K74)&gt;0,SUM(H74:K74),"...")))</f>
        <v>...</v>
      </c>
      <c r="M74" s="574" t="str">
        <f>IF(COUNTIF('SOURCE NFPC'!$F:$F,$A74)&gt;0,SUMIF('SOURCE NFPC'!$F:$F,$A74,'SOURCE NFPC'!$C:$C),IF(COUNTIF('SOURCE NFPC'!$F:$F,$A74&amp;"?")&gt;0,SUMIF('SOURCE NFPC'!$F:$F,$A74&amp;"?",'SOURCE NFPC'!$C:$C),"..."))</f>
        <v>...</v>
      </c>
      <c r="N74" s="574" t="str">
        <f>IF(COUNTIF('SOURCE CN'!$F:$F,$A74)&gt;0,SUMIF('SOURCE CN'!$F:$F,$A74,'SOURCE CN'!$C:$C),IF(COUNTIF('SOURCE CN'!$F:$F,$A74&amp;"?")&gt;0,SUMIF('SOURCE CN'!$F:$F,$A74&amp;"?",'SOURCE CN'!$C:$C),"..."))</f>
        <v>...</v>
      </c>
      <c r="O74" s="579" t="str">
        <f>IF(COUNTIF('SOURCE NFPS'!$F:$F,$A74)&gt;0,SUMIF('SOURCE NFPS'!$F:$F,$A74,'SOURCE NFPS'!$C:$C),IF(COUNTIF('SOURCE NFPS'!$F:$F,$A74&amp;"?")&gt;0,SUMIF('SOURCE NFPS'!$F:$F,$A74&amp;"?",'SOURCE NFPS'!$C:$C),IF(COUNT(L74:N74)&gt;0,SUM(L74:N74),"...")))</f>
        <v>...</v>
      </c>
      <c r="P74" s="1"/>
      <c r="Q74" s="563">
        <f t="shared" si="4"/>
        <v>0</v>
      </c>
      <c r="R74" s="564">
        <f t="shared" si="5"/>
        <v>0</v>
      </c>
      <c r="S74" s="565">
        <f t="shared" si="6"/>
        <v>0</v>
      </c>
      <c r="U74" s="63">
        <v>143</v>
      </c>
      <c r="V74" s="63" t="str">
        <f t="shared" si="7"/>
        <v>A143</v>
      </c>
    </row>
    <row r="75" spans="1:22" ht="14.25" customHeight="1">
      <c r="A75" s="472" t="s">
        <v>2197</v>
      </c>
      <c r="B75" s="95" t="s">
        <v>1648</v>
      </c>
      <c r="C75" s="4" t="s">
        <v>1063</v>
      </c>
      <c r="D75" s="574" t="str">
        <f>IF(COUNTIF('SOURCE BA'!$F:$F,$A75)&gt;0,SUMIF('SOURCE BA'!$F:$F,$A75,'SOURCE BA'!$C:$C),IF(COUNT(D76:D77)&gt;0, SUM(D76:D77),IF(COUNTIF('SOURCE BA'!$F:$F,$A75 &amp; "?")&gt;0,SUMIF('SOURCE BA'!$F:$F,$A75 &amp; "?", 'SOURCE BA'!$C:$C),"...")))</f>
        <v>...</v>
      </c>
      <c r="E75" s="574" t="str">
        <f>IF(COUNTIF('SOURCE EA'!$F:$F,$A75)&gt;0,SUMIF('SOURCE EA'!$F:$F,$A75,'SOURCE EA'!$C:$C),IF(COUNT(E76:E77)&gt;0, SUM(E76:E77),IF(COUNTIF('SOURCE EA'!$F:$F,$A75 &amp; "?")&gt;0,SUMIF('SOURCE EA'!$F:$F,$A75 &amp; "?", 'SOURCE EA'!$C:$C),"...")))</f>
        <v>...</v>
      </c>
      <c r="F75" s="574" t="str">
        <f>IF(COUNTIF('SOURCE SS'!$F:$F,$A75)&gt;0,SUMIF('SOURCE SS'!$F:$F,$A75,'SOURCE SS'!$C:$C),IF(COUNT(F76:F77)&gt;0, SUM(F76:F77),IF(COUNTIF('SOURCE SS'!$F:$F,$A75 &amp; "?")&gt;0,SUMIF('SOURCE SS'!$F:$F,$A75 &amp; "?", 'SOURCE SS'!$C:$C),"...")))</f>
        <v>...</v>
      </c>
      <c r="G75" s="574" t="str">
        <f>IF(COUNTIF('SOURCE CC'!$F:$F,$A75)&gt;0,SUMIF('SOURCE CC'!$F:$F,$A75,'SOURCE CC'!$C:$C),IF(COUNT(G76:G77)&gt;0, SUM(G76:G77),IF(COUNTIF('SOURCE CC'!$F:$F,$A75 &amp; "?")&gt;0,SUMIF('SOURCE CC'!$F:$F,$A75 &amp; "?", 'SOURCE CC'!$C:$C),"...")))</f>
        <v>...</v>
      </c>
      <c r="H75" s="574" t="str">
        <f>IF(COUNTIF('SOURCE CG'!$F:$F,$A75)&gt;0,SUMIF('SOURCE CG'!$F:$F,$A75,'SOURCE CG'!$C:$C),IF(COUNT(H76:H77)&gt;0, SUM(H76:H77),IF(COUNTIF('SOURCE CG'!$F:$F,$A75 &amp; "?")&gt;0,SUMIF('SOURCE CG'!$F:$F,$A75 &amp; "?", 'SOURCE CG'!$C:$C),IF(COUNT(D75:G75)&gt;0,SUM(D75:G75),"..."))))</f>
        <v>...</v>
      </c>
      <c r="I75" s="574" t="str">
        <f>IF(COUNTIF('SOURCE SG'!$F:$F,$A75)&gt;0,SUMIF('SOURCE SG'!$F:$F,$A75,'SOURCE SG'!$C:$C),IF(COUNT(I76:I77)&gt;0, SUM(I76:I77),IF(COUNTIF('SOURCE SG'!$F:$F,$A75 &amp; "?")&gt;0,SUMIF('SOURCE SG'!$F:$F,$A75 &amp; "?", 'SOURCE SG'!$C:$C),"...")))</f>
        <v>...</v>
      </c>
      <c r="J75" s="574" t="str">
        <f>IF(COUNTIF('SOURCE LG'!$F:$F,$A75)&gt;0,SUMIF('SOURCE LG'!$F:$F,$A75,'SOURCE LG'!$C:$C),IF(COUNT(J76:J77)&gt;0, SUM(J76:J77),IF(COUNTIF('SOURCE LG'!$F:$F,$A75 &amp; "?")&gt;0,SUMIF('SOURCE LG'!$F:$F,$A75 &amp; "?", 'SOURCE LG'!$C:$C),"...")))</f>
        <v>...</v>
      </c>
      <c r="K75" s="574" t="str">
        <f>IF(COUNTIF('SOURCE CT'!$F:$F,$A75)&gt;0,SUMIF('SOURCE CT'!$F:$F,$A75,'SOURCE CT'!$C:$C),IF(COUNT(K76:K77)&gt;0, SUM(K76:K77),IF(COUNTIF('SOURCE CT'!$F:$F,$A75 &amp; "?")&gt;0,SUMIF('SOURCE CT'!$F:$F,$A75 &amp; "?", 'SOURCE CT'!$C:$C),"...")))</f>
        <v>...</v>
      </c>
      <c r="L75" s="574" t="str">
        <f>IF(COUNTIF('SOURCE GG'!$F:$F,$A75)&gt;0,SUMIF('SOURCE GG'!$F:$F,$A75,'SOURCE GG'!$C:$C),IF(COUNT(L76:L77)&gt;0, SUM(L76:L77),IF(COUNTIF('SOURCE GG'!$F:$F,$A75 &amp; "?")&gt;0,SUMIF('SOURCE GG'!$F:$F,$A75 &amp; "?", 'SOURCE GG'!$C:$C),IF(COUNT(H75:K75)&gt;0,SUM(H75:K75),"..."))))</f>
        <v>...</v>
      </c>
      <c r="M75" s="574" t="str">
        <f>IF(COUNTIF('SOURCE NFPC'!$F:$F,$A75)&gt;0,SUMIF('SOURCE NFPC'!$F:$F,$A75,'SOURCE NFPC'!$C:$C),IF(COUNT(M76:M77)&gt;0, SUM(M76:M77),IF(COUNTIF('SOURCE NFPC'!$F:$F,$A75 &amp; "?")&gt;0,SUMIF('SOURCE NFPC'!$F:$F,$A75 &amp; "?", 'SOURCE NFPC'!$C:$C),"...")))</f>
        <v>...</v>
      </c>
      <c r="N75" s="574" t="str">
        <f>IF(COUNTIF('SOURCE CN'!$F:$F,$A75)&gt;0,SUMIF('SOURCE CN'!$F:$F,$A75,'SOURCE CN'!$C:$C),IF(COUNT(N76:N77)&gt;0, SUM(N76:N77),IF(COUNTIF('SOURCE CN'!$F:$F,$A75 &amp; "?")&gt;0,SUMIF('SOURCE CN'!$F:$F,$A75 &amp; "?", 'SOURCE CN'!$C:$C),"...")))</f>
        <v>...</v>
      </c>
      <c r="O75" s="579" t="str">
        <f>IF(COUNTIF('SOURCE NFPS'!$F:$F,$A75)&gt;0,SUMIF('SOURCE NFPS'!$F:$F,$A75,'SOURCE NFPS'!$C:$C),IF(COUNT(O76:O77)&gt;0, SUM(O76:O77),IF(COUNTIF('SOURCE NFPS'!$F:$F,$A75 &amp; "?")&gt;0,SUMIF('SOURCE NFPS'!$F:$F,$A75 &amp; "?", 'SOURCE NFPS'!$C:$C),IF(COUNT(L75:N75)&gt;0,SUM(L75:N75),"..."))))</f>
        <v>...</v>
      </c>
      <c r="P75" s="1"/>
      <c r="Q75" s="563">
        <f t="shared" si="4"/>
        <v>0</v>
      </c>
      <c r="R75" s="564">
        <f t="shared" si="5"/>
        <v>0</v>
      </c>
      <c r="S75" s="565">
        <f t="shared" si="6"/>
        <v>0</v>
      </c>
      <c r="U75" s="63">
        <v>144</v>
      </c>
      <c r="V75" s="63" t="str">
        <f t="shared" si="7"/>
        <v>A144</v>
      </c>
    </row>
    <row r="76" spans="1:22" ht="9.75" customHeight="1">
      <c r="A76" s="677" t="s">
        <v>2198</v>
      </c>
      <c r="B76" s="96" t="s">
        <v>407</v>
      </c>
      <c r="C76" s="4" t="s">
        <v>1063</v>
      </c>
      <c r="D76" s="574" t="str">
        <f>IF(COUNTIF('SOURCE BA'!$F:$F,$A76)&gt;0,SUMIF('SOURCE BA'!$F:$F,$A76,'SOURCE BA'!$C:$C),IF(COUNTIF('SOURCE BA'!$F:$F,$A76 &amp; "?")&gt;0,SUMIF('SOURCE BA'!$F:$F,$A76 &amp; "?", 'SOURCE BA'!$C:$C),"..."))</f>
        <v>...</v>
      </c>
      <c r="E76" s="574" t="str">
        <f>IF(COUNTIF('SOURCE EA'!$F:$F,$A76)&gt;0,SUMIF('SOURCE EA'!$F:$F,$A76,'SOURCE EA'!$C:$C),IF(COUNTIF('SOURCE EA'!$F:$F,$A76 &amp; "?")&gt;0,SUMIF('SOURCE EA'!$F:$F,$A76 &amp; "?", 'SOURCE EA'!$C:$C),"..."))</f>
        <v>...</v>
      </c>
      <c r="F76" s="574" t="str">
        <f>IF(COUNTIF('SOURCE SS'!$F:$F,$A76)&gt;0,SUMIF('SOURCE SS'!$F:$F,$A76,'SOURCE SS'!$C:$C),IF(COUNTIF('SOURCE SS'!$F:$F,$A76 &amp; "?")&gt;0,SUMIF('SOURCE SS'!$F:$F,$A76 &amp; "?", 'SOURCE SS'!$C:$C),"..."))</f>
        <v>...</v>
      </c>
      <c r="G76" s="574" t="str">
        <f>IF(COUNTIF('SOURCE CC'!$F:$F,$A76)&gt;0,SUMIF('SOURCE CC'!$F:$F,$A76,'SOURCE CC'!$C:$C),IF(COUNTIF('SOURCE CC'!$F:$F,$A76 &amp; "?")&gt;0,SUMIF('SOURCE CC'!$F:$F,$A76 &amp; "?", 'SOURCE CC'!$C:$C),"..."))</f>
        <v>...</v>
      </c>
      <c r="H76" s="574" t="str">
        <f>IF(COUNTIF('SOURCE CG'!$F:$F,$A76)&gt;0,SUMIF('SOURCE CG'!$F:$F,$A76,'SOURCE CG'!$C:$C),IF(COUNTIF('SOURCE CG'!$F:$F,$A76 &amp; "?")&gt;0,SUMIF('SOURCE CG'!$F:$F,$A76 &amp; "?", 'SOURCE CG'!$C:$C),IF(COUNT(D76:G76)&gt;0,SUM(D76:G76),"...")))</f>
        <v>...</v>
      </c>
      <c r="I76" s="574" t="str">
        <f>IF(COUNTIF('SOURCE SG'!$F:$F,$A76)&gt;0,SUMIF('SOURCE SG'!$F:$F,$A76,'SOURCE SG'!$C:$C),IF(COUNTIF('SOURCE SG'!$F:$F,$A76 &amp; "?")&gt;0,SUMIF('SOURCE SG'!$F:$F,$A76 &amp; "?", 'SOURCE SG'!$C:$C),"..."))</f>
        <v>...</v>
      </c>
      <c r="J76" s="574" t="str">
        <f>IF(COUNTIF('SOURCE LG'!$F:$F,$A76)&gt;0,SUMIF('SOURCE LG'!$F:$F,$A76,'SOURCE LG'!$C:$C),IF(COUNTIF('SOURCE LG'!$F:$F,$A76 &amp; "?")&gt;0,SUMIF('SOURCE LG'!$F:$F,$A76 &amp; "?", 'SOURCE LG'!$C:$C),"..."))</f>
        <v>...</v>
      </c>
      <c r="K76" s="574" t="str">
        <f>IF(COUNTIF('SOURCE CT'!$F:$F,$A76)&gt;0,SUMIF('SOURCE CT'!$F:$F,$A76,'SOURCE CT'!$C:$C),IF(COUNTIF('SOURCE CT'!$F:$F,$A76 &amp; "?")&gt;0,SUMIF('SOURCE CT'!$F:$F,$A76 &amp; "?", 'SOURCE CT'!$C:$C),"..."))</f>
        <v>...</v>
      </c>
      <c r="L76" s="574" t="str">
        <f>IF(COUNTIF('SOURCE GG'!$F:$F,$A76)&gt;0,SUMIF('SOURCE GG'!$F:$F,$A76,'SOURCE GG'!$C:$C),IF(COUNTIF('SOURCE GG'!$F:$F,$A76 &amp; "?")&gt;0,SUMIF('SOURCE GG'!$F:$F,$A76 &amp; "?", 'SOURCE GG'!$C:$C),IF(COUNT(H76:K76)&gt;0,SUM(H76:K76),"...")))</f>
        <v>...</v>
      </c>
      <c r="M76" s="574" t="str">
        <f>IF(COUNTIF('SOURCE NFPC'!$F:$F,$A76)&gt;0,SUMIF('SOURCE NFPC'!$F:$F,$A76,'SOURCE NFPC'!$C:$C),IF(COUNTIF('SOURCE NFPC'!$F:$F,$A76 &amp; "?")&gt;0,SUMIF('SOURCE NFPC'!$F:$F,$A76 &amp; "?", 'SOURCE NFPC'!$C:$C),"..."))</f>
        <v>...</v>
      </c>
      <c r="N76" s="574" t="str">
        <f>IF(COUNTIF('SOURCE CN'!$F:$F,$A76)&gt;0,SUMIF('SOURCE CN'!$F:$F,$A76,'SOURCE CN'!$C:$C),IF(COUNTIF('SOURCE CN'!$F:$F,$A76 &amp; "?")&gt;0,SUMIF('SOURCE CN'!$F:$F,$A76 &amp; "?", 'SOURCE CN'!$C:$C),"..."))</f>
        <v>...</v>
      </c>
      <c r="O76" s="579" t="str">
        <f>IF(COUNTIF('SOURCE NFPS'!$F:$F,$A76)&gt;0,SUMIF('SOURCE NFPS'!$F:$F,$A76,'SOURCE NFPS'!$C:$C),IF(COUNTIF('SOURCE NFPS'!$F:$F,$A76 &amp; "?")&gt;0,SUMIF('SOURCE NFPS'!$F:$F,$A76 &amp; "?", 'SOURCE NFPS'!$C:$C),IF(COUNT(L76:N76)&gt;0,SUM(L76:N76),"...")))</f>
        <v>...</v>
      </c>
      <c r="P76" s="1"/>
      <c r="Q76" s="563">
        <f t="shared" si="4"/>
        <v>0</v>
      </c>
      <c r="R76" s="564">
        <f t="shared" si="5"/>
        <v>0</v>
      </c>
      <c r="S76" s="565">
        <f t="shared" si="6"/>
        <v>0</v>
      </c>
      <c r="U76" s="65">
        <v>1441</v>
      </c>
      <c r="V76" s="65" t="str">
        <f t="shared" si="7"/>
        <v>A1441</v>
      </c>
    </row>
    <row r="77" spans="1:22" ht="9.75" customHeight="1">
      <c r="A77" s="677" t="s">
        <v>2199</v>
      </c>
      <c r="B77" s="96" t="s">
        <v>408</v>
      </c>
      <c r="C77" s="4" t="s">
        <v>1063</v>
      </c>
      <c r="D77" s="574" t="str">
        <f>IF(COUNTIF('SOURCE BA'!$F:$F,$A77)&gt;0,SUMIF('SOURCE BA'!$F:$F,$A77,'SOURCE BA'!$C:$C),IF(COUNTIF('SOURCE BA'!$F:$F,$A77 &amp; "?")&gt;0,SUMIF('SOURCE BA'!$F:$F,$A77 &amp; "?", 'SOURCE BA'!$C:$C),"..."))</f>
        <v>...</v>
      </c>
      <c r="E77" s="574" t="str">
        <f>IF(COUNTIF('SOURCE EA'!$F:$F,$A77)&gt;0,SUMIF('SOURCE EA'!$F:$F,$A77,'SOURCE EA'!$C:$C),IF(COUNTIF('SOURCE EA'!$F:$F,$A77 &amp; "?")&gt;0,SUMIF('SOURCE EA'!$F:$F,$A77 &amp; "?", 'SOURCE EA'!$C:$C),"..."))</f>
        <v>...</v>
      </c>
      <c r="F77" s="574" t="str">
        <f>IF(COUNTIF('SOURCE SS'!$F:$F,$A77)&gt;0,SUMIF('SOURCE SS'!$F:$F,$A77,'SOURCE SS'!$C:$C),IF(COUNTIF('SOURCE SS'!$F:$F,$A77 &amp; "?")&gt;0,SUMIF('SOURCE SS'!$F:$F,$A77 &amp; "?", 'SOURCE SS'!$C:$C),"..."))</f>
        <v>...</v>
      </c>
      <c r="G77" s="574" t="str">
        <f>IF(COUNTIF('SOURCE CC'!$F:$F,$A77)&gt;0,SUMIF('SOURCE CC'!$F:$F,$A77,'SOURCE CC'!$C:$C),IF(COUNTIF('SOURCE CC'!$F:$F,$A77 &amp; "?")&gt;0,SUMIF('SOURCE CC'!$F:$F,$A77 &amp; "?", 'SOURCE CC'!$C:$C),"..."))</f>
        <v>...</v>
      </c>
      <c r="H77" s="574" t="str">
        <f>IF(COUNTIF('SOURCE CG'!$F:$F,$A77)&gt;0,SUMIF('SOURCE CG'!$F:$F,$A77,'SOURCE CG'!$C:$C),IF(COUNTIF('SOURCE CG'!$F:$F,$A77 &amp; "?")&gt;0,SUMIF('SOURCE CG'!$F:$F,$A77 &amp; "?", 'SOURCE CG'!$C:$C),IF(COUNT(D77:G77)&gt;0,SUM(D77:G77),"...")))</f>
        <v>...</v>
      </c>
      <c r="I77" s="574" t="str">
        <f>IF(COUNTIF('SOURCE SG'!$F:$F,$A77)&gt;0,SUMIF('SOURCE SG'!$F:$F,$A77,'SOURCE SG'!$C:$C),IF(COUNTIF('SOURCE SG'!$F:$F,$A77 &amp; "?")&gt;0,SUMIF('SOURCE SG'!$F:$F,$A77 &amp; "?", 'SOURCE SG'!$C:$C),"..."))</f>
        <v>...</v>
      </c>
      <c r="J77" s="574" t="str">
        <f>IF(COUNTIF('SOURCE LG'!$F:$F,$A77)&gt;0,SUMIF('SOURCE LG'!$F:$F,$A77,'SOURCE LG'!$C:$C),IF(COUNTIF('SOURCE LG'!$F:$F,$A77 &amp; "?")&gt;0,SUMIF('SOURCE LG'!$F:$F,$A77 &amp; "?", 'SOURCE LG'!$C:$C),"..."))</f>
        <v>...</v>
      </c>
      <c r="K77" s="574" t="str">
        <f>IF(COUNTIF('SOURCE CT'!$F:$F,$A77)&gt;0,SUMIF('SOURCE CT'!$F:$F,$A77,'SOURCE CT'!$C:$C),IF(COUNTIF('SOURCE CT'!$F:$F,$A77 &amp; "?")&gt;0,SUMIF('SOURCE CT'!$F:$F,$A77 &amp; "?", 'SOURCE CT'!$C:$C),"..."))</f>
        <v>...</v>
      </c>
      <c r="L77" s="574" t="str">
        <f>IF(COUNTIF('SOURCE GG'!$F:$F,$A77)&gt;0,SUMIF('SOURCE GG'!$F:$F,$A77,'SOURCE GG'!$C:$C),IF(COUNTIF('SOURCE GG'!$F:$F,$A77 &amp; "?")&gt;0,SUMIF('SOURCE GG'!$F:$F,$A77 &amp; "?", 'SOURCE GG'!$C:$C),IF(COUNT(H77:K77)&gt;0,SUM(H77:K77),"...")))</f>
        <v>...</v>
      </c>
      <c r="M77" s="574" t="str">
        <f>IF(COUNTIF('SOURCE NFPC'!$F:$F,$A77)&gt;0,SUMIF('SOURCE NFPC'!$F:$F,$A77,'SOURCE NFPC'!$C:$C),IF(COUNTIF('SOURCE NFPC'!$F:$F,$A77 &amp; "?")&gt;0,SUMIF('SOURCE NFPC'!$F:$F,$A77 &amp; "?", 'SOURCE NFPC'!$C:$C),"..."))</f>
        <v>...</v>
      </c>
      <c r="N77" s="574" t="str">
        <f>IF(COUNTIF('SOURCE CN'!$F:$F,$A77)&gt;0,SUMIF('SOURCE CN'!$F:$F,$A77,'SOURCE CN'!$C:$C),IF(COUNTIF('SOURCE CN'!$F:$F,$A77 &amp; "?")&gt;0,SUMIF('SOURCE CN'!$F:$F,$A77 &amp; "?", 'SOURCE CN'!$C:$C),"..."))</f>
        <v>...</v>
      </c>
      <c r="O77" s="579" t="str">
        <f>IF(COUNTIF('SOURCE NFPS'!$F:$F,$A77)&gt;0,SUMIF('SOURCE NFPS'!$F:$F,$A77,'SOURCE NFPS'!$C:$C),IF(COUNTIF('SOURCE NFPS'!$F:$F,$A77 &amp; "?")&gt;0,SUMIF('SOURCE NFPS'!$F:$F,$A77 &amp; "?", 'SOURCE NFPS'!$C:$C),IF(COUNT(L77:N77)&gt;0,SUM(L77:N77),"...")))</f>
        <v>...</v>
      </c>
      <c r="P77" s="1"/>
      <c r="Q77" s="563">
        <f t="shared" si="4"/>
        <v>0</v>
      </c>
      <c r="R77" s="564">
        <f t="shared" si="5"/>
        <v>0</v>
      </c>
      <c r="S77" s="565">
        <f t="shared" si="6"/>
        <v>0</v>
      </c>
      <c r="U77" s="65">
        <v>1442</v>
      </c>
      <c r="V77" s="65" t="str">
        <f t="shared" si="7"/>
        <v>A1442</v>
      </c>
    </row>
    <row r="78" spans="1:22" ht="15" customHeight="1">
      <c r="A78" s="680" t="s">
        <v>2200</v>
      </c>
      <c r="B78" s="103" t="s">
        <v>1649</v>
      </c>
      <c r="C78" s="6" t="s">
        <v>1063</v>
      </c>
      <c r="D78" s="576" t="str">
        <f>IF(COUNTIF('SOURCE BA'!$F:$F,$A78)&gt;0,SUMIF('SOURCE BA'!$F:$F,$A78,'SOURCE BA'!$C:$C),IF(COUNTIF('SOURCE BA'!$F:$F,$A78 &amp; "?")&gt;0,SUMIF('SOURCE BA'!$F:$F,$A78 &amp; "?", 'SOURCE BA'!$C:$C),"..."))</f>
        <v>...</v>
      </c>
      <c r="E78" s="576" t="str">
        <f>IF(COUNTIF('SOURCE EA'!$F:$F,$A78)&gt;0,SUMIF('SOURCE EA'!$F:$F,$A78,'SOURCE EA'!$C:$C),IF(COUNTIF('SOURCE EA'!$F:$F,$A78 &amp; "?")&gt;0,SUMIF('SOURCE EA'!$F:$F,$A78 &amp; "?", 'SOURCE EA'!$C:$C),"..."))</f>
        <v>...</v>
      </c>
      <c r="F78" s="576" t="str">
        <f>IF(COUNTIF('SOURCE SS'!$F:$F,$A78)&gt;0,SUMIF('SOURCE SS'!$F:$F,$A78,'SOURCE SS'!$C:$C),IF(COUNTIF('SOURCE SS'!$F:$F,$A78 &amp; "?")&gt;0,SUMIF('SOURCE SS'!$F:$F,$A78 &amp; "?", 'SOURCE SS'!$C:$C),"..."))</f>
        <v>...</v>
      </c>
      <c r="G78" s="576" t="str">
        <f>IF(COUNTIF('SOURCE CC'!$F:$F,$A78)&gt;0,SUMIF('SOURCE CC'!$F:$F,$A78,'SOURCE CC'!$C:$C),IF(COUNTIF('SOURCE CC'!$F:$F,$A78 &amp; "?")&gt;0,SUMIF('SOURCE CC'!$F:$F,$A78 &amp; "?", 'SOURCE CC'!$C:$C),"..."))</f>
        <v>...</v>
      </c>
      <c r="H78" s="576" t="str">
        <f>IF(COUNTIF('SOURCE CG'!$F:$F,$A78)&gt;0,SUMIF('SOURCE CG'!$F:$F,$A78,'SOURCE CG'!$C:$C),IF(COUNTIF('SOURCE CG'!$F:$F,$A78 &amp; "?")&gt;0,SUMIF('SOURCE CG'!$F:$F,$A78 &amp; "?", 'SOURCE CG'!$C:$C),IF(COUNT(D78:G78)&gt;0,SUM(D78:G78),"...")))</f>
        <v>...</v>
      </c>
      <c r="I78" s="576" t="str">
        <f>IF(COUNTIF('SOURCE SG'!$F:$F,$A78)&gt;0,SUMIF('SOURCE SG'!$F:$F,$A78,'SOURCE SG'!$C:$C),IF(COUNTIF('SOURCE SG'!$F:$F,$A78 &amp; "?")&gt;0,SUMIF('SOURCE SG'!$F:$F,$A78 &amp; "?", 'SOURCE SG'!$C:$C),"..."))</f>
        <v>...</v>
      </c>
      <c r="J78" s="576" t="str">
        <f>IF(COUNTIF('SOURCE LG'!$F:$F,$A78)&gt;0,SUMIF('SOURCE LG'!$F:$F,$A78,'SOURCE LG'!$C:$C),IF(COUNTIF('SOURCE LG'!$F:$F,$A78 &amp; "?")&gt;0,SUMIF('SOURCE LG'!$F:$F,$A78 &amp; "?", 'SOURCE LG'!$C:$C),"..."))</f>
        <v>...</v>
      </c>
      <c r="K78" s="576" t="str">
        <f>IF(COUNTIF('SOURCE CT'!$F:$F,$A78)&gt;0,SUMIF('SOURCE CT'!$F:$F,$A78,'SOURCE CT'!$C:$C),IF(COUNTIF('SOURCE CT'!$F:$F,$A78 &amp; "?")&gt;0,SUMIF('SOURCE CT'!$F:$F,$A78 &amp; "?", 'SOURCE CT'!$C:$C),"..."))</f>
        <v>...</v>
      </c>
      <c r="L78" s="576" t="str">
        <f>IF(COUNTIF('SOURCE GG'!$F:$F,$A78)&gt;0,SUMIF('SOURCE GG'!$F:$F,$A78,'SOURCE GG'!$C:$C),IF(COUNTIF('SOURCE GG'!$F:$F,$A78 &amp; "?")&gt;0,SUMIF('SOURCE GG'!$F:$F,$A78 &amp; "?", 'SOURCE GG'!$C:$C),IF(COUNT(H78:K78)&gt;0,SUM(H78:K78),"...")))</f>
        <v>...</v>
      </c>
      <c r="M78" s="576" t="str">
        <f>IF(COUNTIF('SOURCE NFPC'!$F:$F,$A78)&gt;0,SUMIF('SOURCE NFPC'!$F:$F,$A78,'SOURCE NFPC'!$C:$C),IF(COUNTIF('SOURCE NFPC'!$F:$F,$A78 &amp; "?")&gt;0,SUMIF('SOURCE NFPC'!$F:$F,$A78 &amp; "?", 'SOURCE NFPC'!$C:$C),"..."))</f>
        <v>...</v>
      </c>
      <c r="N78" s="576" t="str">
        <f>IF(COUNTIF('SOURCE CN'!$F:$F,$A78)&gt;0,SUMIF('SOURCE CN'!$F:$F,$A78,'SOURCE CN'!$C:$C),IF(COUNTIF('SOURCE CN'!$F:$F,$A78 &amp; "?")&gt;0,SUMIF('SOURCE CN'!$F:$F,$A78 &amp; "?", 'SOURCE CN'!$C:$C),"..."))</f>
        <v>...</v>
      </c>
      <c r="O78" s="581" t="str">
        <f>IF(COUNTIF('SOURCE NFPS'!$F:$F,$A78)&gt;0,SUMIF('SOURCE NFPS'!$F:$F,$A78,'SOURCE NFPS'!$C:$C),IF(COUNTIF('SOURCE NFPS'!$F:$F,$A78 &amp; "?")&gt;0,SUMIF('SOURCE NFPS'!$F:$F,$A78 &amp; "?", 'SOURCE NFPS'!$C:$C),IF(COUNT(L78:N78)&gt;0,SUM(L78:N78),"...")))</f>
        <v>...</v>
      </c>
      <c r="P78" s="1"/>
      <c r="Q78" s="569">
        <f t="shared" si="4"/>
        <v>0</v>
      </c>
      <c r="R78" s="570">
        <f t="shared" si="5"/>
        <v>0</v>
      </c>
      <c r="S78" s="571">
        <f t="shared" si="6"/>
        <v>0</v>
      </c>
      <c r="U78" s="102">
        <v>145</v>
      </c>
      <c r="V78" s="102" t="str">
        <f t="shared" si="7"/>
        <v>A145</v>
      </c>
    </row>
    <row r="79" spans="1:22" ht="12.75" customHeight="1">
      <c r="A79" s="17" t="s">
        <v>1424</v>
      </c>
      <c r="B79" s="22"/>
      <c r="C79" s="22"/>
      <c r="D79" s="23"/>
      <c r="E79" s="23"/>
      <c r="F79" s="23"/>
      <c r="G79" s="23"/>
      <c r="H79" s="23"/>
      <c r="I79" s="23"/>
      <c r="J79" s="23"/>
      <c r="K79" s="23"/>
      <c r="L79" s="23"/>
      <c r="M79" s="23"/>
      <c r="N79" s="23"/>
      <c r="O79" s="23"/>
      <c r="P79" s="1"/>
      <c r="Q79" s="23"/>
      <c r="R79" s="23"/>
    </row>
    <row r="80" spans="1:22" ht="9.75" customHeight="1">
      <c r="A80" s="17" t="s">
        <v>1425</v>
      </c>
      <c r="B80" s="22"/>
      <c r="C80" s="22"/>
      <c r="D80" s="23"/>
      <c r="E80" s="23"/>
      <c r="F80" s="23"/>
      <c r="G80" s="23"/>
      <c r="H80" s="23"/>
      <c r="I80" s="23"/>
      <c r="J80" s="23"/>
      <c r="K80" s="23"/>
      <c r="L80" s="23"/>
      <c r="M80" s="23"/>
      <c r="N80" s="23"/>
      <c r="O80" s="23"/>
      <c r="P80" s="1"/>
      <c r="Q80" s="23"/>
      <c r="R80" s="23"/>
    </row>
    <row r="81" spans="1:18" ht="10.5" customHeight="1">
      <c r="A81" s="1"/>
      <c r="B81" s="1"/>
      <c r="C81" s="1"/>
      <c r="D81" s="1"/>
      <c r="E81" s="1"/>
      <c r="F81" s="1"/>
      <c r="G81" s="1"/>
      <c r="H81" s="1"/>
      <c r="I81" s="1"/>
      <c r="J81" s="1"/>
      <c r="K81" s="1"/>
      <c r="L81" s="1"/>
      <c r="M81" s="1"/>
      <c r="N81" s="1"/>
      <c r="O81" s="1"/>
      <c r="P81" s="1"/>
      <c r="Q81" s="16"/>
      <c r="R81" s="16"/>
    </row>
    <row r="82" spans="1:18" ht="10.5" customHeight="1">
      <c r="A82" s="1"/>
      <c r="B82" s="1"/>
      <c r="C82" s="1"/>
      <c r="D82" s="1"/>
      <c r="E82" s="1"/>
      <c r="F82" s="1"/>
      <c r="G82" s="1"/>
      <c r="H82" s="1"/>
      <c r="I82" s="1"/>
      <c r="J82" s="1"/>
      <c r="K82" s="1"/>
      <c r="L82" s="1"/>
      <c r="M82" s="1"/>
      <c r="N82" s="1"/>
      <c r="O82" s="1"/>
      <c r="P82" s="1"/>
      <c r="Q82" s="16"/>
      <c r="R82" s="16"/>
    </row>
    <row r="83" spans="1:18" ht="15" customHeight="1">
      <c r="A83" s="76" t="s">
        <v>113</v>
      </c>
      <c r="B83" s="77"/>
      <c r="C83" s="77"/>
      <c r="D83" s="77"/>
      <c r="E83" s="77"/>
      <c r="F83" s="77"/>
      <c r="G83" s="77"/>
      <c r="H83" s="77"/>
      <c r="I83" s="77"/>
      <c r="J83" s="77"/>
      <c r="K83" s="77"/>
      <c r="L83" s="77"/>
      <c r="M83" s="77"/>
      <c r="N83" s="77"/>
      <c r="O83" s="78"/>
      <c r="P83" s="1"/>
      <c r="Q83" s="16"/>
      <c r="R83" s="16"/>
    </row>
    <row r="84" spans="1:18" ht="10.5" customHeight="1">
      <c r="A84" s="79"/>
      <c r="B84" s="80"/>
      <c r="C84" s="22" t="s">
        <v>1063</v>
      </c>
      <c r="D84" s="28"/>
      <c r="E84" s="28"/>
      <c r="F84" s="28"/>
      <c r="G84" s="28"/>
      <c r="H84" s="28"/>
      <c r="I84" s="28"/>
      <c r="J84" s="28"/>
      <c r="K84" s="28"/>
      <c r="L84" s="28"/>
      <c r="M84" s="28"/>
      <c r="N84" s="28"/>
      <c r="O84" s="28"/>
      <c r="P84" s="1"/>
      <c r="Q84" s="16"/>
      <c r="R84" s="16"/>
    </row>
    <row r="85" spans="1:18" ht="10.5" customHeight="1">
      <c r="A85" s="81">
        <v>1</v>
      </c>
      <c r="B85" s="80" t="s">
        <v>799</v>
      </c>
      <c r="C85" s="22" t="s">
        <v>1063</v>
      </c>
      <c r="D85" s="122"/>
      <c r="E85" s="122"/>
      <c r="F85" s="122"/>
      <c r="G85" s="121"/>
      <c r="H85" s="122"/>
      <c r="I85" s="122"/>
      <c r="J85" s="122"/>
      <c r="K85" s="121"/>
      <c r="L85" s="122"/>
      <c r="M85" s="122"/>
      <c r="N85" s="121"/>
      <c r="O85" s="121"/>
      <c r="P85" s="1"/>
      <c r="Q85" s="16"/>
      <c r="R85" s="16"/>
    </row>
    <row r="86" spans="1:18" ht="10.5" customHeight="1">
      <c r="A86" s="81">
        <v>11</v>
      </c>
      <c r="B86" s="80" t="s">
        <v>1035</v>
      </c>
      <c r="C86" s="22" t="s">
        <v>1063</v>
      </c>
      <c r="D86" s="122"/>
      <c r="E86" s="122"/>
      <c r="F86" s="122"/>
      <c r="G86" s="121"/>
      <c r="H86" s="122"/>
      <c r="I86" s="122"/>
      <c r="J86" s="122"/>
      <c r="K86" s="121"/>
      <c r="L86" s="122"/>
      <c r="M86" s="122"/>
      <c r="N86" s="121"/>
      <c r="O86" s="121"/>
      <c r="P86" s="1"/>
      <c r="Q86" s="16"/>
      <c r="R86" s="16"/>
    </row>
    <row r="87" spans="1:18" ht="10.5" customHeight="1">
      <c r="A87" s="81">
        <v>12</v>
      </c>
      <c r="B87" s="80" t="s">
        <v>1036</v>
      </c>
      <c r="C87" s="22" t="s">
        <v>1063</v>
      </c>
      <c r="D87" s="121"/>
      <c r="E87" s="121"/>
      <c r="F87" s="121"/>
      <c r="G87" s="121"/>
      <c r="H87" s="121"/>
      <c r="I87" s="121"/>
      <c r="J87" s="121"/>
      <c r="K87" s="121"/>
      <c r="L87" s="121"/>
      <c r="M87" s="121"/>
      <c r="N87" s="121"/>
      <c r="O87" s="121"/>
      <c r="P87" s="1"/>
      <c r="Q87" s="16"/>
      <c r="R87" s="16"/>
    </row>
    <row r="88" spans="1:18" ht="10.5" customHeight="1">
      <c r="A88" s="81">
        <v>13</v>
      </c>
      <c r="B88" s="80" t="s">
        <v>1037</v>
      </c>
      <c r="C88" s="22" t="s">
        <v>1063</v>
      </c>
      <c r="D88" s="122"/>
      <c r="E88" s="122"/>
      <c r="F88" s="122"/>
      <c r="G88" s="121"/>
      <c r="H88" s="122"/>
      <c r="I88" s="121"/>
      <c r="J88" s="121"/>
      <c r="K88" s="121"/>
      <c r="L88" s="121"/>
      <c r="M88" s="121"/>
      <c r="N88" s="121"/>
      <c r="O88" s="121"/>
      <c r="P88" s="1"/>
      <c r="Q88" s="16"/>
      <c r="R88" s="16"/>
    </row>
    <row r="89" spans="1:18" ht="10.5" customHeight="1">
      <c r="A89" s="65">
        <v>14</v>
      </c>
      <c r="B89" s="53" t="s">
        <v>115</v>
      </c>
      <c r="C89" s="4" t="s">
        <v>1063</v>
      </c>
      <c r="D89" s="122"/>
      <c r="E89" s="122"/>
      <c r="F89" s="122"/>
      <c r="G89" s="121"/>
      <c r="H89" s="122"/>
      <c r="I89" s="122"/>
      <c r="J89" s="122"/>
      <c r="K89" s="121"/>
      <c r="L89" s="122"/>
      <c r="M89" s="122"/>
      <c r="N89" s="121"/>
      <c r="O89" s="121"/>
      <c r="P89" s="1"/>
      <c r="Q89" s="16"/>
      <c r="R89" s="16"/>
    </row>
    <row r="90" spans="1:18" ht="10.5" customHeight="1">
      <c r="A90" s="104"/>
      <c r="B90" s="104"/>
      <c r="C90" s="91"/>
      <c r="D90" s="92"/>
      <c r="E90" s="92"/>
      <c r="F90" s="92"/>
      <c r="G90" s="92"/>
      <c r="H90" s="92"/>
      <c r="I90" s="92"/>
      <c r="J90" s="92"/>
      <c r="K90" s="92"/>
      <c r="L90" s="92"/>
      <c r="M90" s="92"/>
      <c r="N90" s="92"/>
      <c r="O90" s="92"/>
      <c r="P90" s="1"/>
      <c r="Q90" s="16"/>
      <c r="R90" s="16"/>
    </row>
    <row r="91" spans="1:18" ht="10.5" customHeight="1">
      <c r="A91" s="24"/>
      <c r="B91" s="24"/>
      <c r="C91" s="24"/>
      <c r="D91" s="24"/>
      <c r="E91" s="24"/>
      <c r="F91" s="24"/>
      <c r="G91" s="24"/>
      <c r="H91" s="24"/>
      <c r="I91" s="24"/>
      <c r="J91" s="24"/>
      <c r="K91" s="24"/>
      <c r="L91" s="24"/>
      <c r="M91" s="24"/>
      <c r="N91" s="24"/>
      <c r="O91" s="24"/>
      <c r="P91" s="1"/>
      <c r="Q91" s="16"/>
      <c r="R91" s="16"/>
    </row>
    <row r="92" spans="1:18" ht="10.5" customHeight="1">
      <c r="A92" s="24"/>
      <c r="B92" s="24"/>
      <c r="C92" s="24"/>
      <c r="D92" s="24"/>
      <c r="E92" s="24"/>
      <c r="F92" s="24"/>
      <c r="G92" s="24"/>
      <c r="H92" s="24"/>
      <c r="I92" s="24"/>
      <c r="J92" s="24"/>
      <c r="K92" s="24"/>
      <c r="L92" s="24"/>
      <c r="M92" s="24"/>
      <c r="N92" s="24"/>
      <c r="O92" s="24"/>
      <c r="P92" s="1"/>
      <c r="Q92" s="16"/>
      <c r="R92" s="16"/>
    </row>
    <row r="93" spans="1:18" ht="15" customHeight="1">
      <c r="A93" s="30" t="s">
        <v>114</v>
      </c>
      <c r="B93" s="20"/>
      <c r="C93" s="20"/>
      <c r="D93" s="20"/>
      <c r="E93" s="20"/>
      <c r="F93" s="20"/>
      <c r="G93" s="20"/>
      <c r="H93" s="20"/>
      <c r="I93" s="20"/>
      <c r="J93" s="20"/>
      <c r="K93" s="20"/>
      <c r="L93" s="20"/>
      <c r="M93" s="20"/>
      <c r="N93" s="20"/>
      <c r="O93" s="26"/>
      <c r="P93" s="1"/>
      <c r="Q93" s="16"/>
      <c r="R93" s="16"/>
    </row>
    <row r="94" spans="1:18" ht="12.75" customHeight="1">
      <c r="A94" s="27" t="s">
        <v>1349</v>
      </c>
      <c r="B94" s="22"/>
      <c r="C94" s="22" t="s">
        <v>1063</v>
      </c>
      <c r="D94" s="31"/>
      <c r="E94" s="31"/>
      <c r="F94" s="31"/>
      <c r="G94" s="31"/>
      <c r="H94" s="31"/>
      <c r="I94" s="31"/>
      <c r="J94" s="31"/>
      <c r="K94" s="31"/>
      <c r="L94" s="31"/>
      <c r="M94" s="31"/>
      <c r="N94" s="31"/>
      <c r="O94" s="31"/>
      <c r="P94" s="1"/>
      <c r="Q94" s="16"/>
      <c r="R94" s="16"/>
    </row>
    <row r="95" spans="1:18" ht="15" customHeight="1">
      <c r="A95" s="4"/>
      <c r="B95" s="4" t="s">
        <v>451</v>
      </c>
      <c r="C95" s="4" t="s">
        <v>1063</v>
      </c>
      <c r="D95" s="582">
        <f>SUM(D8)-SUM(D9)-SUM(D42)-SUM(D52)-SUM(D62)-SUM(D85)</f>
        <v>0</v>
      </c>
      <c r="E95" s="582">
        <f t="shared" ref="E95:O95" si="8">SUM(E8)-SUM(E9)-SUM(E42)-SUM(E52)-SUM(E62)-SUM(E85)</f>
        <v>0</v>
      </c>
      <c r="F95" s="582">
        <f t="shared" si="8"/>
        <v>0</v>
      </c>
      <c r="G95" s="582">
        <f t="shared" si="8"/>
        <v>0</v>
      </c>
      <c r="H95" s="582">
        <f t="shared" si="8"/>
        <v>0</v>
      </c>
      <c r="I95" s="582">
        <f t="shared" si="8"/>
        <v>0</v>
      </c>
      <c r="J95" s="582">
        <f t="shared" si="8"/>
        <v>0</v>
      </c>
      <c r="K95" s="582">
        <f t="shared" si="8"/>
        <v>0</v>
      </c>
      <c r="L95" s="582">
        <f t="shared" si="8"/>
        <v>0</v>
      </c>
      <c r="M95" s="582">
        <f t="shared" si="8"/>
        <v>0</v>
      </c>
      <c r="N95" s="582">
        <f t="shared" si="8"/>
        <v>0</v>
      </c>
      <c r="O95" s="582">
        <f t="shared" si="8"/>
        <v>0</v>
      </c>
      <c r="P95" s="1"/>
      <c r="Q95" s="16"/>
      <c r="R95" s="16"/>
    </row>
    <row r="96" spans="1:18" ht="13.5" customHeight="1">
      <c r="A96" s="22"/>
      <c r="B96" s="4" t="s">
        <v>1392</v>
      </c>
      <c r="C96" s="4" t="s">
        <v>1063</v>
      </c>
      <c r="D96" s="582">
        <f>SUM(D9)-SUM(D10)-SUM(D14)-SUM(D15)-SUM(D22)-SUM(D34)-SUM(D41)-SUM(D86)</f>
        <v>0</v>
      </c>
      <c r="E96" s="582">
        <f t="shared" ref="E96:O96" si="9">SUM(E9)-SUM(E10)-SUM(E14)-SUM(E15)-SUM(E22)-SUM(E34)-SUM(E41)-SUM(E86)</f>
        <v>0</v>
      </c>
      <c r="F96" s="582">
        <f t="shared" si="9"/>
        <v>0</v>
      </c>
      <c r="G96" s="582">
        <f t="shared" si="9"/>
        <v>0</v>
      </c>
      <c r="H96" s="582">
        <f t="shared" si="9"/>
        <v>0</v>
      </c>
      <c r="I96" s="582">
        <f t="shared" si="9"/>
        <v>0</v>
      </c>
      <c r="J96" s="582">
        <f t="shared" si="9"/>
        <v>0</v>
      </c>
      <c r="K96" s="582">
        <f t="shared" si="9"/>
        <v>0</v>
      </c>
      <c r="L96" s="582">
        <f t="shared" si="9"/>
        <v>0</v>
      </c>
      <c r="M96" s="582">
        <f t="shared" si="9"/>
        <v>0</v>
      </c>
      <c r="N96" s="582">
        <f t="shared" si="9"/>
        <v>0</v>
      </c>
      <c r="O96" s="582">
        <f t="shared" si="9"/>
        <v>0</v>
      </c>
      <c r="P96" s="1"/>
      <c r="Q96" s="16"/>
      <c r="R96" s="16"/>
    </row>
    <row r="97" spans="1:18" ht="10.5" customHeight="1">
      <c r="A97" s="22"/>
      <c r="B97" s="4" t="s">
        <v>1393</v>
      </c>
      <c r="C97" s="4" t="s">
        <v>1063</v>
      </c>
      <c r="D97" s="582">
        <f>SUM(D42)-SUM(D43)-SUM(D48)-SUM(D87)</f>
        <v>0</v>
      </c>
      <c r="E97" s="582">
        <f t="shared" ref="E97:O97" si="10">SUM(E42)-SUM(E43)-SUM(E48)-SUM(E87)</f>
        <v>0</v>
      </c>
      <c r="F97" s="582">
        <f t="shared" si="10"/>
        <v>0</v>
      </c>
      <c r="G97" s="582">
        <f t="shared" si="10"/>
        <v>0</v>
      </c>
      <c r="H97" s="582">
        <f t="shared" si="10"/>
        <v>0</v>
      </c>
      <c r="I97" s="582">
        <f t="shared" si="10"/>
        <v>0</v>
      </c>
      <c r="J97" s="582">
        <f t="shared" si="10"/>
        <v>0</v>
      </c>
      <c r="K97" s="582">
        <f t="shared" si="10"/>
        <v>0</v>
      </c>
      <c r="L97" s="582">
        <f t="shared" si="10"/>
        <v>0</v>
      </c>
      <c r="M97" s="582">
        <f t="shared" si="10"/>
        <v>0</v>
      </c>
      <c r="N97" s="582">
        <f t="shared" si="10"/>
        <v>0</v>
      </c>
      <c r="O97" s="582">
        <f t="shared" si="10"/>
        <v>0</v>
      </c>
      <c r="P97" s="1"/>
      <c r="Q97" s="16"/>
      <c r="R97" s="16"/>
    </row>
    <row r="98" spans="1:18" ht="10.5" customHeight="1">
      <c r="A98" s="22"/>
      <c r="B98" s="4" t="s">
        <v>1395</v>
      </c>
      <c r="C98" s="4" t="s">
        <v>1063</v>
      </c>
      <c r="D98" s="582">
        <f>SUM(D52)-SUM(D53)-SUM(D56)-SUM(D59)-SUM(D88)</f>
        <v>0</v>
      </c>
      <c r="E98" s="582">
        <f t="shared" ref="E98:O98" si="11">SUM(E52)-SUM(E53)-SUM(E56)-SUM(E59)-SUM(E88)</f>
        <v>0</v>
      </c>
      <c r="F98" s="582">
        <f t="shared" si="11"/>
        <v>0</v>
      </c>
      <c r="G98" s="582">
        <f t="shared" si="11"/>
        <v>0</v>
      </c>
      <c r="H98" s="582">
        <f t="shared" si="11"/>
        <v>0</v>
      </c>
      <c r="I98" s="582">
        <f t="shared" si="11"/>
        <v>0</v>
      </c>
      <c r="J98" s="582">
        <f t="shared" si="11"/>
        <v>0</v>
      </c>
      <c r="K98" s="582">
        <f t="shared" si="11"/>
        <v>0</v>
      </c>
      <c r="L98" s="582">
        <f t="shared" si="11"/>
        <v>0</v>
      </c>
      <c r="M98" s="582">
        <f t="shared" si="11"/>
        <v>0</v>
      </c>
      <c r="N98" s="582">
        <f t="shared" si="11"/>
        <v>0</v>
      </c>
      <c r="O98" s="582">
        <f t="shared" si="11"/>
        <v>0</v>
      </c>
      <c r="P98" s="1"/>
      <c r="Q98" s="16"/>
      <c r="R98" s="16"/>
    </row>
    <row r="99" spans="1:18" ht="10.5" customHeight="1">
      <c r="A99" s="4"/>
      <c r="B99" s="4" t="s">
        <v>1394</v>
      </c>
      <c r="C99" s="4" t="s">
        <v>1063</v>
      </c>
      <c r="D99" s="582">
        <f>SUM(D62)-SUM(D63)-SUM(D69)-SUM(D74)-SUM(D75)-SUM(D78)-SUM(D89)</f>
        <v>0</v>
      </c>
      <c r="E99" s="582">
        <f t="shared" ref="E99:O99" si="12">SUM(E62)-SUM(E63)-SUM(E69)-SUM(E74)-SUM(E75)-SUM(E78)-SUM(E89)</f>
        <v>0</v>
      </c>
      <c r="F99" s="582">
        <f t="shared" si="12"/>
        <v>0</v>
      </c>
      <c r="G99" s="582">
        <f t="shared" si="12"/>
        <v>0</v>
      </c>
      <c r="H99" s="582">
        <f t="shared" si="12"/>
        <v>0</v>
      </c>
      <c r="I99" s="582">
        <f t="shared" si="12"/>
        <v>0</v>
      </c>
      <c r="J99" s="582">
        <f t="shared" si="12"/>
        <v>0</v>
      </c>
      <c r="K99" s="582">
        <f t="shared" si="12"/>
        <v>0</v>
      </c>
      <c r="L99" s="582">
        <f t="shared" si="12"/>
        <v>0</v>
      </c>
      <c r="M99" s="582">
        <f t="shared" si="12"/>
        <v>0</v>
      </c>
      <c r="N99" s="582">
        <f t="shared" si="12"/>
        <v>0</v>
      </c>
      <c r="O99" s="582">
        <f t="shared" si="12"/>
        <v>0</v>
      </c>
      <c r="P99" s="1"/>
      <c r="Q99" s="16"/>
      <c r="R99" s="16"/>
    </row>
    <row r="100" spans="1:18" ht="15" customHeight="1">
      <c r="A100" s="22"/>
      <c r="B100" s="4" t="s">
        <v>450</v>
      </c>
      <c r="C100" s="4" t="s">
        <v>1063</v>
      </c>
      <c r="D100" s="582">
        <f>SUM(D10)-SUM(D11)-SUM(D12)-SUM(D13)</f>
        <v>0</v>
      </c>
      <c r="E100" s="582">
        <f t="shared" ref="E100:O100" si="13">SUM(E10)-SUM(E11)-SUM(E12)-SUM(E13)</f>
        <v>0</v>
      </c>
      <c r="F100" s="582">
        <f t="shared" si="13"/>
        <v>0</v>
      </c>
      <c r="G100" s="582">
        <f t="shared" si="13"/>
        <v>0</v>
      </c>
      <c r="H100" s="582">
        <f t="shared" si="13"/>
        <v>0</v>
      </c>
      <c r="I100" s="582">
        <f t="shared" si="13"/>
        <v>0</v>
      </c>
      <c r="J100" s="582">
        <f t="shared" si="13"/>
        <v>0</v>
      </c>
      <c r="K100" s="582">
        <f t="shared" si="13"/>
        <v>0</v>
      </c>
      <c r="L100" s="582">
        <f t="shared" si="13"/>
        <v>0</v>
      </c>
      <c r="M100" s="582">
        <f t="shared" si="13"/>
        <v>0</v>
      </c>
      <c r="N100" s="582">
        <f t="shared" si="13"/>
        <v>0</v>
      </c>
      <c r="O100" s="582">
        <f t="shared" si="13"/>
        <v>0</v>
      </c>
      <c r="P100" s="1"/>
      <c r="Q100" s="16"/>
      <c r="R100" s="16"/>
    </row>
    <row r="101" spans="1:18" ht="10.5" customHeight="1">
      <c r="A101" s="22"/>
      <c r="B101" s="4" t="s">
        <v>281</v>
      </c>
      <c r="C101" s="4" t="s">
        <v>1063</v>
      </c>
      <c r="D101" s="582">
        <f>SUM(D15)-SUM(D16)-SUM(D17)-SUM(D18)-SUM(D19)-SUM(D20)-SUM(D21)</f>
        <v>0</v>
      </c>
      <c r="E101" s="582">
        <f t="shared" ref="E101:O101" si="14">SUM(E15)-SUM(E16)-SUM(E17)-SUM(E18)-SUM(E19)-SUM(E20)-SUM(E21)</f>
        <v>0</v>
      </c>
      <c r="F101" s="582">
        <f t="shared" si="14"/>
        <v>0</v>
      </c>
      <c r="G101" s="582">
        <f t="shared" si="14"/>
        <v>0</v>
      </c>
      <c r="H101" s="582">
        <f t="shared" si="14"/>
        <v>0</v>
      </c>
      <c r="I101" s="582">
        <f t="shared" si="14"/>
        <v>0</v>
      </c>
      <c r="J101" s="582">
        <f t="shared" si="14"/>
        <v>0</v>
      </c>
      <c r="K101" s="582">
        <f t="shared" si="14"/>
        <v>0</v>
      </c>
      <c r="L101" s="582">
        <f t="shared" si="14"/>
        <v>0</v>
      </c>
      <c r="M101" s="582">
        <f t="shared" si="14"/>
        <v>0</v>
      </c>
      <c r="N101" s="582">
        <f t="shared" si="14"/>
        <v>0</v>
      </c>
      <c r="O101" s="582">
        <f t="shared" si="14"/>
        <v>0</v>
      </c>
      <c r="P101" s="1"/>
      <c r="Q101" s="16"/>
      <c r="R101" s="16"/>
    </row>
    <row r="102" spans="1:18" ht="10.5" customHeight="1">
      <c r="A102" s="22"/>
      <c r="B102" s="4" t="s">
        <v>282</v>
      </c>
      <c r="C102" s="4" t="s">
        <v>1063</v>
      </c>
      <c r="D102" s="582">
        <f>SUM(D22)-SUM(D23)-SUM(D27)-SUM(D28)-SUM(D29)-SUM(D30)-SUM(D33)</f>
        <v>0</v>
      </c>
      <c r="E102" s="582">
        <f t="shared" ref="E102:O102" si="15">SUM(E22)-SUM(E23)-SUM(E27)-SUM(E28)-SUM(E29)-SUM(E30)-SUM(E33)</f>
        <v>0</v>
      </c>
      <c r="F102" s="582">
        <f t="shared" si="15"/>
        <v>0</v>
      </c>
      <c r="G102" s="582">
        <f t="shared" si="15"/>
        <v>0</v>
      </c>
      <c r="H102" s="582">
        <f t="shared" si="15"/>
        <v>0</v>
      </c>
      <c r="I102" s="582">
        <f t="shared" si="15"/>
        <v>0</v>
      </c>
      <c r="J102" s="582">
        <f t="shared" si="15"/>
        <v>0</v>
      </c>
      <c r="K102" s="582">
        <f t="shared" si="15"/>
        <v>0</v>
      </c>
      <c r="L102" s="582">
        <f t="shared" si="15"/>
        <v>0</v>
      </c>
      <c r="M102" s="582">
        <f t="shared" si="15"/>
        <v>0</v>
      </c>
      <c r="N102" s="582">
        <f t="shared" si="15"/>
        <v>0</v>
      </c>
      <c r="O102" s="582">
        <f t="shared" si="15"/>
        <v>0</v>
      </c>
      <c r="P102" s="1"/>
      <c r="Q102" s="16"/>
      <c r="R102" s="16"/>
    </row>
    <row r="103" spans="1:18" ht="10.5" customHeight="1">
      <c r="A103" s="22"/>
      <c r="B103" s="4" t="s">
        <v>771</v>
      </c>
      <c r="C103" s="4" t="s">
        <v>1063</v>
      </c>
      <c r="D103" s="582">
        <f>SUM(D34)-SUM(D35)-SUM(D36)-SUM(D37)-SUM(D38)-SUM(D39)-SUM(D40)</f>
        <v>0</v>
      </c>
      <c r="E103" s="582">
        <f t="shared" ref="E103:O103" si="16">SUM(E34)-SUM(E35)-SUM(E36)-SUM(E37)-SUM(E38)-SUM(E39)-SUM(E40)</f>
        <v>0</v>
      </c>
      <c r="F103" s="582">
        <f t="shared" si="16"/>
        <v>0</v>
      </c>
      <c r="G103" s="582">
        <f t="shared" si="16"/>
        <v>0</v>
      </c>
      <c r="H103" s="582">
        <f t="shared" si="16"/>
        <v>0</v>
      </c>
      <c r="I103" s="582">
        <f t="shared" si="16"/>
        <v>0</v>
      </c>
      <c r="J103" s="582">
        <f t="shared" si="16"/>
        <v>0</v>
      </c>
      <c r="K103" s="582">
        <f t="shared" si="16"/>
        <v>0</v>
      </c>
      <c r="L103" s="582">
        <f t="shared" si="16"/>
        <v>0</v>
      </c>
      <c r="M103" s="582">
        <f t="shared" si="16"/>
        <v>0</v>
      </c>
      <c r="N103" s="582">
        <f t="shared" si="16"/>
        <v>0</v>
      </c>
      <c r="O103" s="582">
        <f t="shared" si="16"/>
        <v>0</v>
      </c>
      <c r="P103" s="1"/>
      <c r="Q103" s="16"/>
      <c r="R103" s="16"/>
    </row>
    <row r="104" spans="1:18" ht="13.5" customHeight="1">
      <c r="A104" s="22"/>
      <c r="B104" s="4" t="s">
        <v>772</v>
      </c>
      <c r="C104" s="4" t="s">
        <v>1063</v>
      </c>
      <c r="D104" s="582">
        <f>SUM(D43)-SUM(D44)-SUM(D45)-SUM(D46)-SUM(D47)</f>
        <v>0</v>
      </c>
      <c r="E104" s="582">
        <f t="shared" ref="E104:O104" si="17">SUM(E43)-SUM(E44)-SUM(E45)-SUM(E46)-SUM(E47)</f>
        <v>0</v>
      </c>
      <c r="F104" s="582">
        <f t="shared" si="17"/>
        <v>0</v>
      </c>
      <c r="G104" s="582">
        <f t="shared" si="17"/>
        <v>0</v>
      </c>
      <c r="H104" s="582">
        <f t="shared" si="17"/>
        <v>0</v>
      </c>
      <c r="I104" s="582">
        <f t="shared" si="17"/>
        <v>0</v>
      </c>
      <c r="J104" s="582">
        <f t="shared" si="17"/>
        <v>0</v>
      </c>
      <c r="K104" s="582">
        <f t="shared" si="17"/>
        <v>0</v>
      </c>
      <c r="L104" s="582">
        <f t="shared" si="17"/>
        <v>0</v>
      </c>
      <c r="M104" s="582">
        <f t="shared" si="17"/>
        <v>0</v>
      </c>
      <c r="N104" s="582">
        <f t="shared" si="17"/>
        <v>0</v>
      </c>
      <c r="O104" s="582">
        <f t="shared" si="17"/>
        <v>0</v>
      </c>
      <c r="P104" s="1"/>
      <c r="Q104" s="16"/>
      <c r="R104" s="16"/>
    </row>
    <row r="105" spans="1:18" ht="10.5" customHeight="1">
      <c r="A105" s="22"/>
      <c r="B105" s="4" t="s">
        <v>1071</v>
      </c>
      <c r="C105" s="4" t="s">
        <v>1063</v>
      </c>
      <c r="D105" s="582">
        <f>SUM(D48)-SUM(D49)-SUM(D50)-SUM(D51)</f>
        <v>0</v>
      </c>
      <c r="E105" s="582">
        <f t="shared" ref="E105:O105" si="18">SUM(E48)-SUM(E49)-SUM(E50)-SUM(E51)</f>
        <v>0</v>
      </c>
      <c r="F105" s="582">
        <f t="shared" si="18"/>
        <v>0</v>
      </c>
      <c r="G105" s="582">
        <f t="shared" si="18"/>
        <v>0</v>
      </c>
      <c r="H105" s="582">
        <f t="shared" si="18"/>
        <v>0</v>
      </c>
      <c r="I105" s="582">
        <f t="shared" si="18"/>
        <v>0</v>
      </c>
      <c r="J105" s="582">
        <f t="shared" si="18"/>
        <v>0</v>
      </c>
      <c r="K105" s="582">
        <f t="shared" si="18"/>
        <v>0</v>
      </c>
      <c r="L105" s="582">
        <f t="shared" si="18"/>
        <v>0</v>
      </c>
      <c r="M105" s="582">
        <f t="shared" si="18"/>
        <v>0</v>
      </c>
      <c r="N105" s="582">
        <f t="shared" si="18"/>
        <v>0</v>
      </c>
      <c r="O105" s="582">
        <f t="shared" si="18"/>
        <v>0</v>
      </c>
      <c r="P105" s="1"/>
      <c r="Q105" s="16"/>
      <c r="R105" s="16"/>
    </row>
    <row r="106" spans="1:18" ht="15" customHeight="1">
      <c r="A106" s="22"/>
      <c r="B106" s="4" t="s">
        <v>766</v>
      </c>
      <c r="C106" s="4" t="s">
        <v>1063</v>
      </c>
      <c r="D106" s="582">
        <f>SUM(D53)-SUM(D54)-SUM(D55)</f>
        <v>0</v>
      </c>
      <c r="E106" s="582">
        <f t="shared" ref="E106:O106" si="19">SUM(E53)-SUM(E54)-SUM(E55)</f>
        <v>0</v>
      </c>
      <c r="F106" s="582">
        <f t="shared" si="19"/>
        <v>0</v>
      </c>
      <c r="G106" s="582">
        <f t="shared" si="19"/>
        <v>0</v>
      </c>
      <c r="H106" s="582">
        <f t="shared" si="19"/>
        <v>0</v>
      </c>
      <c r="I106" s="582">
        <f t="shared" si="19"/>
        <v>0</v>
      </c>
      <c r="J106" s="582">
        <f t="shared" si="19"/>
        <v>0</v>
      </c>
      <c r="K106" s="582">
        <f t="shared" si="19"/>
        <v>0</v>
      </c>
      <c r="L106" s="582">
        <f t="shared" si="19"/>
        <v>0</v>
      </c>
      <c r="M106" s="582">
        <f t="shared" si="19"/>
        <v>0</v>
      </c>
      <c r="N106" s="582">
        <f t="shared" si="19"/>
        <v>0</v>
      </c>
      <c r="O106" s="582">
        <f t="shared" si="19"/>
        <v>0</v>
      </c>
      <c r="P106" s="1"/>
      <c r="Q106" s="16"/>
      <c r="R106" s="16"/>
    </row>
    <row r="107" spans="1:18" ht="10.5" customHeight="1">
      <c r="A107" s="22"/>
      <c r="B107" s="4" t="s">
        <v>1232</v>
      </c>
      <c r="C107" s="4" t="s">
        <v>1063</v>
      </c>
      <c r="D107" s="582">
        <f>SUM(D56)-SUM(D57)-SUM(D58)</f>
        <v>0</v>
      </c>
      <c r="E107" s="582">
        <f t="shared" ref="E107:O107" si="20">SUM(E56)-SUM(E57)-SUM(E58)</f>
        <v>0</v>
      </c>
      <c r="F107" s="582">
        <f t="shared" si="20"/>
        <v>0</v>
      </c>
      <c r="G107" s="582">
        <f t="shared" si="20"/>
        <v>0</v>
      </c>
      <c r="H107" s="582">
        <f t="shared" si="20"/>
        <v>0</v>
      </c>
      <c r="I107" s="582">
        <f t="shared" si="20"/>
        <v>0</v>
      </c>
      <c r="J107" s="582">
        <f t="shared" si="20"/>
        <v>0</v>
      </c>
      <c r="K107" s="582">
        <f t="shared" si="20"/>
        <v>0</v>
      </c>
      <c r="L107" s="582">
        <f t="shared" si="20"/>
        <v>0</v>
      </c>
      <c r="M107" s="582">
        <f t="shared" si="20"/>
        <v>0</v>
      </c>
      <c r="N107" s="582">
        <f t="shared" si="20"/>
        <v>0</v>
      </c>
      <c r="O107" s="582">
        <f t="shared" si="20"/>
        <v>0</v>
      </c>
      <c r="P107" s="1"/>
      <c r="Q107" s="16"/>
      <c r="R107" s="16"/>
    </row>
    <row r="108" spans="1:18" ht="10.5" customHeight="1">
      <c r="A108" s="22"/>
      <c r="B108" s="4" t="s">
        <v>1341</v>
      </c>
      <c r="C108" s="4" t="s">
        <v>1063</v>
      </c>
      <c r="D108" s="582">
        <f>SUM(D59)-SUM(D60)-SUM(D61)</f>
        <v>0</v>
      </c>
      <c r="E108" s="582">
        <f t="shared" ref="E108:O108" si="21">SUM(E59)-SUM(E60)-SUM(E61)</f>
        <v>0</v>
      </c>
      <c r="F108" s="582">
        <f t="shared" si="21"/>
        <v>0</v>
      </c>
      <c r="G108" s="582">
        <f t="shared" si="21"/>
        <v>0</v>
      </c>
      <c r="H108" s="582">
        <f t="shared" si="21"/>
        <v>0</v>
      </c>
      <c r="I108" s="582">
        <f t="shared" si="21"/>
        <v>0</v>
      </c>
      <c r="J108" s="582">
        <f t="shared" si="21"/>
        <v>0</v>
      </c>
      <c r="K108" s="582">
        <f t="shared" si="21"/>
        <v>0</v>
      </c>
      <c r="L108" s="582">
        <f t="shared" si="21"/>
        <v>0</v>
      </c>
      <c r="M108" s="582">
        <f t="shared" si="21"/>
        <v>0</v>
      </c>
      <c r="N108" s="582">
        <f t="shared" si="21"/>
        <v>0</v>
      </c>
      <c r="O108" s="582">
        <f t="shared" si="21"/>
        <v>0</v>
      </c>
      <c r="P108" s="1"/>
      <c r="Q108" s="16"/>
      <c r="R108" s="16"/>
    </row>
    <row r="109" spans="1:18" ht="15" customHeight="1">
      <c r="A109" s="22"/>
      <c r="B109" s="4" t="s">
        <v>1350</v>
      </c>
      <c r="C109" s="4" t="s">
        <v>1063</v>
      </c>
      <c r="D109" s="582">
        <f>SUM(D63)-SUM(D64)-SUM(D65)-SUM(D66)-SUM(D67)-SUM(D68)</f>
        <v>0</v>
      </c>
      <c r="E109" s="582">
        <f t="shared" ref="E109:O109" si="22">SUM(E63)-SUM(E64)-SUM(E65)-SUM(E66)-SUM(E67)-SUM(E68)</f>
        <v>0</v>
      </c>
      <c r="F109" s="582">
        <f t="shared" si="22"/>
        <v>0</v>
      </c>
      <c r="G109" s="582">
        <f t="shared" si="22"/>
        <v>0</v>
      </c>
      <c r="H109" s="582">
        <f t="shared" si="22"/>
        <v>0</v>
      </c>
      <c r="I109" s="582">
        <f t="shared" si="22"/>
        <v>0</v>
      </c>
      <c r="J109" s="582">
        <f t="shared" si="22"/>
        <v>0</v>
      </c>
      <c r="K109" s="582">
        <f t="shared" si="22"/>
        <v>0</v>
      </c>
      <c r="L109" s="582">
        <f t="shared" si="22"/>
        <v>0</v>
      </c>
      <c r="M109" s="582">
        <f t="shared" si="22"/>
        <v>0</v>
      </c>
      <c r="N109" s="582">
        <f t="shared" si="22"/>
        <v>0</v>
      </c>
      <c r="O109" s="582">
        <f t="shared" si="22"/>
        <v>0</v>
      </c>
      <c r="P109" s="1"/>
      <c r="Q109" s="16"/>
      <c r="R109" s="16"/>
    </row>
    <row r="110" spans="1:18" ht="10.5" customHeight="1">
      <c r="A110" s="22"/>
      <c r="B110" s="4" t="s">
        <v>1351</v>
      </c>
      <c r="C110" s="4" t="s">
        <v>1063</v>
      </c>
      <c r="D110" s="582">
        <f>SUM(D69)-SUM(D70)-SUM(D71)-SUM(D72)-SUM(D73)</f>
        <v>0</v>
      </c>
      <c r="E110" s="582">
        <f t="shared" ref="E110:O110" si="23">SUM(E69)-SUM(E70)-SUM(E71)-SUM(E72)-SUM(E73)</f>
        <v>0</v>
      </c>
      <c r="F110" s="582">
        <f t="shared" si="23"/>
        <v>0</v>
      </c>
      <c r="G110" s="582">
        <f t="shared" si="23"/>
        <v>0</v>
      </c>
      <c r="H110" s="582">
        <f t="shared" si="23"/>
        <v>0</v>
      </c>
      <c r="I110" s="582">
        <f t="shared" si="23"/>
        <v>0</v>
      </c>
      <c r="J110" s="582">
        <f t="shared" si="23"/>
        <v>0</v>
      </c>
      <c r="K110" s="582">
        <f t="shared" si="23"/>
        <v>0</v>
      </c>
      <c r="L110" s="582">
        <f t="shared" si="23"/>
        <v>0</v>
      </c>
      <c r="M110" s="582">
        <f t="shared" si="23"/>
        <v>0</v>
      </c>
      <c r="N110" s="582">
        <f t="shared" si="23"/>
        <v>0</v>
      </c>
      <c r="O110" s="582">
        <f t="shared" si="23"/>
        <v>0</v>
      </c>
      <c r="P110" s="1"/>
      <c r="Q110" s="16"/>
      <c r="R110" s="16"/>
    </row>
    <row r="111" spans="1:18" ht="10.5" customHeight="1">
      <c r="A111" s="4"/>
      <c r="B111" s="4" t="s">
        <v>572</v>
      </c>
      <c r="C111" s="4" t="s">
        <v>1063</v>
      </c>
      <c r="D111" s="582">
        <f>SUM(D75)-SUM(D76)-SUM(D77)</f>
        <v>0</v>
      </c>
      <c r="E111" s="582">
        <f t="shared" ref="E111:O111" si="24">SUM(E75)-SUM(E76)-SUM(E77)</f>
        <v>0</v>
      </c>
      <c r="F111" s="582">
        <f t="shared" si="24"/>
        <v>0</v>
      </c>
      <c r="G111" s="582">
        <f t="shared" si="24"/>
        <v>0</v>
      </c>
      <c r="H111" s="582">
        <f t="shared" si="24"/>
        <v>0</v>
      </c>
      <c r="I111" s="582">
        <f t="shared" si="24"/>
        <v>0</v>
      </c>
      <c r="J111" s="582">
        <f t="shared" si="24"/>
        <v>0</v>
      </c>
      <c r="K111" s="582">
        <f t="shared" si="24"/>
        <v>0</v>
      </c>
      <c r="L111" s="582">
        <f t="shared" si="24"/>
        <v>0</v>
      </c>
      <c r="M111" s="582">
        <f t="shared" si="24"/>
        <v>0</v>
      </c>
      <c r="N111" s="582">
        <f t="shared" si="24"/>
        <v>0</v>
      </c>
      <c r="O111" s="582">
        <f t="shared" si="24"/>
        <v>0</v>
      </c>
      <c r="P111" s="1"/>
      <c r="Q111" s="16"/>
      <c r="R111" s="16"/>
    </row>
    <row r="112" spans="1:18" ht="15" customHeight="1">
      <c r="A112" s="22"/>
      <c r="B112" s="22" t="s">
        <v>573</v>
      </c>
      <c r="C112" s="22" t="s">
        <v>1063</v>
      </c>
      <c r="D112" s="582">
        <f>SUM(D23)-SUM(D24)-SUM(D25)-SUM(D26)</f>
        <v>0</v>
      </c>
      <c r="E112" s="582">
        <f t="shared" ref="E112:O112" si="25">SUM(E23)-SUM(E24)-SUM(E25)-SUM(E26)</f>
        <v>0</v>
      </c>
      <c r="F112" s="582">
        <f t="shared" si="25"/>
        <v>0</v>
      </c>
      <c r="G112" s="582">
        <f t="shared" si="25"/>
        <v>0</v>
      </c>
      <c r="H112" s="582">
        <f t="shared" si="25"/>
        <v>0</v>
      </c>
      <c r="I112" s="582">
        <f t="shared" si="25"/>
        <v>0</v>
      </c>
      <c r="J112" s="582">
        <f t="shared" si="25"/>
        <v>0</v>
      </c>
      <c r="K112" s="582">
        <f t="shared" si="25"/>
        <v>0</v>
      </c>
      <c r="L112" s="582">
        <f t="shared" si="25"/>
        <v>0</v>
      </c>
      <c r="M112" s="582">
        <f t="shared" si="25"/>
        <v>0</v>
      </c>
      <c r="N112" s="582">
        <f t="shared" si="25"/>
        <v>0</v>
      </c>
      <c r="O112" s="582">
        <f t="shared" si="25"/>
        <v>0</v>
      </c>
      <c r="P112" s="1"/>
      <c r="Q112" s="16"/>
      <c r="R112" s="16"/>
    </row>
    <row r="113" spans="1:18" ht="10.5" customHeight="1">
      <c r="A113" s="6"/>
      <c r="B113" s="6" t="s">
        <v>574</v>
      </c>
      <c r="C113" s="6" t="s">
        <v>1063</v>
      </c>
      <c r="D113" s="583">
        <f>SUM(D30)-SUM(D31)-SUM(D32)</f>
        <v>0</v>
      </c>
      <c r="E113" s="583">
        <f t="shared" ref="E113:O113" si="26">SUM(E30)-SUM(E31)-SUM(E32)</f>
        <v>0</v>
      </c>
      <c r="F113" s="583">
        <f t="shared" si="26"/>
        <v>0</v>
      </c>
      <c r="G113" s="583">
        <f t="shared" si="26"/>
        <v>0</v>
      </c>
      <c r="H113" s="583">
        <f t="shared" si="26"/>
        <v>0</v>
      </c>
      <c r="I113" s="583">
        <f t="shared" si="26"/>
        <v>0</v>
      </c>
      <c r="J113" s="583">
        <f t="shared" si="26"/>
        <v>0</v>
      </c>
      <c r="K113" s="583">
        <f t="shared" si="26"/>
        <v>0</v>
      </c>
      <c r="L113" s="583">
        <f t="shared" si="26"/>
        <v>0</v>
      </c>
      <c r="M113" s="583">
        <f t="shared" si="26"/>
        <v>0</v>
      </c>
      <c r="N113" s="583">
        <f t="shared" si="26"/>
        <v>0</v>
      </c>
      <c r="O113" s="583">
        <f t="shared" si="26"/>
        <v>0</v>
      </c>
      <c r="P113" s="1"/>
      <c r="Q113" s="16"/>
      <c r="R113" s="16"/>
    </row>
    <row r="114" spans="1:18" ht="12" customHeight="1">
      <c r="A114" s="22" t="s">
        <v>927</v>
      </c>
      <c r="B114" s="1"/>
      <c r="C114" s="1"/>
      <c r="D114" s="1"/>
      <c r="E114" s="1"/>
      <c r="F114" s="1"/>
      <c r="G114" s="1"/>
      <c r="H114" s="1"/>
      <c r="I114" s="1"/>
      <c r="J114" s="1"/>
      <c r="K114" s="1"/>
      <c r="L114" s="1"/>
      <c r="M114" s="1"/>
      <c r="N114" s="1"/>
      <c r="O114" s="1"/>
      <c r="P114" s="1"/>
      <c r="Q114" s="16"/>
      <c r="R114" s="16"/>
    </row>
  </sheetData>
  <sheetProtection sheet="1" objects="1" scenarios="1"/>
  <mergeCells count="12">
    <mergeCell ref="G1:K1"/>
    <mergeCell ref="J4:J5"/>
    <mergeCell ref="K4:K5"/>
    <mergeCell ref="L4:L5"/>
    <mergeCell ref="M3:M5"/>
    <mergeCell ref="N4:N5"/>
    <mergeCell ref="Q4:S4"/>
    <mergeCell ref="G2:L2"/>
    <mergeCell ref="A4:B5"/>
    <mergeCell ref="G3:H3"/>
    <mergeCell ref="D4:H4"/>
    <mergeCell ref="I4:I5"/>
  </mergeCells>
  <phoneticPr fontId="1" type="noConversion"/>
  <pageMargins left="0.47244094488188981" right="0.47244094488188981" top="0.59055118110236227" bottom="0.59055118110236227" header="0.39370078740157483" footer="0.39370078740157483"/>
  <pageSetup orientation="landscape" r:id="rId1"/>
  <headerFooter alignWithMargins="0">
    <oddFooter>&amp;C&amp;8&amp;D  &amp;T&amp;R&amp;8&amp;P</oddFooter>
  </headerFooter>
  <rowBreaks count="1" manualBreakCount="1">
    <brk id="41" max="16383" man="1"/>
  </rowBreaks>
  <ignoredErrors>
    <ignoredError sqref="D6:O6 A8:A78" numberStoredAsText="1"/>
  </ignoredErrors>
</worksheet>
</file>

<file path=xl/worksheets/sheet17.xml><?xml version="1.0" encoding="utf-8"?>
<worksheet xmlns="http://schemas.openxmlformats.org/spreadsheetml/2006/main" xmlns:r="http://schemas.openxmlformats.org/officeDocument/2006/relationships">
  <sheetPr codeName="Sheet17" enableFormatConditionsCalculation="0">
    <tabColor theme="3" tint="0.39997558519241921"/>
  </sheetPr>
  <dimension ref="A1:V66"/>
  <sheetViews>
    <sheetView workbookViewId="0">
      <pane xSplit="3" ySplit="7" topLeftCell="D21" activePane="bottomRight" state="frozen"/>
      <selection activeCell="W8" sqref="W8"/>
      <selection pane="topRight" activeCell="W8" sqref="W8"/>
      <selection pane="bottomLeft" activeCell="W8" sqref="W8"/>
      <selection pane="bottomRight" activeCell="O8" sqref="O8:O41"/>
    </sheetView>
  </sheetViews>
  <sheetFormatPr defaultRowHeight="12.75"/>
  <cols>
    <col min="1" max="1" width="6.140625" style="1" customWidth="1"/>
    <col min="2" max="2" width="35.28515625" style="1" customWidth="1"/>
    <col min="3" max="3" width="0.85546875" style="1" customWidth="1"/>
    <col min="4" max="15" width="10" style="1" customWidth="1"/>
    <col min="16" max="16" width="3.28515625" style="1" customWidth="1"/>
    <col min="17" max="18" width="10" style="1" customWidth="1"/>
    <col min="19" max="20" width="9.140625" style="1" customWidth="1"/>
    <col min="21" max="22" width="0" style="1" hidden="1" customWidth="1"/>
    <col min="23" max="16384" width="9.140625" style="1"/>
  </cols>
  <sheetData>
    <row r="1" spans="1:22">
      <c r="A1" s="36" t="s">
        <v>182</v>
      </c>
      <c r="B1" s="37"/>
      <c r="C1" s="38"/>
      <c r="D1" s="39"/>
      <c r="E1" s="40"/>
      <c r="F1" s="40"/>
      <c r="G1" s="774">
        <f>'Cover page'!I7</f>
        <v>0</v>
      </c>
      <c r="H1" s="774"/>
      <c r="I1" s="774"/>
      <c r="J1" s="774"/>
      <c r="K1" s="774"/>
      <c r="L1" s="41">
        <f>'Cover page'!I9</f>
        <v>0</v>
      </c>
      <c r="M1" s="41"/>
      <c r="N1" s="41"/>
      <c r="O1" s="41"/>
      <c r="Q1" s="22"/>
      <c r="R1" s="22"/>
    </row>
    <row r="2" spans="1:22">
      <c r="A2" s="36" t="s">
        <v>2047</v>
      </c>
      <c r="B2" s="83"/>
      <c r="C2" s="84"/>
      <c r="D2" s="85"/>
      <c r="E2" s="40"/>
      <c r="F2" s="40"/>
      <c r="G2" s="782">
        <f>+'Cover page'!I13</f>
        <v>0</v>
      </c>
      <c r="H2" s="782"/>
      <c r="I2" s="782"/>
      <c r="J2" s="782"/>
      <c r="K2" s="782"/>
      <c r="L2" s="782"/>
      <c r="M2" s="119"/>
      <c r="N2" s="119"/>
      <c r="O2" s="119"/>
      <c r="Q2" s="22"/>
      <c r="R2" s="22"/>
    </row>
    <row r="3" spans="1:22" ht="12" customHeight="1">
      <c r="A3" s="46"/>
      <c r="B3" s="47"/>
      <c r="C3" s="48"/>
      <c r="D3" s="49"/>
      <c r="E3" s="50"/>
      <c r="F3" s="50"/>
      <c r="G3" s="778" t="s">
        <v>877</v>
      </c>
      <c r="H3" s="778"/>
      <c r="I3" s="51">
        <f>+'Cover page'!I11</f>
        <v>0</v>
      </c>
      <c r="J3" s="50"/>
      <c r="K3" s="50"/>
      <c r="L3" s="52"/>
      <c r="M3" s="775" t="s">
        <v>1018</v>
      </c>
      <c r="N3" s="125"/>
      <c r="O3" s="126"/>
      <c r="Q3" s="22"/>
      <c r="R3" s="22"/>
      <c r="S3"/>
    </row>
    <row r="4" spans="1:22" ht="12" customHeight="1">
      <c r="A4" s="785" t="s">
        <v>1267</v>
      </c>
      <c r="B4" s="785"/>
      <c r="C4" s="53"/>
      <c r="D4" s="779" t="s">
        <v>251</v>
      </c>
      <c r="E4" s="780"/>
      <c r="F4" s="780"/>
      <c r="G4" s="780"/>
      <c r="H4" s="781"/>
      <c r="I4" s="775" t="s">
        <v>252</v>
      </c>
      <c r="J4" s="777" t="s">
        <v>253</v>
      </c>
      <c r="K4" s="775" t="s">
        <v>254</v>
      </c>
      <c r="L4" s="783" t="s">
        <v>874</v>
      </c>
      <c r="M4" s="776"/>
      <c r="N4" s="776" t="s">
        <v>254</v>
      </c>
      <c r="O4" s="123" t="s">
        <v>1017</v>
      </c>
      <c r="Q4" s="771" t="s">
        <v>123</v>
      </c>
      <c r="R4" s="772"/>
      <c r="S4" s="773"/>
    </row>
    <row r="5" spans="1:22" ht="30" customHeight="1">
      <c r="A5" s="785"/>
      <c r="B5" s="785"/>
      <c r="C5" s="53"/>
      <c r="D5" s="55" t="s">
        <v>264</v>
      </c>
      <c r="E5" s="56" t="s">
        <v>265</v>
      </c>
      <c r="F5" s="54" t="s">
        <v>876</v>
      </c>
      <c r="G5" s="56" t="s">
        <v>254</v>
      </c>
      <c r="H5" s="54" t="s">
        <v>873</v>
      </c>
      <c r="I5" s="776"/>
      <c r="J5" s="777"/>
      <c r="K5" s="776"/>
      <c r="L5" s="783"/>
      <c r="M5" s="776"/>
      <c r="N5" s="776"/>
      <c r="O5" s="123" t="s">
        <v>1019</v>
      </c>
      <c r="Q5" s="5" t="s">
        <v>1650</v>
      </c>
      <c r="R5" s="128" t="s">
        <v>1652</v>
      </c>
      <c r="S5" s="129" t="s">
        <v>1017</v>
      </c>
    </row>
    <row r="6" spans="1:22" ht="10.5" customHeight="1">
      <c r="A6" s="57"/>
      <c r="B6" s="58"/>
      <c r="C6" s="58"/>
      <c r="D6" s="59" t="s">
        <v>255</v>
      </c>
      <c r="E6" s="60" t="s">
        <v>256</v>
      </c>
      <c r="F6" s="61" t="s">
        <v>257</v>
      </c>
      <c r="G6" s="60" t="s">
        <v>258</v>
      </c>
      <c r="H6" s="61" t="s">
        <v>259</v>
      </c>
      <c r="I6" s="60" t="s">
        <v>260</v>
      </c>
      <c r="J6" s="61" t="s">
        <v>261</v>
      </c>
      <c r="K6" s="60" t="s">
        <v>262</v>
      </c>
      <c r="L6" s="62" t="s">
        <v>263</v>
      </c>
      <c r="M6" s="59" t="s">
        <v>1020</v>
      </c>
      <c r="N6" s="60" t="s">
        <v>1021</v>
      </c>
      <c r="O6" s="60" t="s">
        <v>1022</v>
      </c>
      <c r="Q6" s="7" t="s">
        <v>1651</v>
      </c>
      <c r="R6" s="130" t="s">
        <v>1653</v>
      </c>
      <c r="S6" s="8" t="s">
        <v>1023</v>
      </c>
    </row>
    <row r="7" spans="1:22" s="459" customFormat="1" ht="10.5" customHeight="1">
      <c r="A7" s="464"/>
      <c r="B7" s="456" t="s">
        <v>1109</v>
      </c>
      <c r="C7" s="457"/>
      <c r="D7" s="458" t="str">
        <f>'SOURCE BA'!$F$5</f>
        <v/>
      </c>
      <c r="E7" s="458" t="str">
        <f>'SOURCE EA'!$F$5</f>
        <v/>
      </c>
      <c r="F7" s="458" t="str">
        <f>'SOURCE SS'!$F$5</f>
        <v/>
      </c>
      <c r="G7" s="458" t="str">
        <f>'SOURCE CC'!$F$5</f>
        <v/>
      </c>
      <c r="H7" s="458" t="str">
        <f>'SOURCE CG'!$F$5</f>
        <v/>
      </c>
      <c r="I7" s="458" t="str">
        <f>'SOURCE SG'!$F$5</f>
        <v/>
      </c>
      <c r="J7" s="458" t="str">
        <f>'SOURCE LG'!$F$5</f>
        <v/>
      </c>
      <c r="K7" s="458" t="str">
        <f>'SOURCE CT'!$F$5</f>
        <v/>
      </c>
      <c r="L7" s="458" t="str">
        <f>'SOURCE GG'!$F$5</f>
        <v/>
      </c>
      <c r="M7" s="458" t="str">
        <f>'SOURCE NFPC'!$F$5</f>
        <v/>
      </c>
      <c r="N7" s="458" t="str">
        <f>'SOURCE CN'!$F$5</f>
        <v/>
      </c>
      <c r="O7" s="458" t="str">
        <f>'SOURCE NFPS'!$F$5</f>
        <v/>
      </c>
      <c r="Q7" s="460"/>
      <c r="R7" s="461"/>
      <c r="S7" s="462"/>
    </row>
    <row r="8" spans="1:22" s="284" customFormat="1" ht="15" customHeight="1">
      <c r="A8" s="681" t="s">
        <v>1088</v>
      </c>
      <c r="B8" s="94" t="s">
        <v>1623</v>
      </c>
      <c r="C8" s="265" t="s">
        <v>1063</v>
      </c>
      <c r="D8" s="584" t="str">
        <f>IF(COUNTIF('SOURCE BA'!$F:$F,$A8)&gt;0,SUMIF('SOURCE BA'!$F:$F,$A8,'SOURCE BA'!$C:$C),IF(COUNT(D9,D14,D15,D16,D20,D23,D33,D37)&gt;0, SUM(D9,D14,D15,D16,D20,D23,D33,D37),IF(COUNTIF('SOURCE BA'!$F:$F,$A8 &amp; "?")&gt;0,SUMIF('SOURCE BA'!$F:$F,$A8 &amp; "?", 'SOURCE BA'!$C:$C),"...")))</f>
        <v>...</v>
      </c>
      <c r="E8" s="584" t="str">
        <f>IF(COUNTIF('SOURCE EA'!$F:$F,$A8)&gt;0,SUMIF('SOURCE EA'!$F:$F,$A8,'SOURCE EA'!$C:$C),IF(COUNT(E9,E14,E15,E16,E20,E23,E33,E37)&gt;0, SUM(E9,E14,E15,E16,E20,E23,E33,E37),IF(COUNTIF('SOURCE EA'!$F:$F,$A8 &amp; "?")&gt;0,SUMIF('SOURCE EA'!$F:$F,$A8 &amp; "?", 'SOURCE EA'!$C:$C),"...")))</f>
        <v>...</v>
      </c>
      <c r="F8" s="584" t="str">
        <f>IF(COUNTIF('SOURCE SS'!$F:$F,$A8)&gt;0,SUMIF('SOURCE SS'!$F:$F,$A8,'SOURCE SS'!$C:$C),IF(COUNT(F9,F14,F15,F16,F20,F23,F33,F37)&gt;0, SUM(F9,F14,F15,F16,F20,F23,F33,F37),IF(COUNTIF('SOURCE SS'!$F:$F,$A8 &amp; "?")&gt;0,SUMIF('SOURCE SS'!$F:$F,$A8 &amp; "?", 'SOURCE SS'!$C:$C),"...")))</f>
        <v>...</v>
      </c>
      <c r="G8" s="584" t="str">
        <f>IF(COUNTIF('SOURCE CC'!$F:$F,$A8)&gt;0,SUMIF('SOURCE CC'!$F:$F,$A8,'SOURCE CC'!$C:$C),IF(COUNT(G9,G14,G15,G16,G20,G23,G33,G37)&gt;0, SUM(G9,G14,G15,G16,G20,G23,G33,G37),IF(COUNTIF('SOURCE CC'!$F:$F,$A8 &amp; "?")&gt;0,SUMIF('SOURCE CC'!$F:$F,$A8 &amp; "?", 'SOURCE CC'!$C:$C),"...")))</f>
        <v>...</v>
      </c>
      <c r="H8" s="584" t="str">
        <f>IF(COUNTIF('SOURCE CG'!$F:$F,$A8)&gt;0,SUMIF('SOURCE CG'!$F:$F,$A8,'SOURCE CG'!$C:$C),IF(COUNT(H9,H14,H15,H16,H20,H23,H33,H37)&gt;0, SUM(H9,H14,H15,H16,H20,H23,H33,H37),IF(COUNTIF('SOURCE CG'!$F:$F,$A8 &amp; "?")&gt;0,SUMIF('SOURCE CG'!$F:$F,$A8 &amp; "?", 'SOURCE CG'!$C:$C),IF(COUNT(D8:G8)&gt;0,SUM(D8:G8),"..."))))</f>
        <v>...</v>
      </c>
      <c r="I8" s="584" t="str">
        <f>IF(COUNTIF('SOURCE SG'!$F:$F,$A8)&gt;0,SUMIF('SOURCE SG'!$F:$F,$A8,'SOURCE SG'!$C:$C),IF(COUNT(I9,I14,I15,I16,I20,I23,I33,I37)&gt;0, SUM(I9,I14,I15,I16,I20,I23,I33,I37),IF(COUNTIF('SOURCE SG'!$F:$F,$A8 &amp; "?")&gt;0,SUMIF('SOURCE SG'!$F:$F,$A8 &amp; "?", 'SOURCE SG'!$C:$C),"...")))</f>
        <v>...</v>
      </c>
      <c r="J8" s="584" t="str">
        <f>IF(COUNTIF('SOURCE LG'!$F:$F,$A8)&gt;0,SUMIF('SOURCE LG'!$F:$F,$A8,'SOURCE LG'!$C:$C),IF(COUNT(J9,J14,J15,J16,J20,J23,J33,J37)&gt;0, SUM(J9,J14,J15,J16,J20,J23,J33,J37),IF(COUNTIF('SOURCE LG'!$F:$F,$A8 &amp; "?")&gt;0,SUMIF('SOURCE LG'!$F:$F,$A8 &amp; "?", 'SOURCE LG'!$C:$C),"...")))</f>
        <v>...</v>
      </c>
      <c r="K8" s="584" t="str">
        <f>IF(COUNTIF('SOURCE CT'!$F:$F,$A8)&gt;0,SUMIF('SOURCE CT'!$F:$F,$A8,'SOURCE CT'!$C:$C),IF(COUNT(K9,K14,K15,K16,K20,K23,K33,K37)&gt;0, SUM(K9,K14,K15,K16,K20,K23,K33,K37),IF(COUNTIF('SOURCE CT'!$F:$F,$A8 &amp; "?")&gt;0,SUMIF('SOURCE CT'!$F:$F,$A8 &amp; "?", 'SOURCE CT'!$C:$C),"...")))</f>
        <v>...</v>
      </c>
      <c r="L8" s="584" t="str">
        <f>IF(COUNTIF('SOURCE GG'!$F:$F,$A8)&gt;0,SUMIF('SOURCE GG'!$F:$F,$A8,'SOURCE GG'!$C:$C),IF(COUNT(L9,L14,L15,L16,L20,L23,L33,L37)&gt;0, SUM(L9,L14,L15,L16,L20,L23,L33,L37),IF(COUNTIF('SOURCE GG'!$F:$F,$A8 &amp; "?")&gt;0,SUMIF('SOURCE GG'!$F:$F,$A8 &amp; "?", 'SOURCE GG'!$C:$C),IF(COUNT(H8:K8)&gt;0,SUM(H8:K8),"..."))))</f>
        <v>...</v>
      </c>
      <c r="M8" s="584" t="str">
        <f>IF(COUNTIF('SOURCE NFPC'!$F:$F,$A8)&gt;0,SUMIF('SOURCE NFPC'!$F:$F,$A8,'SOURCE NFPC'!$C:$C),IF(COUNT(M9,M14,M15,M16,M20,M23,M33,M37)&gt;0, SUM(M9,M14,M15,M16,M20,M23,M33,M37),IF(COUNTIF('SOURCE NFPC'!$F:$F,$A8 &amp; "?")&gt;0,SUMIF('SOURCE NFPC'!$F:$F,$A8 &amp; "?", 'SOURCE NFPC'!$C:$C),"...")))</f>
        <v>...</v>
      </c>
      <c r="N8" s="584" t="str">
        <f>IF(COUNTIF('SOURCE CN'!$F:$F,$A8)&gt;0,SUMIF('SOURCE CN'!$F:$F,$A8,'SOURCE CN'!$C:$C),IF(COUNT(N9,N14,N15,N16,N20,N23,N33,N37)&gt;0, SUM(N9,N14,N15,N16,N20,N23,N33,N37),IF(COUNTIF('SOURCE CN'!$F:$F,$A8 &amp; "?")&gt;0,SUMIF('SOURCE CN'!$F:$F,$A8 &amp; "?", 'SOURCE CN'!$C:$C),"...")))</f>
        <v>...</v>
      </c>
      <c r="O8" s="584" t="str">
        <f>IF(COUNTIF('SOURCE NFPS'!$F:$F,$A8)&gt;0,SUMIF('SOURCE NFPS'!$F:$F,$A8,'SOURCE NFPS'!$C:$C),IF(COUNT(O9,O14,O15,O16,O20,O23,O33,O37)&gt;0, SUM(O9,O14,O15,O16,O20,O23,O33,O37),IF(COUNTIF('SOURCE NFPS'!$F:$F,$A8 &amp; "?")&gt;0,SUMIF('SOURCE NFPS'!$F:$F,$A8 &amp; "?", 'SOURCE NFPS'!$C:$C),IF(COUNT(L8:N8)&gt;0,SUM(L8:N8),"..."))))</f>
        <v>...</v>
      </c>
      <c r="Q8" s="557">
        <f>SUM(H8)-SUM(D8)-SUM(E8)-SUM(F8)-SUM(G8)</f>
        <v>0</v>
      </c>
      <c r="R8" s="559">
        <f>SUM(L8)-SUM(H8)-SUM(I8)-SUM(J8)-SUM(K8)</f>
        <v>0</v>
      </c>
      <c r="S8" s="559">
        <f>SUM(O8)-SUM(L8)-SUM(M8)-SUM(N8)</f>
        <v>0</v>
      </c>
      <c r="U8" s="93">
        <v>2</v>
      </c>
      <c r="V8" s="93" t="str">
        <f t="shared" ref="V8:V41" si="0">"A"&amp;""&amp;U8</f>
        <v>A2</v>
      </c>
    </row>
    <row r="9" spans="1:22" s="284" customFormat="1" ht="15.75" customHeight="1">
      <c r="A9" s="472" t="s">
        <v>2201</v>
      </c>
      <c r="B9" s="64" t="s">
        <v>1624</v>
      </c>
      <c r="C9" s="14" t="s">
        <v>1063</v>
      </c>
      <c r="D9" s="585" t="str">
        <f>IF(COUNTIF('SOURCE BA'!$F:$F,$A9)&gt;0,SUMIF('SOURCE BA'!$F:$F,$A9,'SOURCE BA'!$C:$C),IF(COUNT(D10:D11)&gt;0, SUM(D10:D11),IF(COUNTIF('SOURCE BA'!$F:$F,$A9 &amp; "?")&gt;0,SUMIF('SOURCE BA'!$F:$F,$A9 &amp; "?", 'SOURCE BA'!$C:$C),"...")))</f>
        <v>...</v>
      </c>
      <c r="E9" s="585" t="str">
        <f>IF(COUNTIF('SOURCE EA'!$F:$F,$A9)&gt;0,SUMIF('SOURCE EA'!$F:$F,$A9,'SOURCE EA'!$C:$C),IF(COUNT(E10:E11)&gt;0, SUM(E10:E11),IF(COUNTIF('SOURCE EA'!$F:$F,$A9 &amp; "?")&gt;0,SUMIF('SOURCE EA'!$F:$F,$A9 &amp; "?", 'SOURCE EA'!$C:$C),"...")))</f>
        <v>...</v>
      </c>
      <c r="F9" s="585" t="str">
        <f>IF(COUNTIF('SOURCE SS'!$F:$F,$A9)&gt;0,SUMIF('SOURCE SS'!$F:$F,$A9,'SOURCE SS'!$C:$C),IF(COUNT(F10:F11)&gt;0, SUM(F10:F11),IF(COUNTIF('SOURCE SS'!$F:$F,$A9 &amp; "?")&gt;0,SUMIF('SOURCE SS'!$F:$F,$A9 &amp; "?", 'SOURCE SS'!$C:$C),"...")))</f>
        <v>...</v>
      </c>
      <c r="G9" s="585" t="str">
        <f>IF(COUNTIF('SOURCE CC'!$F:$F,$A9)&gt;0,SUMIF('SOURCE CC'!$F:$F,$A9,'SOURCE CC'!$C:$C),IF(COUNT(G10:G11)&gt;0, SUM(G10:G11),IF(COUNTIF('SOURCE CC'!$F:$F,$A9 &amp; "?")&gt;0,SUMIF('SOURCE CC'!$F:$F,$A9 &amp; "?", 'SOURCE CC'!$C:$C),"...")))</f>
        <v>...</v>
      </c>
      <c r="H9" s="585" t="str">
        <f>IF(COUNTIF('SOURCE CG'!$F:$F,$A9)&gt;0,SUMIF('SOURCE CG'!$F:$F,$A9,'SOURCE CG'!$C:$C),IF(COUNT(H10:H11)&gt;0, SUM(H10:H11),IF(COUNTIF('SOURCE CG'!$F:$F,$A9 &amp; "?")&gt;0,SUMIF('SOURCE CG'!$F:$F,$A9 &amp; "?", 'SOURCE CG'!$C:$C),IF(COUNT(D9:G9)&gt;0,SUM(D9:G9),"..."))))</f>
        <v>...</v>
      </c>
      <c r="I9" s="585" t="str">
        <f>IF(COUNTIF('SOURCE SG'!$F:$F,$A9)&gt;0,SUMIF('SOURCE SG'!$F:$F,$A9,'SOURCE SG'!$C:$C),IF(COUNT(I10:I11)&gt;0, SUM(I10:I11),IF(COUNTIF('SOURCE SG'!$F:$F,$A9 &amp; "?")&gt;0,SUMIF('SOURCE SG'!$F:$F,$A9 &amp; "?", 'SOURCE SG'!$C:$C),"...")))</f>
        <v>...</v>
      </c>
      <c r="J9" s="585" t="str">
        <f>IF(COUNTIF('SOURCE LG'!$F:$F,$A9)&gt;0,SUMIF('SOURCE LG'!$F:$F,$A9,'SOURCE LG'!$C:$C),IF(COUNT(J10:J11)&gt;0, SUM(J10:J11),IF(COUNTIF('SOURCE LG'!$F:$F,$A9 &amp; "?")&gt;0,SUMIF('SOURCE LG'!$F:$F,$A9 &amp; "?", 'SOURCE LG'!$C:$C),"...")))</f>
        <v>...</v>
      </c>
      <c r="K9" s="585" t="str">
        <f>IF(COUNTIF('SOURCE CT'!$F:$F,$A9)&gt;0,SUMIF('SOURCE CT'!$F:$F,$A9,'SOURCE CT'!$C:$C),IF(COUNT(K10:K11)&gt;0, SUM(K10:K11),IF(COUNTIF('SOURCE CT'!$F:$F,$A9 &amp; "?")&gt;0,SUMIF('SOURCE CT'!$F:$F,$A9 &amp; "?", 'SOURCE CT'!$C:$C),"...")))</f>
        <v>...</v>
      </c>
      <c r="L9" s="585" t="str">
        <f>IF(COUNTIF('SOURCE GG'!$F:$F,$A9)&gt;0,SUMIF('SOURCE GG'!$F:$F,$A9,'SOURCE GG'!$C:$C),IF(COUNT(L10:L11)&gt;0, SUM(L10:L11),IF(COUNTIF('SOURCE GG'!$F:$F,$A9 &amp; "?")&gt;0,SUMIF('SOURCE GG'!$F:$F,$A9 &amp; "?", 'SOURCE GG'!$C:$C),IF(COUNT(H9:K9)&gt;0,SUM(H9:K9),"..."))))</f>
        <v>...</v>
      </c>
      <c r="M9" s="585" t="str">
        <f>IF(COUNTIF('SOURCE NFPC'!$F:$F,$A9)&gt;0,SUMIF('SOURCE NFPC'!$F:$F,$A9,'SOURCE NFPC'!$C:$C),IF(COUNT(M10:M11)&gt;0, SUM(M10:M11),IF(COUNTIF('SOURCE NFPC'!$F:$F,$A9 &amp; "?")&gt;0,SUMIF('SOURCE NFPC'!$F:$F,$A9 &amp; "?", 'SOURCE NFPC'!$C:$C),"...")))</f>
        <v>...</v>
      </c>
      <c r="N9" s="585" t="str">
        <f>IF(COUNTIF('SOURCE CN'!$F:$F,$A9)&gt;0,SUMIF('SOURCE CN'!$F:$F,$A9,'SOURCE CN'!$C:$C),IF(COUNT(N10:N11)&gt;0, SUM(N10:N11),IF(COUNTIF('SOURCE CN'!$F:$F,$A9 &amp; "?")&gt;0,SUMIF('SOURCE CN'!$F:$F,$A9 &amp; "?", 'SOURCE CN'!$C:$C),"...")))</f>
        <v>...</v>
      </c>
      <c r="O9" s="585" t="str">
        <f>IF(COUNTIF('SOURCE NFPS'!$F:$F,$A9)&gt;0,SUMIF('SOURCE NFPS'!$F:$F,$A9,'SOURCE NFPS'!$C:$C),IF(COUNT(O10:O11)&gt;0, SUM(O10:O11),IF(COUNTIF('SOURCE NFPS'!$F:$F,$A9 &amp; "?")&gt;0,SUMIF('SOURCE NFPS'!$F:$F,$A9 &amp; "?", 'SOURCE NFPS'!$C:$C),IF(COUNT(L9:N9)&gt;0,SUM(L9:N9),"..."))))</f>
        <v>...</v>
      </c>
      <c r="Q9" s="560">
        <f t="shared" ref="Q9:Q41" si="1">SUM(H9)-SUM(D9)-SUM(E9)-SUM(F9)-SUM(G9)</f>
        <v>0</v>
      </c>
      <c r="R9" s="562">
        <f t="shared" ref="R9:R41" si="2">SUM(L9)-SUM(H9)-SUM(I9)-SUM(J9)-SUM(K9)</f>
        <v>0</v>
      </c>
      <c r="S9" s="562">
        <f t="shared" ref="S9:S41" si="3">SUM(O9)-SUM(L9)-SUM(M9)-SUM(N9)</f>
        <v>0</v>
      </c>
      <c r="U9" s="63">
        <v>21</v>
      </c>
      <c r="V9" s="63" t="str">
        <f t="shared" si="0"/>
        <v>A21</v>
      </c>
    </row>
    <row r="10" spans="1:22" ht="9.75" customHeight="1">
      <c r="A10" s="677" t="s">
        <v>2202</v>
      </c>
      <c r="B10" s="66" t="s">
        <v>1268</v>
      </c>
      <c r="C10" s="4" t="s">
        <v>1063</v>
      </c>
      <c r="D10" s="586" t="str">
        <f>IF(COUNTIF('SOURCE BA'!$F:$F,$A10)&gt;0,SUMIF('SOURCE BA'!$F:$F,$A10,'SOURCE BA'!$C:$C),IF(COUNTIF('SOURCE BA'!$F:$F,$A10&amp;"?")&gt;0,SUMIF('SOURCE BA'!$F:$F,$A10&amp;"?",'SOURCE BA'!$C:$C),"..."))</f>
        <v>...</v>
      </c>
      <c r="E10" s="586" t="str">
        <f>IF(COUNTIF('SOURCE EA'!$F:$F,$A10)&gt;0,SUMIF('SOURCE EA'!$F:$F,$A10,'SOURCE EA'!$C:$C),IF(COUNTIF('SOURCE EA'!$F:$F,$A10&amp;"?")&gt;0,SUMIF('SOURCE EA'!$F:$F,$A10&amp;"?",'SOURCE EA'!$C:$C),"..."))</f>
        <v>...</v>
      </c>
      <c r="F10" s="586" t="str">
        <f>IF(COUNTIF('SOURCE SS'!$F:$F,$A10)&gt;0,SUMIF('SOURCE SS'!$F:$F,$A10,'SOURCE SS'!$C:$C),IF(COUNTIF('SOURCE SS'!$F:$F,$A10&amp;"?")&gt;0,SUMIF('SOURCE SS'!$F:$F,$A10&amp;"?",'SOURCE SS'!$C:$C),"..."))</f>
        <v>...</v>
      </c>
      <c r="G10" s="586" t="str">
        <f>IF(COUNTIF('SOURCE CC'!$F:$F,$A10)&gt;0,SUMIF('SOURCE CC'!$F:$F,$A10,'SOURCE CC'!$C:$C),IF(COUNTIF('SOURCE CC'!$F:$F,$A10&amp;"?")&gt;0,SUMIF('SOURCE CC'!$F:$F,$A10&amp;"?",'SOURCE CC'!$C:$C),"..."))</f>
        <v>...</v>
      </c>
      <c r="H10" s="586" t="str">
        <f>IF(COUNTIF('SOURCE CG'!$F:$F,$A10)&gt;0,SUMIF('SOURCE CG'!$F:$F,$A10,'SOURCE CG'!$C:$C),IF(COUNTIF('SOURCE CG'!$F:$F,$A10&amp;"?")&gt;0,SUMIF('SOURCE CG'!$F:$F,$A10&amp;"?",'SOURCE CG'!$C:$C),IF(COUNT(D10:G10)&gt;0,SUM(D10:G10),"...")))</f>
        <v>...</v>
      </c>
      <c r="I10" s="586" t="str">
        <f>IF(COUNTIF('SOURCE SG'!$F:$F,$A10)&gt;0,SUMIF('SOURCE SG'!$F:$F,$A10,'SOURCE SG'!$C:$C),IF(COUNTIF('SOURCE SG'!$F:$F,$A10&amp;"?")&gt;0,SUMIF('SOURCE SG'!$F:$F,$A10&amp;"?",'SOURCE SG'!$C:$C),"..."))</f>
        <v>...</v>
      </c>
      <c r="J10" s="586" t="str">
        <f>IF(COUNTIF('SOURCE LG'!$F:$F,$A10)&gt;0,SUMIF('SOURCE LG'!$F:$F,$A10,'SOURCE LG'!$C:$C),IF(COUNTIF('SOURCE LG'!$F:$F,$A10&amp;"?")&gt;0,SUMIF('SOURCE LG'!$F:$F,$A10&amp;"?",'SOURCE LG'!$C:$C),"..."))</f>
        <v>...</v>
      </c>
      <c r="K10" s="586" t="str">
        <f>IF(COUNTIF('SOURCE CT'!$F:$F,$A10)&gt;0,SUMIF('SOURCE CT'!$F:$F,$A10,'SOURCE CT'!$C:$C),IF(COUNTIF('SOURCE CT'!$F:$F,$A10&amp;"?")&gt;0,SUMIF('SOURCE CT'!$F:$F,$A10&amp;"?",'SOURCE CT'!$C:$C),"..."))</f>
        <v>...</v>
      </c>
      <c r="L10" s="586" t="str">
        <f>IF(COUNTIF('SOURCE GG'!$F:$F,$A10)&gt;0,SUMIF('SOURCE GG'!$F:$F,$A10,'SOURCE GG'!$C:$C),IF(COUNTIF('SOURCE GG'!$F:$F,$A10&amp;"?")&gt;0,SUMIF('SOURCE GG'!$F:$F,$A10&amp;"?",'SOURCE GG'!$C:$C),IF(COUNT(H10:K10)&gt;0,SUM(H10:K10),"...")))</f>
        <v>...</v>
      </c>
      <c r="M10" s="586" t="str">
        <f>IF(COUNTIF('SOURCE NFPC'!$F:$F,$A10)&gt;0,SUMIF('SOURCE NFPC'!$F:$F,$A10,'SOURCE NFPC'!$C:$C),IF(COUNTIF('SOURCE NFPC'!$F:$F,$A10&amp;"?")&gt;0,SUMIF('SOURCE NFPC'!$F:$F,$A10&amp;"?",'SOURCE NFPC'!$C:$C),"..."))</f>
        <v>...</v>
      </c>
      <c r="N10" s="586" t="str">
        <f>IF(COUNTIF('SOURCE CN'!$F:$F,$A10)&gt;0,SUMIF('SOURCE CN'!$F:$F,$A10,'SOURCE CN'!$C:$C),IF(COUNTIF('SOURCE CN'!$F:$F,$A10&amp;"?")&gt;0,SUMIF('SOURCE CN'!$F:$F,$A10&amp;"?",'SOURCE CN'!$C:$C),"..."))</f>
        <v>...</v>
      </c>
      <c r="O10" s="586" t="str">
        <f>IF(COUNTIF('SOURCE NFPS'!$F:$F,$A10)&gt;0,SUMIF('SOURCE NFPS'!$F:$F,$A10,'SOURCE NFPS'!$C:$C),IF(COUNTIF('SOURCE NFPS'!$F:$F,$A10&amp;"?")&gt;0,SUMIF('SOURCE NFPS'!$F:$F,$A10&amp;"?",'SOURCE NFPS'!$C:$C),IF(COUNT(L10:N10)&gt;0,SUM(L10:N10),"...")))</f>
        <v>...</v>
      </c>
      <c r="Q10" s="563">
        <f t="shared" si="1"/>
        <v>0</v>
      </c>
      <c r="R10" s="565">
        <f t="shared" si="2"/>
        <v>0</v>
      </c>
      <c r="S10" s="565">
        <f t="shared" si="3"/>
        <v>0</v>
      </c>
      <c r="U10" s="65">
        <v>211</v>
      </c>
      <c r="V10" s="65" t="str">
        <f t="shared" si="0"/>
        <v>A211</v>
      </c>
    </row>
    <row r="11" spans="1:22" ht="9.75" customHeight="1">
      <c r="A11" s="677" t="s">
        <v>2203</v>
      </c>
      <c r="B11" s="66" t="s">
        <v>1269</v>
      </c>
      <c r="C11" s="4" t="s">
        <v>1063</v>
      </c>
      <c r="D11" s="587" t="str">
        <f>IF(COUNTIF('SOURCE BA'!$F:$F,$A11)&gt;0,SUMIF('SOURCE BA'!$F:$F,$A11,'SOURCE BA'!$C:$C),IF(COUNT(D12:D13)&gt;0, SUM(D12:D13),IF(COUNTIF('SOURCE BA'!$F:$F,$A11 &amp; "?")&gt;0,SUMIF('SOURCE BA'!$F:$F,$A11 &amp; "?", 'SOURCE BA'!$C:$C),"...")))</f>
        <v>...</v>
      </c>
      <c r="E11" s="587" t="str">
        <f>IF(COUNTIF('SOURCE EA'!$F:$F,$A11)&gt;0,SUMIF('SOURCE EA'!$F:$F,$A11,'SOURCE EA'!$C:$C),IF(COUNT(E12:E13)&gt;0, SUM(E12:E13),IF(COUNTIF('SOURCE EA'!$F:$F,$A11 &amp; "?")&gt;0,SUMIF('SOURCE EA'!$F:$F,$A11 &amp; "?", 'SOURCE EA'!$C:$C),"...")))</f>
        <v>...</v>
      </c>
      <c r="F11" s="587" t="str">
        <f>IF(COUNTIF('SOURCE SS'!$F:$F,$A11)&gt;0,SUMIF('SOURCE SS'!$F:$F,$A11,'SOURCE SS'!$C:$C),IF(COUNT(F12:F13)&gt;0, SUM(F12:F13),IF(COUNTIF('SOURCE SS'!$F:$F,$A11 &amp; "?")&gt;0,SUMIF('SOURCE SS'!$F:$F,$A11 &amp; "?", 'SOURCE SS'!$C:$C),"...")))</f>
        <v>...</v>
      </c>
      <c r="G11" s="587" t="str">
        <f>IF(COUNTIF('SOURCE CC'!$F:$F,$A11)&gt;0,SUMIF('SOURCE CC'!$F:$F,$A11,'SOURCE CC'!$C:$C),IF(COUNT(G12:G13)&gt;0, SUM(G12:G13),IF(COUNTIF('SOURCE CC'!$F:$F,$A11 &amp; "?")&gt;0,SUMIF('SOURCE CC'!$F:$F,$A11 &amp; "?", 'SOURCE CC'!$C:$C),"...")))</f>
        <v>...</v>
      </c>
      <c r="H11" s="587" t="str">
        <f>IF(COUNTIF('SOURCE CG'!$F:$F,$A11)&gt;0,SUMIF('SOURCE CG'!$F:$F,$A11,'SOURCE CG'!$C:$C),IF(COUNT(H12:H13)&gt;0, SUM(H12:H13),IF(COUNTIF('SOURCE CG'!$F:$F,$A11 &amp; "?")&gt;0,SUMIF('SOURCE CG'!$F:$F,$A11 &amp; "?", 'SOURCE CG'!$C:$C),IF(COUNT(D11:G11)&gt;0,SUM(D11:G11),"..."))))</f>
        <v>...</v>
      </c>
      <c r="I11" s="587" t="str">
        <f>IF(COUNTIF('SOURCE SG'!$F:$F,$A11)&gt;0,SUMIF('SOURCE SG'!$F:$F,$A11,'SOURCE SG'!$C:$C),IF(COUNT(I12:I13)&gt;0, SUM(I12:I13),IF(COUNTIF('SOURCE SG'!$F:$F,$A11 &amp; "?")&gt;0,SUMIF('SOURCE SG'!$F:$F,$A11 &amp; "?", 'SOURCE SG'!$C:$C),"...")))</f>
        <v>...</v>
      </c>
      <c r="J11" s="587" t="str">
        <f>IF(COUNTIF('SOURCE LG'!$F:$F,$A11)&gt;0,SUMIF('SOURCE LG'!$F:$F,$A11,'SOURCE LG'!$C:$C),IF(COUNT(J12:J13)&gt;0, SUM(J12:J13),IF(COUNTIF('SOURCE LG'!$F:$F,$A11 &amp; "?")&gt;0,SUMIF('SOURCE LG'!$F:$F,$A11 &amp; "?", 'SOURCE LG'!$C:$C),"...")))</f>
        <v>...</v>
      </c>
      <c r="K11" s="587" t="str">
        <f>IF(COUNTIF('SOURCE CT'!$F:$F,$A11)&gt;0,SUMIF('SOURCE CT'!$F:$F,$A11,'SOURCE CT'!$C:$C),IF(COUNT(K12:K13)&gt;0, SUM(K12:K13),IF(COUNTIF('SOURCE CT'!$F:$F,$A11 &amp; "?")&gt;0,SUMIF('SOURCE CT'!$F:$F,$A11 &amp; "?", 'SOURCE CT'!$C:$C),"...")))</f>
        <v>...</v>
      </c>
      <c r="L11" s="587" t="str">
        <f>IF(COUNTIF('SOURCE GG'!$F:$F,$A11)&gt;0,SUMIF('SOURCE GG'!$F:$F,$A11,'SOURCE GG'!$C:$C),IF(COUNT(L12:L13)&gt;0, SUM(L12:L13),IF(COUNTIF('SOURCE GG'!$F:$F,$A11 &amp; "?")&gt;0,SUMIF('SOURCE GG'!$F:$F,$A11 &amp; "?", 'SOURCE GG'!$C:$C),IF(COUNT(H11:K11)&gt;0,SUM(H11:K11),"..."))))</f>
        <v>...</v>
      </c>
      <c r="M11" s="587" t="str">
        <f>IF(COUNTIF('SOURCE NFPC'!$F:$F,$A11)&gt;0,SUMIF('SOURCE NFPC'!$F:$F,$A11,'SOURCE NFPC'!$C:$C),IF(COUNT(M12:M13)&gt;0, SUM(M12:M13),IF(COUNTIF('SOURCE NFPC'!$F:$F,$A11 &amp; "?")&gt;0,SUMIF('SOURCE NFPC'!$F:$F,$A11 &amp; "?", 'SOURCE NFPC'!$C:$C),"...")))</f>
        <v>...</v>
      </c>
      <c r="N11" s="587" t="str">
        <f>IF(COUNTIF('SOURCE CN'!$F:$F,$A11)&gt;0,SUMIF('SOURCE CN'!$F:$F,$A11,'SOURCE CN'!$C:$C),IF(COUNT(N12:N13)&gt;0, SUM(N12:N13),IF(COUNTIF('SOURCE CN'!$F:$F,$A11 &amp; "?")&gt;0,SUMIF('SOURCE CN'!$F:$F,$A11 &amp; "?", 'SOURCE CN'!$C:$C),"...")))</f>
        <v>...</v>
      </c>
      <c r="O11" s="587" t="str">
        <f>IF(COUNTIF('SOURCE NFPS'!$F:$F,$A11)&gt;0,SUMIF('SOURCE NFPS'!$F:$F,$A11,'SOURCE NFPS'!$C:$C),IF(COUNT(O12:O13)&gt;0, SUM(O12:O13),IF(COUNTIF('SOURCE NFPS'!$F:$F,$A11 &amp; "?")&gt;0,SUMIF('SOURCE NFPS'!$F:$F,$A11 &amp; "?", 'SOURCE NFPS'!$C:$C),IF(COUNT(L11:N11)&gt;0,SUM(L11:N11),"..."))))</f>
        <v>...</v>
      </c>
      <c r="Q11" s="563">
        <f t="shared" si="1"/>
        <v>0</v>
      </c>
      <c r="R11" s="565">
        <f t="shared" si="2"/>
        <v>0</v>
      </c>
      <c r="S11" s="565">
        <f t="shared" si="3"/>
        <v>0</v>
      </c>
      <c r="U11" s="65">
        <v>212</v>
      </c>
      <c r="V11" s="65" t="str">
        <f t="shared" si="0"/>
        <v>A212</v>
      </c>
    </row>
    <row r="12" spans="1:22" ht="9.75" customHeight="1">
      <c r="A12" s="677" t="s">
        <v>2204</v>
      </c>
      <c r="B12" s="96" t="s">
        <v>1270</v>
      </c>
      <c r="C12" s="4" t="s">
        <v>1063</v>
      </c>
      <c r="D12" s="586" t="str">
        <f>IF(COUNTIF('SOURCE BA'!$F:$F,$A12)&gt;0,SUMIF('SOURCE BA'!$F:$F,$A12,'SOURCE BA'!$C:$C),IF(COUNTIF('SOURCE BA'!$F:$F,$A12 &amp; "?")&gt;0,SUMIF('SOURCE BA'!$F:$F,$A12 &amp; "?", 'SOURCE BA'!$C:$C),"..."))</f>
        <v>...</v>
      </c>
      <c r="E12" s="586" t="str">
        <f>IF(COUNTIF('SOURCE EA'!$F:$F,$A12)&gt;0,SUMIF('SOURCE EA'!$F:$F,$A12,'SOURCE EA'!$C:$C),IF(COUNTIF('SOURCE EA'!$F:$F,$A12 &amp; "?")&gt;0,SUMIF('SOURCE EA'!$F:$F,$A12 &amp; "?", 'SOURCE EA'!$C:$C),"..."))</f>
        <v>...</v>
      </c>
      <c r="F12" s="586" t="str">
        <f>IF(COUNTIF('SOURCE SS'!$F:$F,$A12)&gt;0,SUMIF('SOURCE SS'!$F:$F,$A12,'SOURCE SS'!$C:$C),IF(COUNTIF('SOURCE SS'!$F:$F,$A12 &amp; "?")&gt;0,SUMIF('SOURCE SS'!$F:$F,$A12 &amp; "?", 'SOURCE SS'!$C:$C),"..."))</f>
        <v>...</v>
      </c>
      <c r="G12" s="586" t="str">
        <f>IF(COUNTIF('SOURCE CC'!$F:$F,$A12)&gt;0,SUMIF('SOURCE CC'!$F:$F,$A12,'SOURCE CC'!$C:$C),IF(COUNTIF('SOURCE CC'!$F:$F,$A12 &amp; "?")&gt;0,SUMIF('SOURCE CC'!$F:$F,$A12 &amp; "?", 'SOURCE CC'!$C:$C),"..."))</f>
        <v>...</v>
      </c>
      <c r="H12" s="586" t="str">
        <f>IF(COUNTIF('SOURCE CG'!$F:$F,$A12)&gt;0,SUMIF('SOURCE CG'!$F:$F,$A12,'SOURCE CG'!$C:$C),IF(COUNTIF('SOURCE CG'!$F:$F,$A12 &amp; "?")&gt;0,SUMIF('SOURCE CG'!$F:$F,$A12 &amp; "?", 'SOURCE CG'!$C:$C),IF(COUNT(D12:G12)&gt;0,SUM(D12:G12),"...")))</f>
        <v>...</v>
      </c>
      <c r="I12" s="586" t="str">
        <f>IF(COUNTIF('SOURCE SG'!$F:$F,$A12)&gt;0,SUMIF('SOURCE SG'!$F:$F,$A12,'SOURCE SG'!$C:$C),IF(COUNTIF('SOURCE SG'!$F:$F,$A12 &amp; "?")&gt;0,SUMIF('SOURCE SG'!$F:$F,$A12 &amp; "?", 'SOURCE SG'!$C:$C),"..."))</f>
        <v>...</v>
      </c>
      <c r="J12" s="586" t="str">
        <f>IF(COUNTIF('SOURCE LG'!$F:$F,$A12)&gt;0,SUMIF('SOURCE LG'!$F:$F,$A12,'SOURCE LG'!$C:$C),IF(COUNTIF('SOURCE LG'!$F:$F,$A12 &amp; "?")&gt;0,SUMIF('SOURCE LG'!$F:$F,$A12 &amp; "?", 'SOURCE LG'!$C:$C),"..."))</f>
        <v>...</v>
      </c>
      <c r="K12" s="586" t="str">
        <f>IF(COUNTIF('SOURCE CT'!$F:$F,$A12)&gt;0,SUMIF('SOURCE CT'!$F:$F,$A12,'SOURCE CT'!$C:$C),IF(COUNTIF('SOURCE CT'!$F:$F,$A12 &amp; "?")&gt;0,SUMIF('SOURCE CT'!$F:$F,$A12 &amp; "?", 'SOURCE CT'!$C:$C),"..."))</f>
        <v>...</v>
      </c>
      <c r="L12" s="586" t="str">
        <f>IF(COUNTIF('SOURCE GG'!$F:$F,$A12)&gt;0,SUMIF('SOURCE GG'!$F:$F,$A12,'SOURCE GG'!$C:$C),IF(COUNTIF('SOURCE GG'!$F:$F,$A12 &amp; "?")&gt;0,SUMIF('SOURCE GG'!$F:$F,$A12 &amp; "?", 'SOURCE GG'!$C:$C),IF(COUNT(H12:K12)&gt;0,SUM(H12:K12),"...")))</f>
        <v>...</v>
      </c>
      <c r="M12" s="586" t="str">
        <f>IF(COUNTIF('SOURCE NFPC'!$F:$F,$A12)&gt;0,SUMIF('SOURCE NFPC'!$F:$F,$A12,'SOURCE NFPC'!$C:$C),IF(COUNTIF('SOURCE NFPC'!$F:$F,$A12 &amp; "?")&gt;0,SUMIF('SOURCE NFPC'!$F:$F,$A12 &amp; "?", 'SOURCE NFPC'!$C:$C),"..."))</f>
        <v>...</v>
      </c>
      <c r="N12" s="586" t="str">
        <f>IF(COUNTIF('SOURCE CN'!$F:$F,$A12)&gt;0,SUMIF('SOURCE CN'!$F:$F,$A12,'SOURCE CN'!$C:$C),IF(COUNTIF('SOURCE CN'!$F:$F,$A12 &amp; "?")&gt;0,SUMIF('SOURCE CN'!$F:$F,$A12 &amp; "?", 'SOURCE CN'!$C:$C),"..."))</f>
        <v>...</v>
      </c>
      <c r="O12" s="586" t="str">
        <f>IF(COUNTIF('SOURCE NFPS'!$F:$F,$A12)&gt;0,SUMIF('SOURCE NFPS'!$F:$F,$A12,'SOURCE NFPS'!$C:$C),IF(COUNTIF('SOURCE NFPS'!$F:$F,$A12 &amp; "?")&gt;0,SUMIF('SOURCE NFPS'!$F:$F,$A12 &amp; "?", 'SOURCE NFPS'!$C:$C),IF(COUNT(L12:N12)&gt;0,SUM(L12:N12),"...")))</f>
        <v>...</v>
      </c>
      <c r="Q12" s="563">
        <f t="shared" si="1"/>
        <v>0</v>
      </c>
      <c r="R12" s="565">
        <f t="shared" si="2"/>
        <v>0</v>
      </c>
      <c r="S12" s="565">
        <f t="shared" si="3"/>
        <v>0</v>
      </c>
      <c r="U12" s="65">
        <v>2121</v>
      </c>
      <c r="V12" s="65" t="str">
        <f t="shared" si="0"/>
        <v>A2121</v>
      </c>
    </row>
    <row r="13" spans="1:22" ht="9.75" customHeight="1">
      <c r="A13" s="677" t="s">
        <v>2205</v>
      </c>
      <c r="B13" s="96" t="s">
        <v>432</v>
      </c>
      <c r="C13" s="4" t="s">
        <v>1063</v>
      </c>
      <c r="D13" s="586" t="str">
        <f>IF(COUNTIF('SOURCE BA'!$F:$F,$A13)&gt;0,SUMIF('SOURCE BA'!$F:$F,$A13,'SOURCE BA'!$C:$C),IF(COUNTIF('SOURCE BA'!$F:$F,$A13 &amp; "?")&gt;0,SUMIF('SOURCE BA'!$F:$F,$A13 &amp; "?", 'SOURCE BA'!$C:$C),"..."))</f>
        <v>...</v>
      </c>
      <c r="E13" s="586" t="str">
        <f>IF(COUNTIF('SOURCE EA'!$F:$F,$A13)&gt;0,SUMIF('SOURCE EA'!$F:$F,$A13,'SOURCE EA'!$C:$C),IF(COUNTIF('SOURCE EA'!$F:$F,$A13 &amp; "?")&gt;0,SUMIF('SOURCE EA'!$F:$F,$A13 &amp; "?", 'SOURCE EA'!$C:$C),"..."))</f>
        <v>...</v>
      </c>
      <c r="F13" s="586" t="str">
        <f>IF(COUNTIF('SOURCE SS'!$F:$F,$A13)&gt;0,SUMIF('SOURCE SS'!$F:$F,$A13,'SOURCE SS'!$C:$C),IF(COUNTIF('SOURCE SS'!$F:$F,$A13 &amp; "?")&gt;0,SUMIF('SOURCE SS'!$F:$F,$A13 &amp; "?", 'SOURCE SS'!$C:$C),"..."))</f>
        <v>...</v>
      </c>
      <c r="G13" s="586" t="str">
        <f>IF(COUNTIF('SOURCE CC'!$F:$F,$A13)&gt;0,SUMIF('SOURCE CC'!$F:$F,$A13,'SOURCE CC'!$C:$C),IF(COUNTIF('SOURCE CC'!$F:$F,$A13 &amp; "?")&gt;0,SUMIF('SOURCE CC'!$F:$F,$A13 &amp; "?", 'SOURCE CC'!$C:$C),"..."))</f>
        <v>...</v>
      </c>
      <c r="H13" s="586" t="str">
        <f>IF(COUNTIF('SOURCE CG'!$F:$F,$A13)&gt;0,SUMIF('SOURCE CG'!$F:$F,$A13,'SOURCE CG'!$C:$C),IF(COUNTIF('SOURCE CG'!$F:$F,$A13 &amp; "?")&gt;0,SUMIF('SOURCE CG'!$F:$F,$A13 &amp; "?", 'SOURCE CG'!$C:$C),IF(COUNT(D13:G13)&gt;0,SUM(D13:G13),"...")))</f>
        <v>...</v>
      </c>
      <c r="I13" s="586" t="str">
        <f>IF(COUNTIF('SOURCE SG'!$F:$F,$A13)&gt;0,SUMIF('SOURCE SG'!$F:$F,$A13,'SOURCE SG'!$C:$C),IF(COUNTIF('SOURCE SG'!$F:$F,$A13 &amp; "?")&gt;0,SUMIF('SOURCE SG'!$F:$F,$A13 &amp; "?", 'SOURCE SG'!$C:$C),"..."))</f>
        <v>...</v>
      </c>
      <c r="J13" s="586" t="str">
        <f>IF(COUNTIF('SOURCE LG'!$F:$F,$A13)&gt;0,SUMIF('SOURCE LG'!$F:$F,$A13,'SOURCE LG'!$C:$C),IF(COUNTIF('SOURCE LG'!$F:$F,$A13 &amp; "?")&gt;0,SUMIF('SOURCE LG'!$F:$F,$A13 &amp; "?", 'SOURCE LG'!$C:$C),"..."))</f>
        <v>...</v>
      </c>
      <c r="K13" s="586" t="str">
        <f>IF(COUNTIF('SOURCE CT'!$F:$F,$A13)&gt;0,SUMIF('SOURCE CT'!$F:$F,$A13,'SOURCE CT'!$C:$C),IF(COUNTIF('SOURCE CT'!$F:$F,$A13 &amp; "?")&gt;0,SUMIF('SOURCE CT'!$F:$F,$A13 &amp; "?", 'SOURCE CT'!$C:$C),"..."))</f>
        <v>...</v>
      </c>
      <c r="L13" s="586" t="str">
        <f>IF(COUNTIF('SOURCE GG'!$F:$F,$A13)&gt;0,SUMIF('SOURCE GG'!$F:$F,$A13,'SOURCE GG'!$C:$C),IF(COUNTIF('SOURCE GG'!$F:$F,$A13 &amp; "?")&gt;0,SUMIF('SOURCE GG'!$F:$F,$A13 &amp; "?", 'SOURCE GG'!$C:$C),IF(COUNT(H13:K13)&gt;0,SUM(H13:K13),"...")))</f>
        <v>...</v>
      </c>
      <c r="M13" s="586" t="str">
        <f>IF(COUNTIF('SOURCE NFPC'!$F:$F,$A13)&gt;0,SUMIF('SOURCE NFPC'!$F:$F,$A13,'SOURCE NFPC'!$C:$C),IF(COUNTIF('SOURCE NFPC'!$F:$F,$A13 &amp; "?")&gt;0,SUMIF('SOURCE NFPC'!$F:$F,$A13 &amp; "?", 'SOURCE NFPC'!$C:$C),"..."))</f>
        <v>...</v>
      </c>
      <c r="N13" s="586" t="str">
        <f>IF(COUNTIF('SOURCE CN'!$F:$F,$A13)&gt;0,SUMIF('SOURCE CN'!$F:$F,$A13,'SOURCE CN'!$C:$C),IF(COUNTIF('SOURCE CN'!$F:$F,$A13 &amp; "?")&gt;0,SUMIF('SOURCE CN'!$F:$F,$A13 &amp; "?", 'SOURCE CN'!$C:$C),"..."))</f>
        <v>...</v>
      </c>
      <c r="O13" s="586" t="str">
        <f>IF(COUNTIF('SOURCE NFPS'!$F:$F,$A13)&gt;0,SUMIF('SOURCE NFPS'!$F:$F,$A13,'SOURCE NFPS'!$C:$C),IF(COUNTIF('SOURCE NFPS'!$F:$F,$A13 &amp; "?")&gt;0,SUMIF('SOURCE NFPS'!$F:$F,$A13 &amp; "?", 'SOURCE NFPS'!$C:$C),IF(COUNT(L13:N13)&gt;0,SUM(L13:N13),"...")))</f>
        <v>...</v>
      </c>
      <c r="Q13" s="563">
        <f t="shared" si="1"/>
        <v>0</v>
      </c>
      <c r="R13" s="565">
        <f t="shared" si="2"/>
        <v>0</v>
      </c>
      <c r="S13" s="565">
        <f t="shared" si="3"/>
        <v>0</v>
      </c>
      <c r="U13" s="65">
        <v>2122</v>
      </c>
      <c r="V13" s="65" t="str">
        <f t="shared" si="0"/>
        <v>A2122</v>
      </c>
    </row>
    <row r="14" spans="1:22" s="284" customFormat="1" ht="15.75" customHeight="1">
      <c r="A14" s="472" t="s">
        <v>2206</v>
      </c>
      <c r="B14" s="64" t="s">
        <v>1625</v>
      </c>
      <c r="C14" s="14" t="s">
        <v>1063</v>
      </c>
      <c r="D14" s="588" t="str">
        <f>IF(COUNTIF('SOURCE BA'!$F:$F,$A14)&gt;0,SUMIF('SOURCE BA'!$F:$F,$A14,'SOURCE BA'!$C:$C),IF(COUNTIF('SOURCE BA'!$F:$F,$A14 &amp; "?")&gt;0,SUMIF('SOURCE BA'!$F:$F,$A14 &amp; "?", 'SOURCE BA'!$C:$C),"..."))</f>
        <v>...</v>
      </c>
      <c r="E14" s="588" t="str">
        <f>IF(COUNTIF('SOURCE EA'!$F:$F,$A14)&gt;0,SUMIF('SOURCE EA'!$F:$F,$A14,'SOURCE EA'!$C:$C),IF(COUNTIF('SOURCE EA'!$F:$F,$A14 &amp; "?")&gt;0,SUMIF('SOURCE EA'!$F:$F,$A14 &amp; "?", 'SOURCE EA'!$C:$C),"..."))</f>
        <v>...</v>
      </c>
      <c r="F14" s="588" t="str">
        <f>IF(COUNTIF('SOURCE SS'!$F:$F,$A14)&gt;0,SUMIF('SOURCE SS'!$F:$F,$A14,'SOURCE SS'!$C:$C),IF(COUNTIF('SOURCE SS'!$F:$F,$A14 &amp; "?")&gt;0,SUMIF('SOURCE SS'!$F:$F,$A14 &amp; "?", 'SOURCE SS'!$C:$C),"..."))</f>
        <v>...</v>
      </c>
      <c r="G14" s="588" t="str">
        <f>IF(COUNTIF('SOURCE CC'!$F:$F,$A14)&gt;0,SUMIF('SOURCE CC'!$F:$F,$A14,'SOURCE CC'!$C:$C),IF(COUNTIF('SOURCE CC'!$F:$F,$A14 &amp; "?")&gt;0,SUMIF('SOURCE CC'!$F:$F,$A14 &amp; "?", 'SOURCE CC'!$C:$C),"..."))</f>
        <v>...</v>
      </c>
      <c r="H14" s="588" t="str">
        <f>IF(COUNTIF('SOURCE CG'!$F:$F,$A14)&gt;0,SUMIF('SOURCE CG'!$F:$F,$A14,'SOURCE CG'!$C:$C),IF(COUNTIF('SOURCE CG'!$F:$F,$A14 &amp; "?")&gt;0,SUMIF('SOURCE CG'!$F:$F,$A14 &amp; "?", 'SOURCE CG'!$C:$C),IF(COUNT(D14:G14)&gt;0,SUM(D14:G14),"...")))</f>
        <v>...</v>
      </c>
      <c r="I14" s="588" t="str">
        <f>IF(COUNTIF('SOURCE SG'!$F:$F,$A14)&gt;0,SUMIF('SOURCE SG'!$F:$F,$A14,'SOURCE SG'!$C:$C),IF(COUNTIF('SOURCE SG'!$F:$F,$A14 &amp; "?")&gt;0,SUMIF('SOURCE SG'!$F:$F,$A14 &amp; "?", 'SOURCE SG'!$C:$C),"..."))</f>
        <v>...</v>
      </c>
      <c r="J14" s="588" t="str">
        <f>IF(COUNTIF('SOURCE LG'!$F:$F,$A14)&gt;0,SUMIF('SOURCE LG'!$F:$F,$A14,'SOURCE LG'!$C:$C),IF(COUNTIF('SOURCE LG'!$F:$F,$A14 &amp; "?")&gt;0,SUMIF('SOURCE LG'!$F:$F,$A14 &amp; "?", 'SOURCE LG'!$C:$C),"..."))</f>
        <v>...</v>
      </c>
      <c r="K14" s="588" t="str">
        <f>IF(COUNTIF('SOURCE CT'!$F:$F,$A14)&gt;0,SUMIF('SOURCE CT'!$F:$F,$A14,'SOURCE CT'!$C:$C),IF(COUNTIF('SOURCE CT'!$F:$F,$A14 &amp; "?")&gt;0,SUMIF('SOURCE CT'!$F:$F,$A14 &amp; "?", 'SOURCE CT'!$C:$C),"..."))</f>
        <v>...</v>
      </c>
      <c r="L14" s="588" t="str">
        <f>IF(COUNTIF('SOURCE GG'!$F:$F,$A14)&gt;0,SUMIF('SOURCE GG'!$F:$F,$A14,'SOURCE GG'!$C:$C),IF(COUNTIF('SOURCE GG'!$F:$F,$A14 &amp; "?")&gt;0,SUMIF('SOURCE GG'!$F:$F,$A14 &amp; "?", 'SOURCE GG'!$C:$C),IF(COUNT(H14:K14)&gt;0,SUM(H14:K14),"...")))</f>
        <v>...</v>
      </c>
      <c r="M14" s="588" t="str">
        <f>IF(COUNTIF('SOURCE NFPC'!$F:$F,$A14)&gt;0,SUMIF('SOURCE NFPC'!$F:$F,$A14,'SOURCE NFPC'!$C:$C),IF(COUNTIF('SOURCE NFPC'!$F:$F,$A14 &amp; "?")&gt;0,SUMIF('SOURCE NFPC'!$F:$F,$A14 &amp; "?", 'SOURCE NFPC'!$C:$C),"..."))</f>
        <v>...</v>
      </c>
      <c r="N14" s="588" t="str">
        <f>IF(COUNTIF('SOURCE CN'!$F:$F,$A14)&gt;0,SUMIF('SOURCE CN'!$F:$F,$A14,'SOURCE CN'!$C:$C),IF(COUNTIF('SOURCE CN'!$F:$F,$A14 &amp; "?")&gt;0,SUMIF('SOURCE CN'!$F:$F,$A14 &amp; "?", 'SOURCE CN'!$C:$C),"..."))</f>
        <v>...</v>
      </c>
      <c r="O14" s="588" t="str">
        <f>IF(COUNTIF('SOURCE NFPS'!$F:$F,$A14)&gt;0,SUMIF('SOURCE NFPS'!$F:$F,$A14,'SOURCE NFPS'!$C:$C),IF(COUNTIF('SOURCE NFPS'!$F:$F,$A14 &amp; "?")&gt;0,SUMIF('SOURCE NFPS'!$F:$F,$A14 &amp; "?", 'SOURCE NFPS'!$C:$C),IF(COUNT(L14:N14)&gt;0,SUM(L14:N14),"...")))</f>
        <v>...</v>
      </c>
      <c r="Q14" s="560">
        <f t="shared" si="1"/>
        <v>0</v>
      </c>
      <c r="R14" s="562">
        <f t="shared" si="2"/>
        <v>0</v>
      </c>
      <c r="S14" s="562">
        <f t="shared" si="3"/>
        <v>0</v>
      </c>
      <c r="U14" s="63">
        <v>22</v>
      </c>
      <c r="V14" s="63" t="str">
        <f t="shared" si="0"/>
        <v>A22</v>
      </c>
    </row>
    <row r="15" spans="1:22" s="284" customFormat="1" ht="15.75" customHeight="1">
      <c r="A15" s="472" t="s">
        <v>2207</v>
      </c>
      <c r="B15" s="64" t="s">
        <v>1626</v>
      </c>
      <c r="C15" s="14" t="s">
        <v>1063</v>
      </c>
      <c r="D15" s="588" t="str">
        <f>IF(COUNTIF('SOURCE BA'!$F:$F,$A15)&gt;0,SUMIF('SOURCE BA'!$F:$F,$A15,'SOURCE BA'!$C:$C),IF(COUNTIF('SOURCE BA'!$F:$F,$A15 &amp; "?")&gt;0,SUMIF('SOURCE BA'!$F:$F,$A15 &amp; "?", 'SOURCE BA'!$C:$C),"..."))</f>
        <v>...</v>
      </c>
      <c r="E15" s="588" t="str">
        <f>IF(COUNTIF('SOURCE EA'!$F:$F,$A15)&gt;0,SUMIF('SOURCE EA'!$F:$F,$A15,'SOURCE EA'!$C:$C),IF(COUNTIF('SOURCE EA'!$F:$F,$A15 &amp; "?")&gt;0,SUMIF('SOURCE EA'!$F:$F,$A15 &amp; "?", 'SOURCE EA'!$C:$C),"..."))</f>
        <v>...</v>
      </c>
      <c r="F15" s="588" t="str">
        <f>IF(COUNTIF('SOURCE SS'!$F:$F,$A15)&gt;0,SUMIF('SOURCE SS'!$F:$F,$A15,'SOURCE SS'!$C:$C),IF(COUNTIF('SOURCE SS'!$F:$F,$A15 &amp; "?")&gt;0,SUMIF('SOURCE SS'!$F:$F,$A15 &amp; "?", 'SOURCE SS'!$C:$C),"..."))</f>
        <v>...</v>
      </c>
      <c r="G15" s="588" t="str">
        <f>IF(COUNTIF('SOURCE CC'!$F:$F,$A15)&gt;0,SUMIF('SOURCE CC'!$F:$F,$A15,'SOURCE CC'!$C:$C),IF(COUNTIF('SOURCE CC'!$F:$F,$A15 &amp; "?")&gt;0,SUMIF('SOURCE CC'!$F:$F,$A15 &amp; "?", 'SOURCE CC'!$C:$C),"..."))</f>
        <v>...</v>
      </c>
      <c r="H15" s="588" t="str">
        <f>IF(COUNTIF('SOURCE CG'!$F:$F,$A15)&gt;0,SUMIF('SOURCE CG'!$F:$F,$A15,'SOURCE CG'!$C:$C),IF(COUNTIF('SOURCE CG'!$F:$F,$A15 &amp; "?")&gt;0,SUMIF('SOURCE CG'!$F:$F,$A15 &amp; "?", 'SOURCE CG'!$C:$C),IF(COUNT(D15:G15)&gt;0,SUM(D15:G15),"...")))</f>
        <v>...</v>
      </c>
      <c r="I15" s="588" t="str">
        <f>IF(COUNTIF('SOURCE SG'!$F:$F,$A15)&gt;0,SUMIF('SOURCE SG'!$F:$F,$A15,'SOURCE SG'!$C:$C),IF(COUNTIF('SOURCE SG'!$F:$F,$A15 &amp; "?")&gt;0,SUMIF('SOURCE SG'!$F:$F,$A15 &amp; "?", 'SOURCE SG'!$C:$C),"..."))</f>
        <v>...</v>
      </c>
      <c r="J15" s="588" t="str">
        <f>IF(COUNTIF('SOURCE LG'!$F:$F,$A15)&gt;0,SUMIF('SOURCE LG'!$F:$F,$A15,'SOURCE LG'!$C:$C),IF(COUNTIF('SOURCE LG'!$F:$F,$A15 &amp; "?")&gt;0,SUMIF('SOURCE LG'!$F:$F,$A15 &amp; "?", 'SOURCE LG'!$C:$C),"..."))</f>
        <v>...</v>
      </c>
      <c r="K15" s="588" t="str">
        <f>IF(COUNTIF('SOURCE CT'!$F:$F,$A15)&gt;0,SUMIF('SOURCE CT'!$F:$F,$A15,'SOURCE CT'!$C:$C),IF(COUNTIF('SOURCE CT'!$F:$F,$A15 &amp; "?")&gt;0,SUMIF('SOURCE CT'!$F:$F,$A15 &amp; "?", 'SOURCE CT'!$C:$C),"..."))</f>
        <v>...</v>
      </c>
      <c r="L15" s="588" t="str">
        <f>IF(COUNTIF('SOURCE GG'!$F:$F,$A15)&gt;0,SUMIF('SOURCE GG'!$F:$F,$A15,'SOURCE GG'!$C:$C),IF(COUNTIF('SOURCE GG'!$F:$F,$A15 &amp; "?")&gt;0,SUMIF('SOURCE GG'!$F:$F,$A15 &amp; "?", 'SOURCE GG'!$C:$C),IF(COUNT(H15:K15)&gt;0,SUM(H15:K15),"...")))</f>
        <v>...</v>
      </c>
      <c r="M15" s="588" t="str">
        <f>IF(COUNTIF('SOURCE NFPC'!$F:$F,$A15)&gt;0,SUMIF('SOURCE NFPC'!$F:$F,$A15,'SOURCE NFPC'!$C:$C),IF(COUNTIF('SOURCE NFPC'!$F:$F,$A15 &amp; "?")&gt;0,SUMIF('SOURCE NFPC'!$F:$F,$A15 &amp; "?", 'SOURCE NFPC'!$C:$C),"..."))</f>
        <v>...</v>
      </c>
      <c r="N15" s="588" t="str">
        <f>IF(COUNTIF('SOURCE CN'!$F:$F,$A15)&gt;0,SUMIF('SOURCE CN'!$F:$F,$A15,'SOURCE CN'!$C:$C),IF(COUNTIF('SOURCE CN'!$F:$F,$A15 &amp; "?")&gt;0,SUMIF('SOURCE CN'!$F:$F,$A15 &amp; "?", 'SOURCE CN'!$C:$C),"..."))</f>
        <v>...</v>
      </c>
      <c r="O15" s="588" t="str">
        <f>IF(COUNTIF('SOURCE NFPS'!$F:$F,$A15)&gt;0,SUMIF('SOURCE NFPS'!$F:$F,$A15,'SOURCE NFPS'!$C:$C),IF(COUNTIF('SOURCE NFPS'!$F:$F,$A15 &amp; "?")&gt;0,SUMIF('SOURCE NFPS'!$F:$F,$A15 &amp; "?", 'SOURCE NFPS'!$C:$C),IF(COUNT(L15:N15)&gt;0,SUM(L15:N15),"...")))</f>
        <v>...</v>
      </c>
      <c r="Q15" s="560">
        <f t="shared" si="1"/>
        <v>0</v>
      </c>
      <c r="R15" s="562">
        <f t="shared" si="2"/>
        <v>0</v>
      </c>
      <c r="S15" s="562">
        <f t="shared" si="3"/>
        <v>0</v>
      </c>
      <c r="U15" s="63">
        <v>23</v>
      </c>
      <c r="V15" s="63" t="str">
        <f t="shared" si="0"/>
        <v>A23</v>
      </c>
    </row>
    <row r="16" spans="1:22" s="284" customFormat="1" ht="15.75" customHeight="1">
      <c r="A16" s="472" t="s">
        <v>2208</v>
      </c>
      <c r="B16" s="64" t="s">
        <v>1627</v>
      </c>
      <c r="C16" s="14" t="s">
        <v>1063</v>
      </c>
      <c r="D16" s="585" t="str">
        <f>IF(COUNTIF('SOURCE BA'!$F:$F,$A16)&gt;0,SUMIF('SOURCE BA'!$F:$F,$A16,'SOURCE BA'!$C:$C),IF(COUNT(D17:D19)&gt;0, SUM(D17:D19),IF(COUNTIF('SOURCE BA'!$F:$F,$A16 &amp; "?")&gt;0,SUMIF('SOURCE BA'!$F:$F,$A16 &amp; "?", 'SOURCE BA'!$C:$C),"...")))</f>
        <v>...</v>
      </c>
      <c r="E16" s="585" t="str">
        <f>IF(COUNTIF('SOURCE EA'!$F:$F,$A16)&gt;0,SUMIF('SOURCE EA'!$F:$F,$A16,'SOURCE EA'!$C:$C),IF(COUNT(E17:E19)&gt;0, SUM(E17:E19),IF(COUNTIF('SOURCE EA'!$F:$F,$A16 &amp; "?")&gt;0,SUMIF('SOURCE EA'!$F:$F,$A16 &amp; "?", 'SOURCE EA'!$C:$C),"...")))</f>
        <v>...</v>
      </c>
      <c r="F16" s="585" t="str">
        <f>IF(COUNTIF('SOURCE SS'!$F:$F,$A16)&gt;0,SUMIF('SOURCE SS'!$F:$F,$A16,'SOURCE SS'!$C:$C),IF(COUNT(F17:F19)&gt;0, SUM(F17:F19),IF(COUNTIF('SOURCE SS'!$F:$F,$A16 &amp; "?")&gt;0,SUMIF('SOURCE SS'!$F:$F,$A16 &amp; "?", 'SOURCE SS'!$C:$C),"...")))</f>
        <v>...</v>
      </c>
      <c r="G16" s="585" t="str">
        <f>IF(COUNTIF('SOURCE CC'!$F:$F,$A16)&gt;0,SUMIF('SOURCE CC'!$F:$F,$A16,'SOURCE CC'!$C:$C),IF(COUNT(G17:G19)&gt;0, SUM(G17:G19),IF(COUNTIF('SOURCE CC'!$F:$F,$A16 &amp; "?")&gt;0,SUMIF('SOURCE CC'!$F:$F,$A16 &amp; "?", 'SOURCE CC'!$C:$C),"...")))</f>
        <v>...</v>
      </c>
      <c r="H16" s="585" t="str">
        <f>IF(COUNTIF('SOURCE CG'!$F:$F,$A16)&gt;0,SUMIF('SOURCE CG'!$F:$F,$A16,'SOURCE CG'!$C:$C),IF(COUNT(H17:H19)&gt;0, SUM(H17:H19),IF(COUNTIF('SOURCE CG'!$F:$F,$A16 &amp; "?")&gt;0,SUMIF('SOURCE CG'!$F:$F,$A16 &amp; "?", 'SOURCE CG'!$C:$C),IF(COUNT(D16:G16)&gt;0,SUM(D16:G16),"..."))))</f>
        <v>...</v>
      </c>
      <c r="I16" s="585" t="str">
        <f>IF(COUNTIF('SOURCE SG'!$F:$F,$A16)&gt;0,SUMIF('SOURCE SG'!$F:$F,$A16,'SOURCE SG'!$C:$C),IF(COUNT(I17:I19)&gt;0, SUM(I17:I19),IF(COUNTIF('SOURCE SG'!$F:$F,$A16 &amp; "?")&gt;0,SUMIF('SOURCE SG'!$F:$F,$A16 &amp; "?", 'SOURCE SG'!$C:$C),"...")))</f>
        <v>...</v>
      </c>
      <c r="J16" s="585" t="str">
        <f>IF(COUNTIF('SOURCE LG'!$F:$F,$A16)&gt;0,SUMIF('SOURCE LG'!$F:$F,$A16,'SOURCE LG'!$C:$C),IF(COUNT(J17:J19)&gt;0, SUM(J17:J19),IF(COUNTIF('SOURCE LG'!$F:$F,$A16 &amp; "?")&gt;0,SUMIF('SOURCE LG'!$F:$F,$A16 &amp; "?", 'SOURCE LG'!$C:$C),"...")))</f>
        <v>...</v>
      </c>
      <c r="K16" s="585" t="str">
        <f>IF(COUNTIF('SOURCE CT'!$F:$F,$A16)&gt;0,SUMIF('SOURCE CT'!$F:$F,$A16,'SOURCE CT'!$C:$C),IF(COUNT(K17:K19)&gt;0, SUM(K17:K19),IF(COUNTIF('SOURCE CT'!$F:$F,$A16 &amp; "?")&gt;0,SUMIF('SOURCE CT'!$F:$F,$A16 &amp; "?", 'SOURCE CT'!$C:$C),"...")))</f>
        <v>...</v>
      </c>
      <c r="L16" s="585" t="str">
        <f>IF(COUNTIF('SOURCE GG'!$F:$F,$A16)&gt;0,SUMIF('SOURCE GG'!$F:$F,$A16,'SOURCE GG'!$C:$C),IF(COUNT(L17:L19)&gt;0, SUM(L17:L19),IF(COUNTIF('SOURCE GG'!$F:$F,$A16 &amp; "?")&gt;0,SUMIF('SOURCE GG'!$F:$F,$A16 &amp; "?", 'SOURCE GG'!$C:$C),IF(COUNT(H16:K16)&gt;0,SUM(H16:K16),"..."))))</f>
        <v>...</v>
      </c>
      <c r="M16" s="585" t="str">
        <f>IF(COUNTIF('SOURCE NFPC'!$F:$F,$A16)&gt;0,SUMIF('SOURCE NFPC'!$F:$F,$A16,'SOURCE NFPC'!$C:$C),IF(COUNT(M17:M19)&gt;0, SUM(M17:M19),IF(COUNTIF('SOURCE NFPC'!$F:$F,$A16 &amp; "?")&gt;0,SUMIF('SOURCE NFPC'!$F:$F,$A16 &amp; "?", 'SOURCE NFPC'!$C:$C),"...")))</f>
        <v>...</v>
      </c>
      <c r="N16" s="585" t="str">
        <f>IF(COUNTIF('SOURCE CN'!$F:$F,$A16)&gt;0,SUMIF('SOURCE CN'!$F:$F,$A16,'SOURCE CN'!$C:$C),IF(COUNT(N17:N19)&gt;0, SUM(N17:N19),IF(COUNTIF('SOURCE CN'!$F:$F,$A16 &amp; "?")&gt;0,SUMIF('SOURCE CN'!$F:$F,$A16 &amp; "?", 'SOURCE CN'!$C:$C),"...")))</f>
        <v>...</v>
      </c>
      <c r="O16" s="585" t="str">
        <f>IF(COUNTIF('SOURCE NFPS'!$F:$F,$A16)&gt;0,SUMIF('SOURCE NFPS'!$F:$F,$A16,'SOURCE NFPS'!$C:$C),IF(COUNT(O17:O19)&gt;0, SUM(O17:O19),IF(COUNTIF('SOURCE NFPS'!$F:$F,$A16 &amp; "?")&gt;0,SUMIF('SOURCE NFPS'!$F:$F,$A16 &amp; "?", 'SOURCE NFPS'!$C:$C),IF(COUNT(L16:N16)&gt;0,SUM(L16:N16),"..."))))</f>
        <v>...</v>
      </c>
      <c r="Q16" s="560">
        <f t="shared" si="1"/>
        <v>0</v>
      </c>
      <c r="R16" s="562">
        <f t="shared" si="2"/>
        <v>0</v>
      </c>
      <c r="S16" s="562">
        <f t="shared" si="3"/>
        <v>0</v>
      </c>
      <c r="U16" s="63">
        <v>24</v>
      </c>
      <c r="V16" s="63" t="str">
        <f t="shared" si="0"/>
        <v>A24</v>
      </c>
    </row>
    <row r="17" spans="1:22" ht="9.75" customHeight="1">
      <c r="A17" s="677" t="s">
        <v>2209</v>
      </c>
      <c r="B17" s="66" t="s">
        <v>1346</v>
      </c>
      <c r="C17" s="4" t="s">
        <v>1063</v>
      </c>
      <c r="D17" s="586" t="str">
        <f>IF(COUNTIF('SOURCE BA'!$F:$F,$A17)&gt;0,SUMIF('SOURCE BA'!$F:$F,$A17,'SOURCE BA'!$C:$C),IF(COUNTIF('SOURCE BA'!$F:$F,$A17 &amp; "?")&gt;0,SUMIF('SOURCE BA'!$F:$F,$A17 &amp; "?", 'SOURCE BA'!$C:$C),"..."))</f>
        <v>...</v>
      </c>
      <c r="E17" s="586" t="str">
        <f>IF(COUNTIF('SOURCE EA'!$F:$F,$A17)&gt;0,SUMIF('SOURCE EA'!$F:$F,$A17,'SOURCE EA'!$C:$C),IF(COUNTIF('SOURCE EA'!$F:$F,$A17 &amp; "?")&gt;0,SUMIF('SOURCE EA'!$F:$F,$A17 &amp; "?", 'SOURCE EA'!$C:$C),"..."))</f>
        <v>...</v>
      </c>
      <c r="F17" s="586" t="str">
        <f>IF(COUNTIF('SOURCE SS'!$F:$F,$A17)&gt;0,SUMIF('SOURCE SS'!$F:$F,$A17,'SOURCE SS'!$C:$C),IF(COUNTIF('SOURCE SS'!$F:$F,$A17 &amp; "?")&gt;0,SUMIF('SOURCE SS'!$F:$F,$A17 &amp; "?", 'SOURCE SS'!$C:$C),"..."))</f>
        <v>...</v>
      </c>
      <c r="G17" s="586" t="str">
        <f>IF(COUNTIF('SOURCE CC'!$F:$F,$A17)&gt;0,SUMIF('SOURCE CC'!$F:$F,$A17,'SOURCE CC'!$C:$C),IF(COUNTIF('SOURCE CC'!$F:$F,$A17 &amp; "?")&gt;0,SUMIF('SOURCE CC'!$F:$F,$A17 &amp; "?", 'SOURCE CC'!$C:$C),"..."))</f>
        <v>...</v>
      </c>
      <c r="H17" s="586" t="str">
        <f>IF(COUNTIF('SOURCE CG'!$F:$F,$A17)&gt;0,SUMIF('SOURCE CG'!$F:$F,$A17,'SOURCE CG'!$C:$C),IF(COUNTIF('SOURCE CG'!$F:$F,$A17 &amp; "?")&gt;0,SUMIF('SOURCE CG'!$F:$F,$A17 &amp; "?", 'SOURCE CG'!$C:$C),IF(COUNT(D17:G17)&gt;0,SUM(D17:G17),"...")))</f>
        <v>...</v>
      </c>
      <c r="I17" s="586" t="str">
        <f>IF(COUNTIF('SOURCE SG'!$F:$F,$A17)&gt;0,SUMIF('SOURCE SG'!$F:$F,$A17,'SOURCE SG'!$C:$C),IF(COUNTIF('SOURCE SG'!$F:$F,$A17 &amp; "?")&gt;0,SUMIF('SOURCE SG'!$F:$F,$A17 &amp; "?", 'SOURCE SG'!$C:$C),"..."))</f>
        <v>...</v>
      </c>
      <c r="J17" s="586" t="str">
        <f>IF(COUNTIF('SOURCE LG'!$F:$F,$A17)&gt;0,SUMIF('SOURCE LG'!$F:$F,$A17,'SOURCE LG'!$C:$C),IF(COUNTIF('SOURCE LG'!$F:$F,$A17 &amp; "?")&gt;0,SUMIF('SOURCE LG'!$F:$F,$A17 &amp; "?", 'SOURCE LG'!$C:$C),"..."))</f>
        <v>...</v>
      </c>
      <c r="K17" s="586" t="str">
        <f>IF(COUNTIF('SOURCE CT'!$F:$F,$A17)&gt;0,SUMIF('SOURCE CT'!$F:$F,$A17,'SOURCE CT'!$C:$C),IF(COUNTIF('SOURCE CT'!$F:$F,$A17 &amp; "?")&gt;0,SUMIF('SOURCE CT'!$F:$F,$A17 &amp; "?", 'SOURCE CT'!$C:$C),"..."))</f>
        <v>...</v>
      </c>
      <c r="L17" s="586" t="str">
        <f>IF(COUNTIF('SOURCE GG'!$F:$F,$A17)&gt;0,SUMIF('SOURCE GG'!$F:$F,$A17,'SOURCE GG'!$C:$C),IF(COUNTIF('SOURCE GG'!$F:$F,$A17 &amp; "?")&gt;0,SUMIF('SOURCE GG'!$F:$F,$A17 &amp; "?", 'SOURCE GG'!$C:$C),IF(COUNT(H17:K17)&gt;0,SUM(H17:K17),"...")))</f>
        <v>...</v>
      </c>
      <c r="M17" s="586" t="str">
        <f>IF(COUNTIF('SOURCE NFPC'!$F:$F,$A17)&gt;0,SUMIF('SOURCE NFPC'!$F:$F,$A17,'SOURCE NFPC'!$C:$C),IF(COUNTIF('SOURCE NFPC'!$F:$F,$A17 &amp; "?")&gt;0,SUMIF('SOURCE NFPC'!$F:$F,$A17 &amp; "?", 'SOURCE NFPC'!$C:$C),"..."))</f>
        <v>...</v>
      </c>
      <c r="N17" s="586" t="str">
        <f>IF(COUNTIF('SOURCE CN'!$F:$F,$A17)&gt;0,SUMIF('SOURCE CN'!$F:$F,$A17,'SOURCE CN'!$C:$C),IF(COUNTIF('SOURCE CN'!$F:$F,$A17 &amp; "?")&gt;0,SUMIF('SOURCE CN'!$F:$F,$A17 &amp; "?", 'SOURCE CN'!$C:$C),"..."))</f>
        <v>...</v>
      </c>
      <c r="O17" s="586" t="str">
        <f>IF(COUNTIF('SOURCE NFPS'!$F:$F,$A17)&gt;0,SUMIF('SOURCE NFPS'!$F:$F,$A17,'SOURCE NFPS'!$C:$C),IF(COUNTIF('SOURCE NFPS'!$F:$F,$A17 &amp; "?")&gt;0,SUMIF('SOURCE NFPS'!$F:$F,$A17 &amp; "?", 'SOURCE NFPS'!$C:$C),IF(COUNT(L17:N17)&gt;0,SUM(L17:N17),"...")))</f>
        <v>...</v>
      </c>
      <c r="Q17" s="563">
        <f t="shared" si="1"/>
        <v>0</v>
      </c>
      <c r="R17" s="565">
        <f t="shared" si="2"/>
        <v>0</v>
      </c>
      <c r="S17" s="565">
        <f t="shared" si="3"/>
        <v>0</v>
      </c>
      <c r="U17" s="65">
        <v>241</v>
      </c>
      <c r="V17" s="65" t="str">
        <f t="shared" si="0"/>
        <v>A241</v>
      </c>
    </row>
    <row r="18" spans="1:22" ht="9.75" customHeight="1">
      <c r="A18" s="677" t="s">
        <v>2210</v>
      </c>
      <c r="B18" s="66" t="s">
        <v>1347</v>
      </c>
      <c r="C18" s="4" t="s">
        <v>1063</v>
      </c>
      <c r="D18" s="586" t="str">
        <f>IF(COUNTIF('SOURCE BA'!$F:$F,$A18)&gt;0,SUMIF('SOURCE BA'!$F:$F,$A18,'SOURCE BA'!$C:$C),IF(COUNTIF('SOURCE BA'!$F:$F,$A18 &amp; "?")&gt;0,SUMIF('SOURCE BA'!$F:$F,$A18 &amp; "?", 'SOURCE BA'!$C:$C),"..."))</f>
        <v>...</v>
      </c>
      <c r="E18" s="586" t="str">
        <f>IF(COUNTIF('SOURCE EA'!$F:$F,$A18)&gt;0,SUMIF('SOURCE EA'!$F:$F,$A18,'SOURCE EA'!$C:$C),IF(COUNTIF('SOURCE EA'!$F:$F,$A18 &amp; "?")&gt;0,SUMIF('SOURCE EA'!$F:$F,$A18 &amp; "?", 'SOURCE EA'!$C:$C),"..."))</f>
        <v>...</v>
      </c>
      <c r="F18" s="586" t="str">
        <f>IF(COUNTIF('SOURCE SS'!$F:$F,$A18)&gt;0,SUMIF('SOURCE SS'!$F:$F,$A18,'SOURCE SS'!$C:$C),IF(COUNTIF('SOURCE SS'!$F:$F,$A18 &amp; "?")&gt;0,SUMIF('SOURCE SS'!$F:$F,$A18 &amp; "?", 'SOURCE SS'!$C:$C),"..."))</f>
        <v>...</v>
      </c>
      <c r="G18" s="586" t="str">
        <f>IF(COUNTIF('SOURCE CC'!$F:$F,$A18)&gt;0,SUMIF('SOURCE CC'!$F:$F,$A18,'SOURCE CC'!$C:$C),IF(COUNTIF('SOURCE CC'!$F:$F,$A18 &amp; "?")&gt;0,SUMIF('SOURCE CC'!$F:$F,$A18 &amp; "?", 'SOURCE CC'!$C:$C),"..."))</f>
        <v>...</v>
      </c>
      <c r="H18" s="586" t="str">
        <f>IF(COUNTIF('SOURCE CG'!$F:$F,$A18)&gt;0,SUMIF('SOURCE CG'!$F:$F,$A18,'SOURCE CG'!$C:$C),IF(COUNTIF('SOURCE CG'!$F:$F,$A18 &amp; "?")&gt;0,SUMIF('SOURCE CG'!$F:$F,$A18 &amp; "?", 'SOURCE CG'!$C:$C),IF(COUNT(D18:G18)&gt;0,SUM(D18:G18),"...")))</f>
        <v>...</v>
      </c>
      <c r="I18" s="586" t="str">
        <f>IF(COUNTIF('SOURCE SG'!$F:$F,$A18)&gt;0,SUMIF('SOURCE SG'!$F:$F,$A18,'SOURCE SG'!$C:$C),IF(COUNTIF('SOURCE SG'!$F:$F,$A18 &amp; "?")&gt;0,SUMIF('SOURCE SG'!$F:$F,$A18 &amp; "?", 'SOURCE SG'!$C:$C),"..."))</f>
        <v>...</v>
      </c>
      <c r="J18" s="586" t="str">
        <f>IF(COUNTIF('SOURCE LG'!$F:$F,$A18)&gt;0,SUMIF('SOURCE LG'!$F:$F,$A18,'SOURCE LG'!$C:$C),IF(COUNTIF('SOURCE LG'!$F:$F,$A18 &amp; "?")&gt;0,SUMIF('SOURCE LG'!$F:$F,$A18 &amp; "?", 'SOURCE LG'!$C:$C),"..."))</f>
        <v>...</v>
      </c>
      <c r="K18" s="586" t="str">
        <f>IF(COUNTIF('SOURCE CT'!$F:$F,$A18)&gt;0,SUMIF('SOURCE CT'!$F:$F,$A18,'SOURCE CT'!$C:$C),IF(COUNTIF('SOURCE CT'!$F:$F,$A18 &amp; "?")&gt;0,SUMIF('SOURCE CT'!$F:$F,$A18 &amp; "?", 'SOURCE CT'!$C:$C),"..."))</f>
        <v>...</v>
      </c>
      <c r="L18" s="586" t="str">
        <f>IF(COUNTIF('SOURCE GG'!$F:$F,$A18)&gt;0,SUMIF('SOURCE GG'!$F:$F,$A18,'SOURCE GG'!$C:$C),IF(COUNTIF('SOURCE GG'!$F:$F,$A18 &amp; "?")&gt;0,SUMIF('SOURCE GG'!$F:$F,$A18 &amp; "?", 'SOURCE GG'!$C:$C),IF(COUNT(H18:K18)&gt;0,SUM(H18:K18),"...")))</f>
        <v>...</v>
      </c>
      <c r="M18" s="586" t="str">
        <f>IF(COUNTIF('SOURCE NFPC'!$F:$F,$A18)&gt;0,SUMIF('SOURCE NFPC'!$F:$F,$A18,'SOURCE NFPC'!$C:$C),IF(COUNTIF('SOURCE NFPC'!$F:$F,$A18 &amp; "?")&gt;0,SUMIF('SOURCE NFPC'!$F:$F,$A18 &amp; "?", 'SOURCE NFPC'!$C:$C),"..."))</f>
        <v>...</v>
      </c>
      <c r="N18" s="586" t="str">
        <f>IF(COUNTIF('SOURCE CN'!$F:$F,$A18)&gt;0,SUMIF('SOURCE CN'!$F:$F,$A18,'SOURCE CN'!$C:$C),IF(COUNTIF('SOURCE CN'!$F:$F,$A18 &amp; "?")&gt;0,SUMIF('SOURCE CN'!$F:$F,$A18 &amp; "?", 'SOURCE CN'!$C:$C),"..."))</f>
        <v>...</v>
      </c>
      <c r="O18" s="586" t="str">
        <f>IF(COUNTIF('SOURCE NFPS'!$F:$F,$A18)&gt;0,SUMIF('SOURCE NFPS'!$F:$F,$A18,'SOURCE NFPS'!$C:$C),IF(COUNTIF('SOURCE NFPS'!$F:$F,$A18 &amp; "?")&gt;0,SUMIF('SOURCE NFPS'!$F:$F,$A18 &amp; "?", 'SOURCE NFPS'!$C:$C),IF(COUNT(L18:N18)&gt;0,SUM(L18:N18),"...")))</f>
        <v>...</v>
      </c>
      <c r="Q18" s="563">
        <f t="shared" si="1"/>
        <v>0</v>
      </c>
      <c r="R18" s="565">
        <f t="shared" si="2"/>
        <v>0</v>
      </c>
      <c r="S18" s="565">
        <f t="shared" si="3"/>
        <v>0</v>
      </c>
      <c r="U18" s="65">
        <v>242</v>
      </c>
      <c r="V18" s="65" t="str">
        <f t="shared" si="0"/>
        <v>A242</v>
      </c>
    </row>
    <row r="19" spans="1:22" ht="9.75" customHeight="1">
      <c r="A19" s="677" t="s">
        <v>2211</v>
      </c>
      <c r="B19" s="66" t="s">
        <v>1311</v>
      </c>
      <c r="C19" s="4" t="s">
        <v>1063</v>
      </c>
      <c r="D19" s="586" t="str">
        <f>IF(COUNTIF('SOURCE BA'!$F:$F,$A19)&gt;0,SUMIF('SOURCE BA'!$F:$F,$A19,'SOURCE BA'!$C:$C),IF(COUNTIF('SOURCE BA'!$F:$F,$A19 &amp; "?")&gt;0,SUMIF('SOURCE BA'!$F:$F,$A19 &amp; "?", 'SOURCE BA'!$C:$C),"..."))</f>
        <v>...</v>
      </c>
      <c r="E19" s="586" t="str">
        <f>IF(COUNTIF('SOURCE EA'!$F:$F,$A19)&gt;0,SUMIF('SOURCE EA'!$F:$F,$A19,'SOURCE EA'!$C:$C),IF(COUNTIF('SOURCE EA'!$F:$F,$A19 &amp; "?")&gt;0,SUMIF('SOURCE EA'!$F:$F,$A19 &amp; "?", 'SOURCE EA'!$C:$C),"..."))</f>
        <v>...</v>
      </c>
      <c r="F19" s="586" t="str">
        <f>IF(COUNTIF('SOURCE SS'!$F:$F,$A19)&gt;0,SUMIF('SOURCE SS'!$F:$F,$A19,'SOURCE SS'!$C:$C),IF(COUNTIF('SOURCE SS'!$F:$F,$A19 &amp; "?")&gt;0,SUMIF('SOURCE SS'!$F:$F,$A19 &amp; "?", 'SOURCE SS'!$C:$C),"..."))</f>
        <v>...</v>
      </c>
      <c r="G19" s="586" t="str">
        <f>IF(COUNTIF('SOURCE CC'!$F:$F,$A19)&gt;0,SUMIF('SOURCE CC'!$F:$F,$A19,'SOURCE CC'!$C:$C),IF(COUNTIF('SOURCE CC'!$F:$F,$A19 &amp; "?")&gt;0,SUMIF('SOURCE CC'!$F:$F,$A19 &amp; "?", 'SOURCE CC'!$C:$C),"..."))</f>
        <v>...</v>
      </c>
      <c r="H19" s="586" t="str">
        <f>IF(COUNTIF('SOURCE CG'!$F:$F,$A19)&gt;0,SUMIF('SOURCE CG'!$F:$F,$A19,'SOURCE CG'!$C:$C),IF(COUNTIF('SOURCE CG'!$F:$F,$A19 &amp; "?")&gt;0,SUMIF('SOURCE CG'!$F:$F,$A19 &amp; "?", 'SOURCE CG'!$C:$C),IF(COUNT(D19:G19)&gt;0,SUM(D19:G19),"...")))</f>
        <v>...</v>
      </c>
      <c r="I19" s="586" t="str">
        <f>IF(COUNTIF('SOURCE SG'!$F:$F,$A19)&gt;0,SUMIF('SOURCE SG'!$F:$F,$A19,'SOURCE SG'!$C:$C),IF(COUNTIF('SOURCE SG'!$F:$F,$A19 &amp; "?")&gt;0,SUMIF('SOURCE SG'!$F:$F,$A19 &amp; "?", 'SOURCE SG'!$C:$C),"..."))</f>
        <v>...</v>
      </c>
      <c r="J19" s="586" t="str">
        <f>IF(COUNTIF('SOURCE LG'!$F:$F,$A19)&gt;0,SUMIF('SOURCE LG'!$F:$F,$A19,'SOURCE LG'!$C:$C),IF(COUNTIF('SOURCE LG'!$F:$F,$A19 &amp; "?")&gt;0,SUMIF('SOURCE LG'!$F:$F,$A19 &amp; "?", 'SOURCE LG'!$C:$C),"..."))</f>
        <v>...</v>
      </c>
      <c r="K19" s="586" t="str">
        <f>IF(COUNTIF('SOURCE CT'!$F:$F,$A19)&gt;0,SUMIF('SOURCE CT'!$F:$F,$A19,'SOURCE CT'!$C:$C),IF(COUNTIF('SOURCE CT'!$F:$F,$A19 &amp; "?")&gt;0,SUMIF('SOURCE CT'!$F:$F,$A19 &amp; "?", 'SOURCE CT'!$C:$C),"..."))</f>
        <v>...</v>
      </c>
      <c r="L19" s="586" t="str">
        <f>IF(COUNTIF('SOURCE GG'!$F:$F,$A19)&gt;0,SUMIF('SOURCE GG'!$F:$F,$A19,'SOURCE GG'!$C:$C),IF(COUNTIF('SOURCE GG'!$F:$F,$A19 &amp; "?")&gt;0,SUMIF('SOURCE GG'!$F:$F,$A19 &amp; "?", 'SOURCE GG'!$C:$C),IF(COUNT(H19:K19)&gt;0,SUM(H19:K19),"...")))</f>
        <v>...</v>
      </c>
      <c r="M19" s="586" t="str">
        <f>IF(COUNTIF('SOURCE NFPC'!$F:$F,$A19)&gt;0,SUMIF('SOURCE NFPC'!$F:$F,$A19,'SOURCE NFPC'!$C:$C),IF(COUNTIF('SOURCE NFPC'!$F:$F,$A19 &amp; "?")&gt;0,SUMIF('SOURCE NFPC'!$F:$F,$A19 &amp; "?", 'SOURCE NFPC'!$C:$C),"..."))</f>
        <v>...</v>
      </c>
      <c r="N19" s="586" t="str">
        <f>IF(COUNTIF('SOURCE CN'!$F:$F,$A19)&gt;0,SUMIF('SOURCE CN'!$F:$F,$A19,'SOURCE CN'!$C:$C),IF(COUNTIF('SOURCE CN'!$F:$F,$A19 &amp; "?")&gt;0,SUMIF('SOURCE CN'!$F:$F,$A19 &amp; "?", 'SOURCE CN'!$C:$C),"..."))</f>
        <v>...</v>
      </c>
      <c r="O19" s="586" t="str">
        <f>IF(COUNTIF('SOURCE NFPS'!$F:$F,$A19)&gt;0,SUMIF('SOURCE NFPS'!$F:$F,$A19,'SOURCE NFPS'!$C:$C),IF(COUNTIF('SOURCE NFPS'!$F:$F,$A19 &amp; "?")&gt;0,SUMIF('SOURCE NFPS'!$F:$F,$A19 &amp; "?", 'SOURCE NFPS'!$C:$C),IF(COUNT(L19:N19)&gt;0,SUM(L19:N19),"...")))</f>
        <v>...</v>
      </c>
      <c r="Q19" s="563">
        <f t="shared" si="1"/>
        <v>0</v>
      </c>
      <c r="R19" s="565">
        <f t="shared" si="2"/>
        <v>0</v>
      </c>
      <c r="S19" s="565">
        <f t="shared" si="3"/>
        <v>0</v>
      </c>
      <c r="U19" s="65">
        <v>243</v>
      </c>
      <c r="V19" s="65" t="str">
        <f t="shared" si="0"/>
        <v>A243</v>
      </c>
    </row>
    <row r="20" spans="1:22" s="284" customFormat="1" ht="15.75" customHeight="1">
      <c r="A20" s="472" t="s">
        <v>2212</v>
      </c>
      <c r="B20" s="64" t="s">
        <v>1628</v>
      </c>
      <c r="C20" s="14" t="s">
        <v>1063</v>
      </c>
      <c r="D20" s="585" t="str">
        <f>IF(COUNTIF('SOURCE BA'!$F:$F,$A20)&gt;0,SUMIF('SOURCE BA'!$F:$F,$A20,'SOURCE BA'!$C:$C),IF(COUNT(D21:D22)&gt;0, SUM(D21:D22),IF(COUNTIF('SOURCE BA'!$F:$F,$A20 &amp; "?")&gt;0,SUMIF('SOURCE BA'!$F:$F,$A20 &amp; "?", 'SOURCE BA'!$C:$C),"...")))</f>
        <v>...</v>
      </c>
      <c r="E20" s="585" t="str">
        <f>IF(COUNTIF('SOURCE EA'!$F:$F,$A20)&gt;0,SUMIF('SOURCE EA'!$F:$F,$A20,'SOURCE EA'!$C:$C),IF(COUNT(E21:E22)&gt;0, SUM(E21:E22),IF(COUNTIF('SOURCE EA'!$F:$F,$A20 &amp; "?")&gt;0,SUMIF('SOURCE EA'!$F:$F,$A20 &amp; "?", 'SOURCE EA'!$C:$C),"...")))</f>
        <v>...</v>
      </c>
      <c r="F20" s="585" t="str">
        <f>IF(COUNTIF('SOURCE SS'!$F:$F,$A20)&gt;0,SUMIF('SOURCE SS'!$F:$F,$A20,'SOURCE SS'!$C:$C),IF(COUNT(F21:F22)&gt;0, SUM(F21:F22),IF(COUNTIF('SOURCE SS'!$F:$F,$A20 &amp; "?")&gt;0,SUMIF('SOURCE SS'!$F:$F,$A20 &amp; "?", 'SOURCE SS'!$C:$C),"...")))</f>
        <v>...</v>
      </c>
      <c r="G20" s="585" t="str">
        <f>IF(COUNTIF('SOURCE CC'!$F:$F,$A20)&gt;0,SUMIF('SOURCE CC'!$F:$F,$A20,'SOURCE CC'!$C:$C),IF(COUNT(G21:G22)&gt;0, SUM(G21:G22),IF(COUNTIF('SOURCE CC'!$F:$F,$A20 &amp; "?")&gt;0,SUMIF('SOURCE CC'!$F:$F,$A20 &amp; "?", 'SOURCE CC'!$C:$C),"...")))</f>
        <v>...</v>
      </c>
      <c r="H20" s="585" t="str">
        <f>IF(COUNTIF('SOURCE CG'!$F:$F,$A20)&gt;0,SUMIF('SOURCE CG'!$F:$F,$A20,'SOURCE CG'!$C:$C),IF(COUNT(H21:H22)&gt;0, SUM(H21:H22),IF(COUNTIF('SOURCE CG'!$F:$F,$A20 &amp; "?")&gt;0,SUMIF('SOURCE CG'!$F:$F,$A20 &amp; "?", 'SOURCE CG'!$C:$C),IF(COUNT(D20:G20)&gt;0,SUM(D20:G20),"..."))))</f>
        <v>...</v>
      </c>
      <c r="I20" s="585" t="str">
        <f>IF(COUNTIF('SOURCE SG'!$F:$F,$A20)&gt;0,SUMIF('SOURCE SG'!$F:$F,$A20,'SOURCE SG'!$C:$C),IF(COUNT(I21:I22)&gt;0, SUM(I21:I22),IF(COUNTIF('SOURCE SG'!$F:$F,$A20 &amp; "?")&gt;0,SUMIF('SOURCE SG'!$F:$F,$A20 &amp; "?", 'SOURCE SG'!$C:$C),"...")))</f>
        <v>...</v>
      </c>
      <c r="J20" s="585" t="str">
        <f>IF(COUNTIF('SOURCE LG'!$F:$F,$A20)&gt;0,SUMIF('SOURCE LG'!$F:$F,$A20,'SOURCE LG'!$C:$C),IF(COUNT(J21:J22)&gt;0, SUM(J21:J22),IF(COUNTIF('SOURCE LG'!$F:$F,$A20 &amp; "?")&gt;0,SUMIF('SOURCE LG'!$F:$F,$A20 &amp; "?", 'SOURCE LG'!$C:$C),"...")))</f>
        <v>...</v>
      </c>
      <c r="K20" s="585" t="str">
        <f>IF(COUNTIF('SOURCE CT'!$F:$F,$A20)&gt;0,SUMIF('SOURCE CT'!$F:$F,$A20,'SOURCE CT'!$C:$C),IF(COUNT(K21:K22)&gt;0, SUM(K21:K22),IF(COUNTIF('SOURCE CT'!$F:$F,$A20 &amp; "?")&gt;0,SUMIF('SOURCE CT'!$F:$F,$A20 &amp; "?", 'SOURCE CT'!$C:$C),"...")))</f>
        <v>...</v>
      </c>
      <c r="L20" s="585" t="str">
        <f>IF(COUNTIF('SOURCE GG'!$F:$F,$A20)&gt;0,SUMIF('SOURCE GG'!$F:$F,$A20,'SOURCE GG'!$C:$C),IF(COUNT(L21:L22)&gt;0, SUM(L21:L22),IF(COUNTIF('SOURCE GG'!$F:$F,$A20 &amp; "?")&gt;0,SUMIF('SOURCE GG'!$F:$F,$A20 &amp; "?", 'SOURCE GG'!$C:$C),IF(COUNT(H20:K20)&gt;0,SUM(H20:K20),"..."))))</f>
        <v>...</v>
      </c>
      <c r="M20" s="585" t="str">
        <f>IF(COUNTIF('SOURCE NFPC'!$F:$F,$A20)&gt;0,SUMIF('SOURCE NFPC'!$F:$F,$A20,'SOURCE NFPC'!$C:$C),IF(COUNT(M21:M22)&gt;0, SUM(M21:M22),IF(COUNTIF('SOURCE NFPC'!$F:$F,$A20 &amp; "?")&gt;0,SUMIF('SOURCE NFPC'!$F:$F,$A20 &amp; "?", 'SOURCE NFPC'!$C:$C),"...")))</f>
        <v>...</v>
      </c>
      <c r="N20" s="585" t="str">
        <f>IF(COUNTIF('SOURCE CN'!$F:$F,$A20)&gt;0,SUMIF('SOURCE CN'!$F:$F,$A20,'SOURCE CN'!$C:$C),IF(COUNT(N21:N22)&gt;0, SUM(N21:N22),IF(COUNTIF('SOURCE CN'!$F:$F,$A20 &amp; "?")&gt;0,SUMIF('SOURCE CN'!$F:$F,$A20 &amp; "?", 'SOURCE CN'!$C:$C),"...")))</f>
        <v>...</v>
      </c>
      <c r="O20" s="585" t="str">
        <f>IF(COUNTIF('SOURCE NFPS'!$F:$F,$A20)&gt;0,SUMIF('SOURCE NFPS'!$F:$F,$A20,'SOURCE NFPS'!$C:$C),IF(COUNT(O21:O22)&gt;0, SUM(O21:O22),IF(COUNTIF('SOURCE NFPS'!$F:$F,$A20 &amp; "?")&gt;0,SUMIF('SOURCE NFPS'!$F:$F,$A20 &amp; "?", 'SOURCE NFPS'!$C:$C),IF(COUNT(L20:N20)&gt;0,SUM(L20:N20),"..."))))</f>
        <v>...</v>
      </c>
      <c r="Q20" s="560">
        <f t="shared" si="1"/>
        <v>0</v>
      </c>
      <c r="R20" s="562">
        <f t="shared" si="2"/>
        <v>0</v>
      </c>
      <c r="S20" s="562">
        <f t="shared" si="3"/>
        <v>0</v>
      </c>
      <c r="U20" s="63">
        <v>25</v>
      </c>
      <c r="V20" s="63" t="str">
        <f t="shared" si="0"/>
        <v>A25</v>
      </c>
    </row>
    <row r="21" spans="1:22" ht="9.75" customHeight="1">
      <c r="A21" s="677" t="s">
        <v>2213</v>
      </c>
      <c r="B21" s="66" t="s">
        <v>1379</v>
      </c>
      <c r="C21" s="4" t="s">
        <v>1063</v>
      </c>
      <c r="D21" s="586" t="str">
        <f>IF(COUNTIF('SOURCE BA'!$F:$F,$A21)&gt;0,SUMIF('SOURCE BA'!$F:$F,$A21,'SOURCE BA'!$C:$C),IF(COUNTIF('SOURCE BA'!$F:$F,$A21 &amp; "?")&gt;0,SUMIF('SOURCE BA'!$F:$F,$A21 &amp; "?", 'SOURCE BA'!$C:$C),"..."))</f>
        <v>...</v>
      </c>
      <c r="E21" s="586" t="str">
        <f>IF(COUNTIF('SOURCE EA'!$F:$F,$A21)&gt;0,SUMIF('SOURCE EA'!$F:$F,$A21,'SOURCE EA'!$C:$C),IF(COUNTIF('SOURCE EA'!$F:$F,$A21 &amp; "?")&gt;0,SUMIF('SOURCE EA'!$F:$F,$A21 &amp; "?", 'SOURCE EA'!$C:$C),"..."))</f>
        <v>...</v>
      </c>
      <c r="F21" s="586" t="str">
        <f>IF(COUNTIF('SOURCE SS'!$F:$F,$A21)&gt;0,SUMIF('SOURCE SS'!$F:$F,$A21,'SOURCE SS'!$C:$C),IF(COUNTIF('SOURCE SS'!$F:$F,$A21 &amp; "?")&gt;0,SUMIF('SOURCE SS'!$F:$F,$A21 &amp; "?", 'SOURCE SS'!$C:$C),"..."))</f>
        <v>...</v>
      </c>
      <c r="G21" s="586" t="str">
        <f>IF(COUNTIF('SOURCE CC'!$F:$F,$A21)&gt;0,SUMIF('SOURCE CC'!$F:$F,$A21,'SOURCE CC'!$C:$C),IF(COUNTIF('SOURCE CC'!$F:$F,$A21 &amp; "?")&gt;0,SUMIF('SOURCE CC'!$F:$F,$A21 &amp; "?", 'SOURCE CC'!$C:$C),"..."))</f>
        <v>...</v>
      </c>
      <c r="H21" s="586" t="str">
        <f>IF(COUNTIF('SOURCE CG'!$F:$F,$A21)&gt;0,SUMIF('SOURCE CG'!$F:$F,$A21,'SOURCE CG'!$C:$C),IF(COUNTIF('SOURCE CG'!$F:$F,$A21 &amp; "?")&gt;0,SUMIF('SOURCE CG'!$F:$F,$A21 &amp; "?", 'SOURCE CG'!$C:$C),IF(COUNT(D21:G21)&gt;0,SUM(D21:G21),"...")))</f>
        <v>...</v>
      </c>
      <c r="I21" s="586" t="str">
        <f>IF(COUNTIF('SOURCE SG'!$F:$F,$A21)&gt;0,SUMIF('SOURCE SG'!$F:$F,$A21,'SOURCE SG'!$C:$C),IF(COUNTIF('SOURCE SG'!$F:$F,$A21 &amp; "?")&gt;0,SUMIF('SOURCE SG'!$F:$F,$A21 &amp; "?", 'SOURCE SG'!$C:$C),"..."))</f>
        <v>...</v>
      </c>
      <c r="J21" s="586" t="str">
        <f>IF(COUNTIF('SOURCE LG'!$F:$F,$A21)&gt;0,SUMIF('SOURCE LG'!$F:$F,$A21,'SOURCE LG'!$C:$C),IF(COUNTIF('SOURCE LG'!$F:$F,$A21 &amp; "?")&gt;0,SUMIF('SOURCE LG'!$F:$F,$A21 &amp; "?", 'SOURCE LG'!$C:$C),"..."))</f>
        <v>...</v>
      </c>
      <c r="K21" s="586" t="str">
        <f>IF(COUNTIF('SOURCE CT'!$F:$F,$A21)&gt;0,SUMIF('SOURCE CT'!$F:$F,$A21,'SOURCE CT'!$C:$C),IF(COUNTIF('SOURCE CT'!$F:$F,$A21 &amp; "?")&gt;0,SUMIF('SOURCE CT'!$F:$F,$A21 &amp; "?", 'SOURCE CT'!$C:$C),"..."))</f>
        <v>...</v>
      </c>
      <c r="L21" s="586" t="str">
        <f>IF(COUNTIF('SOURCE GG'!$F:$F,$A21)&gt;0,SUMIF('SOURCE GG'!$F:$F,$A21,'SOURCE GG'!$C:$C),IF(COUNTIF('SOURCE GG'!$F:$F,$A21 &amp; "?")&gt;0,SUMIF('SOURCE GG'!$F:$F,$A21 &amp; "?", 'SOURCE GG'!$C:$C),IF(COUNT(H21:K21)&gt;0,SUM(H21:K21),"...")))</f>
        <v>...</v>
      </c>
      <c r="M21" s="586" t="str">
        <f>IF(COUNTIF('SOURCE NFPC'!$F:$F,$A21)&gt;0,SUMIF('SOURCE NFPC'!$F:$F,$A21,'SOURCE NFPC'!$C:$C),IF(COUNTIF('SOURCE NFPC'!$F:$F,$A21 &amp; "?")&gt;0,SUMIF('SOURCE NFPC'!$F:$F,$A21 &amp; "?", 'SOURCE NFPC'!$C:$C),"..."))</f>
        <v>...</v>
      </c>
      <c r="N21" s="586" t="str">
        <f>IF(COUNTIF('SOURCE CN'!$F:$F,$A21)&gt;0,SUMIF('SOURCE CN'!$F:$F,$A21,'SOURCE CN'!$C:$C),IF(COUNTIF('SOURCE CN'!$F:$F,$A21 &amp; "?")&gt;0,SUMIF('SOURCE CN'!$F:$F,$A21 &amp; "?", 'SOURCE CN'!$C:$C),"..."))</f>
        <v>...</v>
      </c>
      <c r="O21" s="586" t="str">
        <f>IF(COUNTIF('SOURCE NFPS'!$F:$F,$A21)&gt;0,SUMIF('SOURCE NFPS'!$F:$F,$A21,'SOURCE NFPS'!$C:$C),IF(COUNTIF('SOURCE NFPS'!$F:$F,$A21 &amp; "?")&gt;0,SUMIF('SOURCE NFPS'!$F:$F,$A21 &amp; "?", 'SOURCE NFPS'!$C:$C),IF(COUNT(L21:N21)&gt;0,SUM(L21:N21),"...")))</f>
        <v>...</v>
      </c>
      <c r="Q21" s="563">
        <f t="shared" si="1"/>
        <v>0</v>
      </c>
      <c r="R21" s="565">
        <f t="shared" si="2"/>
        <v>0</v>
      </c>
      <c r="S21" s="565">
        <f t="shared" si="3"/>
        <v>0</v>
      </c>
      <c r="U21" s="65">
        <v>251</v>
      </c>
      <c r="V21" s="65" t="str">
        <f t="shared" si="0"/>
        <v>A251</v>
      </c>
    </row>
    <row r="22" spans="1:22" ht="9.75" customHeight="1">
      <c r="A22" s="677" t="s">
        <v>2214</v>
      </c>
      <c r="B22" s="66" t="s">
        <v>1380</v>
      </c>
      <c r="C22" s="4" t="s">
        <v>1063</v>
      </c>
      <c r="D22" s="586" t="str">
        <f>IF(COUNTIF('SOURCE BA'!$F:$F,$A22)&gt;0,SUMIF('SOURCE BA'!$F:$F,$A22,'SOURCE BA'!$C:$C),IF(COUNTIF('SOURCE BA'!$F:$F,$A22 &amp; "?")&gt;0,SUMIF('SOURCE BA'!$F:$F,$A22 &amp; "?", 'SOURCE BA'!$C:$C),"..."))</f>
        <v>...</v>
      </c>
      <c r="E22" s="586" t="str">
        <f>IF(COUNTIF('SOURCE EA'!$F:$F,$A22)&gt;0,SUMIF('SOURCE EA'!$F:$F,$A22,'SOURCE EA'!$C:$C),IF(COUNTIF('SOURCE EA'!$F:$F,$A22 &amp; "?")&gt;0,SUMIF('SOURCE EA'!$F:$F,$A22 &amp; "?", 'SOURCE EA'!$C:$C),"..."))</f>
        <v>...</v>
      </c>
      <c r="F22" s="586" t="str">
        <f>IF(COUNTIF('SOURCE SS'!$F:$F,$A22)&gt;0,SUMIF('SOURCE SS'!$F:$F,$A22,'SOURCE SS'!$C:$C),IF(COUNTIF('SOURCE SS'!$F:$F,$A22 &amp; "?")&gt;0,SUMIF('SOURCE SS'!$F:$F,$A22 &amp; "?", 'SOURCE SS'!$C:$C),"..."))</f>
        <v>...</v>
      </c>
      <c r="G22" s="586" t="str">
        <f>IF(COUNTIF('SOURCE CC'!$F:$F,$A22)&gt;0,SUMIF('SOURCE CC'!$F:$F,$A22,'SOURCE CC'!$C:$C),IF(COUNTIF('SOURCE CC'!$F:$F,$A22 &amp; "?")&gt;0,SUMIF('SOURCE CC'!$F:$F,$A22 &amp; "?", 'SOURCE CC'!$C:$C),"..."))</f>
        <v>...</v>
      </c>
      <c r="H22" s="586" t="str">
        <f>IF(COUNTIF('SOURCE CG'!$F:$F,$A22)&gt;0,SUMIF('SOURCE CG'!$F:$F,$A22,'SOURCE CG'!$C:$C),IF(COUNTIF('SOURCE CG'!$F:$F,$A22 &amp; "?")&gt;0,SUMIF('SOURCE CG'!$F:$F,$A22 &amp; "?", 'SOURCE CG'!$C:$C),IF(COUNT(D22:G22)&gt;0,SUM(D22:G22),"...")))</f>
        <v>...</v>
      </c>
      <c r="I22" s="586" t="str">
        <f>IF(COUNTIF('SOURCE SG'!$F:$F,$A22)&gt;0,SUMIF('SOURCE SG'!$F:$F,$A22,'SOURCE SG'!$C:$C),IF(COUNTIF('SOURCE SG'!$F:$F,$A22 &amp; "?")&gt;0,SUMIF('SOURCE SG'!$F:$F,$A22 &amp; "?", 'SOURCE SG'!$C:$C),"..."))</f>
        <v>...</v>
      </c>
      <c r="J22" s="586" t="str">
        <f>IF(COUNTIF('SOURCE LG'!$F:$F,$A22)&gt;0,SUMIF('SOURCE LG'!$F:$F,$A22,'SOURCE LG'!$C:$C),IF(COUNTIF('SOURCE LG'!$F:$F,$A22 &amp; "?")&gt;0,SUMIF('SOURCE LG'!$F:$F,$A22 &amp; "?", 'SOURCE LG'!$C:$C),"..."))</f>
        <v>...</v>
      </c>
      <c r="K22" s="586" t="str">
        <f>IF(COUNTIF('SOURCE CT'!$F:$F,$A22)&gt;0,SUMIF('SOURCE CT'!$F:$F,$A22,'SOURCE CT'!$C:$C),IF(COUNTIF('SOURCE CT'!$F:$F,$A22 &amp; "?")&gt;0,SUMIF('SOURCE CT'!$F:$F,$A22 &amp; "?", 'SOURCE CT'!$C:$C),"..."))</f>
        <v>...</v>
      </c>
      <c r="L22" s="586" t="str">
        <f>IF(COUNTIF('SOURCE GG'!$F:$F,$A22)&gt;0,SUMIF('SOURCE GG'!$F:$F,$A22,'SOURCE GG'!$C:$C),IF(COUNTIF('SOURCE GG'!$F:$F,$A22 &amp; "?")&gt;0,SUMIF('SOURCE GG'!$F:$F,$A22 &amp; "?", 'SOURCE GG'!$C:$C),IF(COUNT(H22:K22)&gt;0,SUM(H22:K22),"...")))</f>
        <v>...</v>
      </c>
      <c r="M22" s="586" t="str">
        <f>IF(COUNTIF('SOURCE NFPC'!$F:$F,$A22)&gt;0,SUMIF('SOURCE NFPC'!$F:$F,$A22,'SOURCE NFPC'!$C:$C),IF(COUNTIF('SOURCE NFPC'!$F:$F,$A22 &amp; "?")&gt;0,SUMIF('SOURCE NFPC'!$F:$F,$A22 &amp; "?", 'SOURCE NFPC'!$C:$C),"..."))</f>
        <v>...</v>
      </c>
      <c r="N22" s="586" t="str">
        <f>IF(COUNTIF('SOURCE CN'!$F:$F,$A22)&gt;0,SUMIF('SOURCE CN'!$F:$F,$A22,'SOURCE CN'!$C:$C),IF(COUNTIF('SOURCE CN'!$F:$F,$A22 &amp; "?")&gt;0,SUMIF('SOURCE CN'!$F:$F,$A22 &amp; "?", 'SOURCE CN'!$C:$C),"..."))</f>
        <v>...</v>
      </c>
      <c r="O22" s="586" t="str">
        <f>IF(COUNTIF('SOURCE NFPS'!$F:$F,$A22)&gt;0,SUMIF('SOURCE NFPS'!$F:$F,$A22,'SOURCE NFPS'!$C:$C),IF(COUNTIF('SOURCE NFPS'!$F:$F,$A22 &amp; "?")&gt;0,SUMIF('SOURCE NFPS'!$F:$F,$A22 &amp; "?", 'SOURCE NFPS'!$C:$C),IF(COUNT(L22:N22)&gt;0,SUM(L22:N22),"...")))</f>
        <v>...</v>
      </c>
      <c r="Q22" s="563">
        <f t="shared" si="1"/>
        <v>0</v>
      </c>
      <c r="R22" s="565">
        <f t="shared" si="2"/>
        <v>0</v>
      </c>
      <c r="S22" s="565">
        <f t="shared" si="3"/>
        <v>0</v>
      </c>
      <c r="U22" s="65">
        <v>252</v>
      </c>
      <c r="V22" s="65" t="str">
        <f t="shared" si="0"/>
        <v>A252</v>
      </c>
    </row>
    <row r="23" spans="1:22" s="284" customFormat="1" ht="15.75" customHeight="1">
      <c r="A23" s="472" t="s">
        <v>2215</v>
      </c>
      <c r="B23" s="64" t="s">
        <v>1629</v>
      </c>
      <c r="C23" s="14" t="s">
        <v>1063</v>
      </c>
      <c r="D23" s="585" t="str">
        <f>IF(COUNTIF('SOURCE BA'!$F:$F,$A23)&gt;0,SUMIF('SOURCE BA'!$F:$F,$A23,'SOURCE BA'!$C:$C),IF(COUNT(D24,D27,D30)&gt;0, SUM(D24,D27,D30),IF(COUNTIF('SOURCE BA'!$F:$F,$A23 &amp; "?")&gt;0,SUMIF('SOURCE BA'!$F:$F,$A23 &amp; "?", 'SOURCE BA'!$C:$C),"...")))</f>
        <v>...</v>
      </c>
      <c r="E23" s="585" t="str">
        <f>IF(COUNTIF('SOURCE EA'!$F:$F,$A23)&gt;0,SUMIF('SOURCE EA'!$F:$F,$A23,'SOURCE EA'!$C:$C),IF(COUNT(E24,E27,E30)&gt;0, SUM(E24,E27,E30),IF(COUNTIF('SOURCE EA'!$F:$F,$A23 &amp; "?")&gt;0,SUMIF('SOURCE EA'!$F:$F,$A23 &amp; "?", 'SOURCE EA'!$C:$C),"...")))</f>
        <v>...</v>
      </c>
      <c r="F23" s="585" t="str">
        <f>IF(COUNTIF('SOURCE SS'!$F:$F,$A23)&gt;0,SUMIF('SOURCE SS'!$F:$F,$A23,'SOURCE SS'!$C:$C),IF(COUNT(F24,F27,F30)&gt;0, SUM(F24,F27,F30),IF(COUNTIF('SOURCE SS'!$F:$F,$A23 &amp; "?")&gt;0,SUMIF('SOURCE SS'!$F:$F,$A23 &amp; "?", 'SOURCE SS'!$C:$C),"...")))</f>
        <v>...</v>
      </c>
      <c r="G23" s="585" t="str">
        <f>IF(COUNTIF('SOURCE CC'!$F:$F,$A23)&gt;0,SUMIF('SOURCE CC'!$F:$F,$A23,'SOURCE CC'!$C:$C),IF(COUNT(G24,G27,G30)&gt;0, SUM(G24,G27,G30),IF(COUNTIF('SOURCE CC'!$F:$F,$A23 &amp; "?")&gt;0,SUMIF('SOURCE CC'!$F:$F,$A23 &amp; "?", 'SOURCE CC'!$C:$C),"...")))</f>
        <v>...</v>
      </c>
      <c r="H23" s="585" t="str">
        <f>IF(COUNTIF('SOURCE CG'!$F:$F,$A23)&gt;0,SUMIF('SOURCE CG'!$F:$F,$A23,'SOURCE CG'!$C:$C),IF(COUNT(H24,H27,H30)&gt;0, SUM(H24,H27,H30),IF(COUNTIF('SOURCE CG'!$F:$F,$A23 &amp; "?")&gt;0,SUMIF('SOURCE CG'!$F:$F,$A23 &amp; "?", 'SOURCE CG'!$C:$C),IF(COUNT(D23:G23)&gt;0,SUM(D23:G23),"..."))))</f>
        <v>...</v>
      </c>
      <c r="I23" s="585" t="str">
        <f>IF(COUNTIF('SOURCE SG'!$F:$F,$A23)&gt;0,SUMIF('SOURCE SG'!$F:$F,$A23,'SOURCE SG'!$C:$C),IF(COUNT(I24,I27,I30)&gt;0, SUM(I24,I27,I30),IF(COUNTIF('SOURCE SG'!$F:$F,$A23 &amp; "?")&gt;0,SUMIF('SOURCE SG'!$F:$F,$A23 &amp; "?", 'SOURCE SG'!$C:$C),"...")))</f>
        <v>...</v>
      </c>
      <c r="J23" s="585" t="str">
        <f>IF(COUNTIF('SOURCE LG'!$F:$F,$A23)&gt;0,SUMIF('SOURCE LG'!$F:$F,$A23,'SOURCE LG'!$C:$C),IF(COUNT(J24,J27,J30)&gt;0, SUM(J24,J27,J30),IF(COUNTIF('SOURCE LG'!$F:$F,$A23 &amp; "?")&gt;0,SUMIF('SOURCE LG'!$F:$F,$A23 &amp; "?", 'SOURCE LG'!$C:$C),"...")))</f>
        <v>...</v>
      </c>
      <c r="K23" s="585" t="str">
        <f>IF(COUNTIF('SOURCE CT'!$F:$F,$A23)&gt;0,SUMIF('SOURCE CT'!$F:$F,$A23,'SOURCE CT'!$C:$C),IF(COUNT(K24,K27,K30)&gt;0, SUM(K24,K27,K30),IF(COUNTIF('SOURCE CT'!$F:$F,$A23 &amp; "?")&gt;0,SUMIF('SOURCE CT'!$F:$F,$A23 &amp; "?", 'SOURCE CT'!$C:$C),"...")))</f>
        <v>...</v>
      </c>
      <c r="L23" s="585" t="str">
        <f>IF(COUNTIF('SOURCE GG'!$F:$F,$A23)&gt;0,SUMIF('SOURCE GG'!$F:$F,$A23,'SOURCE GG'!$C:$C),IF(COUNT(L24,L27,L30)&gt;0, SUM(L24,L27,L30),IF(COUNTIF('SOURCE GG'!$F:$F,$A23 &amp; "?")&gt;0,SUMIF('SOURCE GG'!$F:$F,$A23 &amp; "?", 'SOURCE GG'!$C:$C),IF(COUNT(H23:K23)&gt;0,SUM(H23:K23),"..."))))</f>
        <v>...</v>
      </c>
      <c r="M23" s="585" t="str">
        <f>IF(COUNTIF('SOURCE NFPC'!$F:$F,$A23)&gt;0,SUMIF('SOURCE NFPC'!$F:$F,$A23,'SOURCE NFPC'!$C:$C),IF(COUNT(M24,M27,M30)&gt;0, SUM(M24,M27,M30),IF(COUNTIF('SOURCE NFPC'!$F:$F,$A23 &amp; "?")&gt;0,SUMIF('SOURCE NFPC'!$F:$F,$A23 &amp; "?", 'SOURCE NFPC'!$C:$C),"...")))</f>
        <v>...</v>
      </c>
      <c r="N23" s="585" t="str">
        <f>IF(COUNTIF('SOURCE CN'!$F:$F,$A23)&gt;0,SUMIF('SOURCE CN'!$F:$F,$A23,'SOURCE CN'!$C:$C),IF(COUNT(N24,N27,N30)&gt;0, SUM(N24,N27,N30),IF(COUNTIF('SOURCE CN'!$F:$F,$A23 &amp; "?")&gt;0,SUMIF('SOURCE CN'!$F:$F,$A23 &amp; "?", 'SOURCE CN'!$C:$C),"...")))</f>
        <v>...</v>
      </c>
      <c r="O23" s="585" t="str">
        <f>IF(COUNTIF('SOURCE NFPS'!$F:$F,$A23)&gt;0,SUMIF('SOURCE NFPS'!$F:$F,$A23,'SOURCE NFPS'!$C:$C),IF(COUNT(O24,O27,O30)&gt;0, SUM(O24,O27,O30),IF(COUNTIF('SOURCE NFPS'!$F:$F,$A23 &amp; "?")&gt;0,SUMIF('SOURCE NFPS'!$F:$F,$A23 &amp; "?", 'SOURCE NFPS'!$C:$C),IF(COUNT(L23:N23)&gt;0,SUM(L23:N23),"..."))))</f>
        <v>...</v>
      </c>
      <c r="Q23" s="560">
        <f t="shared" si="1"/>
        <v>0</v>
      </c>
      <c r="R23" s="562">
        <f t="shared" si="2"/>
        <v>0</v>
      </c>
      <c r="S23" s="562">
        <f t="shared" si="3"/>
        <v>0</v>
      </c>
      <c r="U23" s="63">
        <v>26</v>
      </c>
      <c r="V23" s="63" t="str">
        <f t="shared" si="0"/>
        <v>A26</v>
      </c>
    </row>
    <row r="24" spans="1:22" ht="9.75" customHeight="1">
      <c r="A24" s="677" t="s">
        <v>2216</v>
      </c>
      <c r="B24" s="66" t="s">
        <v>1404</v>
      </c>
      <c r="C24" s="4" t="s">
        <v>1063</v>
      </c>
      <c r="D24" s="587" t="str">
        <f>IF(COUNTIF('SOURCE BA'!$F:$F,$A24)&gt;0,SUMIF('SOURCE BA'!$F:$F,$A24,'SOURCE BA'!$C:$C),IF(COUNT(D25:D26)&gt;0, SUM(D25:D26),IF(COUNTIF('SOURCE BA'!$F:$F,$A24 &amp; "?")&gt;0,SUMIF('SOURCE BA'!$F:$F,$A24 &amp; "?", 'SOURCE BA'!$C:$C),"...")))</f>
        <v>...</v>
      </c>
      <c r="E24" s="587" t="str">
        <f>IF(COUNTIF('SOURCE EA'!$F:$F,$A24)&gt;0,SUMIF('SOURCE EA'!$F:$F,$A24,'SOURCE EA'!$C:$C),IF(COUNT(E25:E26)&gt;0, SUM(E25:E26),IF(COUNTIF('SOURCE EA'!$F:$F,$A24 &amp; "?")&gt;0,SUMIF('SOURCE EA'!$F:$F,$A24 &amp; "?", 'SOURCE EA'!$C:$C),"...")))</f>
        <v>...</v>
      </c>
      <c r="F24" s="587" t="str">
        <f>IF(COUNTIF('SOURCE SS'!$F:$F,$A24)&gt;0,SUMIF('SOURCE SS'!$F:$F,$A24,'SOURCE SS'!$C:$C),IF(COUNT(F25:F26)&gt;0, SUM(F25:F26),IF(COUNTIF('SOURCE SS'!$F:$F,$A24 &amp; "?")&gt;0,SUMIF('SOURCE SS'!$F:$F,$A24 &amp; "?", 'SOURCE SS'!$C:$C),"...")))</f>
        <v>...</v>
      </c>
      <c r="G24" s="587" t="str">
        <f>IF(COUNTIF('SOURCE CC'!$F:$F,$A24)&gt;0,SUMIF('SOURCE CC'!$F:$F,$A24,'SOURCE CC'!$C:$C),IF(COUNT(G25:G26)&gt;0, SUM(G25:G26),IF(COUNTIF('SOURCE CC'!$F:$F,$A24 &amp; "?")&gt;0,SUMIF('SOURCE CC'!$F:$F,$A24 &amp; "?", 'SOURCE CC'!$C:$C),"...")))</f>
        <v>...</v>
      </c>
      <c r="H24" s="587" t="str">
        <f>IF(COUNTIF('SOURCE CG'!$F:$F,$A24)&gt;0,SUMIF('SOURCE CG'!$F:$F,$A24,'SOURCE CG'!$C:$C),IF(COUNT(H25:H26)&gt;0, SUM(H25:H26),IF(COUNTIF('SOURCE CG'!$F:$F,$A24 &amp; "?")&gt;0,SUMIF('SOURCE CG'!$F:$F,$A24 &amp; "?", 'SOURCE CG'!$C:$C),IF(COUNT(D24:G24)&gt;0,SUM(D24:G24),"..."))))</f>
        <v>...</v>
      </c>
      <c r="I24" s="587" t="str">
        <f>IF(COUNTIF('SOURCE SG'!$F:$F,$A24)&gt;0,SUMIF('SOURCE SG'!$F:$F,$A24,'SOURCE SG'!$C:$C),IF(COUNT(I25:I26)&gt;0, SUM(I25:I26),IF(COUNTIF('SOURCE SG'!$F:$F,$A24 &amp; "?")&gt;0,SUMIF('SOURCE SG'!$F:$F,$A24 &amp; "?", 'SOURCE SG'!$C:$C),"...")))</f>
        <v>...</v>
      </c>
      <c r="J24" s="587" t="str">
        <f>IF(COUNTIF('SOURCE LG'!$F:$F,$A24)&gt;0,SUMIF('SOURCE LG'!$F:$F,$A24,'SOURCE LG'!$C:$C),IF(COUNT(J25:J26)&gt;0, SUM(J25:J26),IF(COUNTIF('SOURCE LG'!$F:$F,$A24 &amp; "?")&gt;0,SUMIF('SOURCE LG'!$F:$F,$A24 &amp; "?", 'SOURCE LG'!$C:$C),"...")))</f>
        <v>...</v>
      </c>
      <c r="K24" s="587" t="str">
        <f>IF(COUNTIF('SOURCE CT'!$F:$F,$A24)&gt;0,SUMIF('SOURCE CT'!$F:$F,$A24,'SOURCE CT'!$C:$C),IF(COUNT(K25:K26)&gt;0, SUM(K25:K26),IF(COUNTIF('SOURCE CT'!$F:$F,$A24 &amp; "?")&gt;0,SUMIF('SOURCE CT'!$F:$F,$A24 &amp; "?", 'SOURCE CT'!$C:$C),"...")))</f>
        <v>...</v>
      </c>
      <c r="L24" s="587" t="str">
        <f>IF(COUNTIF('SOURCE GG'!$F:$F,$A24)&gt;0,SUMIF('SOURCE GG'!$F:$F,$A24,'SOURCE GG'!$C:$C),IF(COUNT(L25:L26)&gt;0, SUM(L25:L26),IF(COUNTIF('SOURCE GG'!$F:$F,$A24 &amp; "?")&gt;0,SUMIF('SOURCE GG'!$F:$F,$A24 &amp; "?", 'SOURCE GG'!$C:$C),IF(COUNT(H24:K24)&gt;0,SUM(H24:K24),"..."))))</f>
        <v>...</v>
      </c>
      <c r="M24" s="587" t="str">
        <f>IF(COUNTIF('SOURCE NFPC'!$F:$F,$A24)&gt;0,SUMIF('SOURCE NFPC'!$F:$F,$A24,'SOURCE NFPC'!$C:$C),IF(COUNT(M25:M26)&gt;0, SUM(M25:M26),IF(COUNTIF('SOURCE NFPC'!$F:$F,$A24 &amp; "?")&gt;0,SUMIF('SOURCE NFPC'!$F:$F,$A24 &amp; "?", 'SOURCE NFPC'!$C:$C),"...")))</f>
        <v>...</v>
      </c>
      <c r="N24" s="587" t="str">
        <f>IF(COUNTIF('SOURCE CN'!$F:$F,$A24)&gt;0,SUMIF('SOURCE CN'!$F:$F,$A24,'SOURCE CN'!$C:$C),IF(COUNT(N25:N26)&gt;0, SUM(N25:N26),IF(COUNTIF('SOURCE CN'!$F:$F,$A24 &amp; "?")&gt;0,SUMIF('SOURCE CN'!$F:$F,$A24 &amp; "?", 'SOURCE CN'!$C:$C),"...")))</f>
        <v>...</v>
      </c>
      <c r="O24" s="587" t="str">
        <f>IF(COUNTIF('SOURCE NFPS'!$F:$F,$A24)&gt;0,SUMIF('SOURCE NFPS'!$F:$F,$A24,'SOURCE NFPS'!$C:$C),IF(COUNT(O25:O26)&gt;0, SUM(O25:O26),IF(COUNTIF('SOURCE NFPS'!$F:$F,$A24 &amp; "?")&gt;0,SUMIF('SOURCE NFPS'!$F:$F,$A24 &amp; "?", 'SOURCE NFPS'!$C:$C),IF(COUNT(L24:N24)&gt;0,SUM(L24:N24),"..."))))</f>
        <v>...</v>
      </c>
      <c r="Q24" s="563">
        <f t="shared" si="1"/>
        <v>0</v>
      </c>
      <c r="R24" s="565">
        <f t="shared" si="2"/>
        <v>0</v>
      </c>
      <c r="S24" s="565">
        <f t="shared" si="3"/>
        <v>0</v>
      </c>
      <c r="U24" s="65">
        <v>261</v>
      </c>
      <c r="V24" s="65" t="str">
        <f t="shared" si="0"/>
        <v>A261</v>
      </c>
    </row>
    <row r="25" spans="1:22" ht="9.75" customHeight="1">
      <c r="A25" s="677" t="s">
        <v>2217</v>
      </c>
      <c r="B25" s="96" t="s">
        <v>268</v>
      </c>
      <c r="C25" s="4" t="s">
        <v>1063</v>
      </c>
      <c r="D25" s="586" t="str">
        <f>IF(COUNTIF('SOURCE BA'!$F:$F,$A25)&gt;0,SUMIF('SOURCE BA'!$F:$F,$A25,'SOURCE BA'!$C:$C),IF(COUNTIF('SOURCE BA'!$F:$F,$A25 &amp; "?")&gt;0,SUMIF('SOURCE BA'!$F:$F,$A25 &amp; "?", 'SOURCE BA'!$C:$C),"..."))</f>
        <v>...</v>
      </c>
      <c r="E25" s="586" t="str">
        <f>IF(COUNTIF('SOURCE EA'!$F:$F,$A25)&gt;0,SUMIF('SOURCE EA'!$F:$F,$A25,'SOURCE EA'!$C:$C),IF(COUNTIF('SOURCE EA'!$F:$F,$A25 &amp; "?")&gt;0,SUMIF('SOURCE EA'!$F:$F,$A25 &amp; "?", 'SOURCE EA'!$C:$C),"..."))</f>
        <v>...</v>
      </c>
      <c r="F25" s="586" t="str">
        <f>IF(COUNTIF('SOURCE SS'!$F:$F,$A25)&gt;0,SUMIF('SOURCE SS'!$F:$F,$A25,'SOURCE SS'!$C:$C),IF(COUNTIF('SOURCE SS'!$F:$F,$A25 &amp; "?")&gt;0,SUMIF('SOURCE SS'!$F:$F,$A25 &amp; "?", 'SOURCE SS'!$C:$C),"..."))</f>
        <v>...</v>
      </c>
      <c r="G25" s="586" t="str">
        <f>IF(COUNTIF('SOURCE CC'!$F:$F,$A25)&gt;0,SUMIF('SOURCE CC'!$F:$F,$A25,'SOURCE CC'!$C:$C),IF(COUNTIF('SOURCE CC'!$F:$F,$A25 &amp; "?")&gt;0,SUMIF('SOURCE CC'!$F:$F,$A25 &amp; "?", 'SOURCE CC'!$C:$C),"..."))</f>
        <v>...</v>
      </c>
      <c r="H25" s="586" t="str">
        <f>IF(COUNTIF('SOURCE CG'!$F:$F,$A25)&gt;0,SUMIF('SOURCE CG'!$F:$F,$A25,'SOURCE CG'!$C:$C),IF(COUNTIF('SOURCE CG'!$F:$F,$A25 &amp; "?")&gt;0,SUMIF('SOURCE CG'!$F:$F,$A25 &amp; "?", 'SOURCE CG'!$C:$C),IF(COUNT(D25:G25)&gt;0,SUM(D25:G25),"...")))</f>
        <v>...</v>
      </c>
      <c r="I25" s="586" t="str">
        <f>IF(COUNTIF('SOURCE SG'!$F:$F,$A25)&gt;0,SUMIF('SOURCE SG'!$F:$F,$A25,'SOURCE SG'!$C:$C),IF(COUNTIF('SOURCE SG'!$F:$F,$A25 &amp; "?")&gt;0,SUMIF('SOURCE SG'!$F:$F,$A25 &amp; "?", 'SOURCE SG'!$C:$C),"..."))</f>
        <v>...</v>
      </c>
      <c r="J25" s="586" t="str">
        <f>IF(COUNTIF('SOURCE LG'!$F:$F,$A25)&gt;0,SUMIF('SOURCE LG'!$F:$F,$A25,'SOURCE LG'!$C:$C),IF(COUNTIF('SOURCE LG'!$F:$F,$A25 &amp; "?")&gt;0,SUMIF('SOURCE LG'!$F:$F,$A25 &amp; "?", 'SOURCE LG'!$C:$C),"..."))</f>
        <v>...</v>
      </c>
      <c r="K25" s="586" t="str">
        <f>IF(COUNTIF('SOURCE CT'!$F:$F,$A25)&gt;0,SUMIF('SOURCE CT'!$F:$F,$A25,'SOURCE CT'!$C:$C),IF(COUNTIF('SOURCE CT'!$F:$F,$A25 &amp; "?")&gt;0,SUMIF('SOURCE CT'!$F:$F,$A25 &amp; "?", 'SOURCE CT'!$C:$C),"..."))</f>
        <v>...</v>
      </c>
      <c r="L25" s="586" t="str">
        <f>IF(COUNTIF('SOURCE GG'!$F:$F,$A25)&gt;0,SUMIF('SOURCE GG'!$F:$F,$A25,'SOURCE GG'!$C:$C),IF(COUNTIF('SOURCE GG'!$F:$F,$A25 &amp; "?")&gt;0,SUMIF('SOURCE GG'!$F:$F,$A25 &amp; "?", 'SOURCE GG'!$C:$C),IF(COUNT(H25:K25)&gt;0,SUM(H25:K25),"...")))</f>
        <v>...</v>
      </c>
      <c r="M25" s="586" t="str">
        <f>IF(COUNTIF('SOURCE NFPC'!$F:$F,$A25)&gt;0,SUMIF('SOURCE NFPC'!$F:$F,$A25,'SOURCE NFPC'!$C:$C),IF(COUNTIF('SOURCE NFPC'!$F:$F,$A25 &amp; "?")&gt;0,SUMIF('SOURCE NFPC'!$F:$F,$A25 &amp; "?", 'SOURCE NFPC'!$C:$C),"..."))</f>
        <v>...</v>
      </c>
      <c r="N25" s="586" t="str">
        <f>IF(COUNTIF('SOURCE CN'!$F:$F,$A25)&gt;0,SUMIF('SOURCE CN'!$F:$F,$A25,'SOURCE CN'!$C:$C),IF(COUNTIF('SOURCE CN'!$F:$F,$A25 &amp; "?")&gt;0,SUMIF('SOURCE CN'!$F:$F,$A25 &amp; "?", 'SOURCE CN'!$C:$C),"..."))</f>
        <v>...</v>
      </c>
      <c r="O25" s="586" t="str">
        <f>IF(COUNTIF('SOURCE NFPS'!$F:$F,$A25)&gt;0,SUMIF('SOURCE NFPS'!$F:$F,$A25,'SOURCE NFPS'!$C:$C),IF(COUNTIF('SOURCE NFPS'!$F:$F,$A25 &amp; "?")&gt;0,SUMIF('SOURCE NFPS'!$F:$F,$A25 &amp; "?", 'SOURCE NFPS'!$C:$C),IF(COUNT(L25:N25)&gt;0,SUM(L25:N25),"...")))</f>
        <v>...</v>
      </c>
      <c r="Q25" s="563">
        <f t="shared" si="1"/>
        <v>0</v>
      </c>
      <c r="R25" s="565">
        <f t="shared" si="2"/>
        <v>0</v>
      </c>
      <c r="S25" s="565">
        <f t="shared" si="3"/>
        <v>0</v>
      </c>
      <c r="U25" s="65">
        <v>2611</v>
      </c>
      <c r="V25" s="65" t="str">
        <f t="shared" si="0"/>
        <v>A2611</v>
      </c>
    </row>
    <row r="26" spans="1:22" ht="9.75" customHeight="1">
      <c r="A26" s="677" t="s">
        <v>2218</v>
      </c>
      <c r="B26" s="96" t="s">
        <v>269</v>
      </c>
      <c r="C26" s="4" t="s">
        <v>1063</v>
      </c>
      <c r="D26" s="586" t="str">
        <f>IF(COUNTIF('SOURCE BA'!$F:$F,$A26)&gt;0,SUMIF('SOURCE BA'!$F:$F,$A26,'SOURCE BA'!$C:$C),IF(COUNTIF('SOURCE BA'!$F:$F,$A26 &amp; "?")&gt;0,SUMIF('SOURCE BA'!$F:$F,$A26 &amp; "?", 'SOURCE BA'!$C:$C),"..."))</f>
        <v>...</v>
      </c>
      <c r="E26" s="586" t="str">
        <f>IF(COUNTIF('SOURCE EA'!$F:$F,$A26)&gt;0,SUMIF('SOURCE EA'!$F:$F,$A26,'SOURCE EA'!$C:$C),IF(COUNTIF('SOURCE EA'!$F:$F,$A26 &amp; "?")&gt;0,SUMIF('SOURCE EA'!$F:$F,$A26 &amp; "?", 'SOURCE EA'!$C:$C),"..."))</f>
        <v>...</v>
      </c>
      <c r="F26" s="586" t="str">
        <f>IF(COUNTIF('SOURCE SS'!$F:$F,$A26)&gt;0,SUMIF('SOURCE SS'!$F:$F,$A26,'SOURCE SS'!$C:$C),IF(COUNTIF('SOURCE SS'!$F:$F,$A26 &amp; "?")&gt;0,SUMIF('SOURCE SS'!$F:$F,$A26 &amp; "?", 'SOURCE SS'!$C:$C),"..."))</f>
        <v>...</v>
      </c>
      <c r="G26" s="586" t="str">
        <f>IF(COUNTIF('SOURCE CC'!$F:$F,$A26)&gt;0,SUMIF('SOURCE CC'!$F:$F,$A26,'SOURCE CC'!$C:$C),IF(COUNTIF('SOURCE CC'!$F:$F,$A26 &amp; "?")&gt;0,SUMIF('SOURCE CC'!$F:$F,$A26 &amp; "?", 'SOURCE CC'!$C:$C),"..."))</f>
        <v>...</v>
      </c>
      <c r="H26" s="586" t="str">
        <f>IF(COUNTIF('SOURCE CG'!$F:$F,$A26)&gt;0,SUMIF('SOURCE CG'!$F:$F,$A26,'SOURCE CG'!$C:$C),IF(COUNTIF('SOURCE CG'!$F:$F,$A26 &amp; "?")&gt;0,SUMIF('SOURCE CG'!$F:$F,$A26 &amp; "?", 'SOURCE CG'!$C:$C),IF(COUNT(D26:G26)&gt;0,SUM(D26:G26),"...")))</f>
        <v>...</v>
      </c>
      <c r="I26" s="586" t="str">
        <f>IF(COUNTIF('SOURCE SG'!$F:$F,$A26)&gt;0,SUMIF('SOURCE SG'!$F:$F,$A26,'SOURCE SG'!$C:$C),IF(COUNTIF('SOURCE SG'!$F:$F,$A26 &amp; "?")&gt;0,SUMIF('SOURCE SG'!$F:$F,$A26 &amp; "?", 'SOURCE SG'!$C:$C),"..."))</f>
        <v>...</v>
      </c>
      <c r="J26" s="586" t="str">
        <f>IF(COUNTIF('SOURCE LG'!$F:$F,$A26)&gt;0,SUMIF('SOURCE LG'!$F:$F,$A26,'SOURCE LG'!$C:$C),IF(COUNTIF('SOURCE LG'!$F:$F,$A26 &amp; "?")&gt;0,SUMIF('SOURCE LG'!$F:$F,$A26 &amp; "?", 'SOURCE LG'!$C:$C),"..."))</f>
        <v>...</v>
      </c>
      <c r="K26" s="586" t="str">
        <f>IF(COUNTIF('SOURCE CT'!$F:$F,$A26)&gt;0,SUMIF('SOURCE CT'!$F:$F,$A26,'SOURCE CT'!$C:$C),IF(COUNTIF('SOURCE CT'!$F:$F,$A26 &amp; "?")&gt;0,SUMIF('SOURCE CT'!$F:$F,$A26 &amp; "?", 'SOURCE CT'!$C:$C),"..."))</f>
        <v>...</v>
      </c>
      <c r="L26" s="586" t="str">
        <f>IF(COUNTIF('SOURCE GG'!$F:$F,$A26)&gt;0,SUMIF('SOURCE GG'!$F:$F,$A26,'SOURCE GG'!$C:$C),IF(COUNTIF('SOURCE GG'!$F:$F,$A26 &amp; "?")&gt;0,SUMIF('SOURCE GG'!$F:$F,$A26 &amp; "?", 'SOURCE GG'!$C:$C),IF(COUNT(H26:K26)&gt;0,SUM(H26:K26),"...")))</f>
        <v>...</v>
      </c>
      <c r="M26" s="586" t="str">
        <f>IF(COUNTIF('SOURCE NFPC'!$F:$F,$A26)&gt;0,SUMIF('SOURCE NFPC'!$F:$F,$A26,'SOURCE NFPC'!$C:$C),IF(COUNTIF('SOURCE NFPC'!$F:$F,$A26 &amp; "?")&gt;0,SUMIF('SOURCE NFPC'!$F:$F,$A26 &amp; "?", 'SOURCE NFPC'!$C:$C),"..."))</f>
        <v>...</v>
      </c>
      <c r="N26" s="586" t="str">
        <f>IF(COUNTIF('SOURCE CN'!$F:$F,$A26)&gt;0,SUMIF('SOURCE CN'!$F:$F,$A26,'SOURCE CN'!$C:$C),IF(COUNTIF('SOURCE CN'!$F:$F,$A26 &amp; "?")&gt;0,SUMIF('SOURCE CN'!$F:$F,$A26 &amp; "?", 'SOURCE CN'!$C:$C),"..."))</f>
        <v>...</v>
      </c>
      <c r="O26" s="586" t="str">
        <f>IF(COUNTIF('SOURCE NFPS'!$F:$F,$A26)&gt;0,SUMIF('SOURCE NFPS'!$F:$F,$A26,'SOURCE NFPS'!$C:$C),IF(COUNTIF('SOURCE NFPS'!$F:$F,$A26 &amp; "?")&gt;0,SUMIF('SOURCE NFPS'!$F:$F,$A26 &amp; "?", 'SOURCE NFPS'!$C:$C),IF(COUNT(L26:N26)&gt;0,SUM(L26:N26),"...")))</f>
        <v>...</v>
      </c>
      <c r="Q26" s="563">
        <f t="shared" si="1"/>
        <v>0</v>
      </c>
      <c r="R26" s="565">
        <f t="shared" si="2"/>
        <v>0</v>
      </c>
      <c r="S26" s="565">
        <f t="shared" si="3"/>
        <v>0</v>
      </c>
      <c r="U26" s="65">
        <v>2612</v>
      </c>
      <c r="V26" s="65" t="str">
        <f t="shared" si="0"/>
        <v>A2612</v>
      </c>
    </row>
    <row r="27" spans="1:22" ht="9.75" customHeight="1">
      <c r="A27" s="677" t="s">
        <v>2219</v>
      </c>
      <c r="B27" s="66" t="s">
        <v>1405</v>
      </c>
      <c r="C27" s="4" t="s">
        <v>1063</v>
      </c>
      <c r="D27" s="587" t="str">
        <f>IF(COUNTIF('SOURCE BA'!$F:$F,$A27)&gt;0,SUMIF('SOURCE BA'!$F:$F,$A27,'SOURCE BA'!$C:$C),IF(COUNT(D28:D29)&gt;0, SUM(D28:D29),IF(COUNTIF('SOURCE BA'!$F:$F,$A27 &amp; "?")&gt;0,SUMIF('SOURCE BA'!$F:$F,$A27 &amp; "?", 'SOURCE BA'!$C:$C),"...")))</f>
        <v>...</v>
      </c>
      <c r="E27" s="587" t="str">
        <f>IF(COUNTIF('SOURCE EA'!$F:$F,$A27)&gt;0,SUMIF('SOURCE EA'!$F:$F,$A27,'SOURCE EA'!$C:$C),IF(COUNT(E28:E29)&gt;0, SUM(E28:E29),IF(COUNTIF('SOURCE EA'!$F:$F,$A27 &amp; "?")&gt;0,SUMIF('SOURCE EA'!$F:$F,$A27 &amp; "?", 'SOURCE EA'!$C:$C),"...")))</f>
        <v>...</v>
      </c>
      <c r="F27" s="587" t="str">
        <f>IF(COUNTIF('SOURCE SS'!$F:$F,$A27)&gt;0,SUMIF('SOURCE SS'!$F:$F,$A27,'SOURCE SS'!$C:$C),IF(COUNT(F28:F29)&gt;0, SUM(F28:F29),IF(COUNTIF('SOURCE SS'!$F:$F,$A27 &amp; "?")&gt;0,SUMIF('SOURCE SS'!$F:$F,$A27 &amp; "?", 'SOURCE SS'!$C:$C),"...")))</f>
        <v>...</v>
      </c>
      <c r="G27" s="587" t="str">
        <f>IF(COUNTIF('SOURCE CC'!$F:$F,$A27)&gt;0,SUMIF('SOURCE CC'!$F:$F,$A27,'SOURCE CC'!$C:$C),IF(COUNT(G28:G29)&gt;0, SUM(G28:G29),IF(COUNTIF('SOURCE CC'!$F:$F,$A27 &amp; "?")&gt;0,SUMIF('SOURCE CC'!$F:$F,$A27 &amp; "?", 'SOURCE CC'!$C:$C),"...")))</f>
        <v>...</v>
      </c>
      <c r="H27" s="587" t="str">
        <f>IF(COUNTIF('SOURCE CG'!$F:$F,$A27)&gt;0,SUMIF('SOURCE CG'!$F:$F,$A27,'SOURCE CG'!$C:$C),IF(COUNT(H28:H29)&gt;0, SUM(H28:H29),IF(COUNTIF('SOURCE CG'!$F:$F,$A27 &amp; "?")&gt;0,SUMIF('SOURCE CG'!$F:$F,$A27 &amp; "?", 'SOURCE CG'!$C:$C),IF(COUNT(D27:G27)&gt;0,SUM(D27:G27),"..."))))</f>
        <v>...</v>
      </c>
      <c r="I27" s="587" t="str">
        <f>IF(COUNTIF('SOURCE SG'!$F:$F,$A27)&gt;0,SUMIF('SOURCE SG'!$F:$F,$A27,'SOURCE SG'!$C:$C),IF(COUNT(I28:I29)&gt;0, SUM(I28:I29),IF(COUNTIF('SOURCE SG'!$F:$F,$A27 &amp; "?")&gt;0,SUMIF('SOURCE SG'!$F:$F,$A27 &amp; "?", 'SOURCE SG'!$C:$C),"...")))</f>
        <v>...</v>
      </c>
      <c r="J27" s="587" t="str">
        <f>IF(COUNTIF('SOURCE LG'!$F:$F,$A27)&gt;0,SUMIF('SOURCE LG'!$F:$F,$A27,'SOURCE LG'!$C:$C),IF(COUNT(J28:J29)&gt;0, SUM(J28:J29),IF(COUNTIF('SOURCE LG'!$F:$F,$A27 &amp; "?")&gt;0,SUMIF('SOURCE LG'!$F:$F,$A27 &amp; "?", 'SOURCE LG'!$C:$C),"...")))</f>
        <v>...</v>
      </c>
      <c r="K27" s="587" t="str">
        <f>IF(COUNTIF('SOURCE CT'!$F:$F,$A27)&gt;0,SUMIF('SOURCE CT'!$F:$F,$A27,'SOURCE CT'!$C:$C),IF(COUNT(K28:K29)&gt;0, SUM(K28:K29),IF(COUNTIF('SOURCE CT'!$F:$F,$A27 &amp; "?")&gt;0,SUMIF('SOURCE CT'!$F:$F,$A27 &amp; "?", 'SOURCE CT'!$C:$C),"...")))</f>
        <v>...</v>
      </c>
      <c r="L27" s="587" t="str">
        <f>IF(COUNTIF('SOURCE GG'!$F:$F,$A27)&gt;0,SUMIF('SOURCE GG'!$F:$F,$A27,'SOURCE GG'!$C:$C),IF(COUNT(L28:L29)&gt;0, SUM(L28:L29),IF(COUNTIF('SOURCE GG'!$F:$F,$A27 &amp; "?")&gt;0,SUMIF('SOURCE GG'!$F:$F,$A27 &amp; "?", 'SOURCE GG'!$C:$C),IF(COUNT(H27:K27)&gt;0,SUM(H27:K27),"..."))))</f>
        <v>...</v>
      </c>
      <c r="M27" s="587" t="str">
        <f>IF(COUNTIF('SOURCE NFPC'!$F:$F,$A27)&gt;0,SUMIF('SOURCE NFPC'!$F:$F,$A27,'SOURCE NFPC'!$C:$C),IF(COUNT(M28:M29)&gt;0, SUM(M28:M29),IF(COUNTIF('SOURCE NFPC'!$F:$F,$A27 &amp; "?")&gt;0,SUMIF('SOURCE NFPC'!$F:$F,$A27 &amp; "?", 'SOURCE NFPC'!$C:$C),"...")))</f>
        <v>...</v>
      </c>
      <c r="N27" s="587" t="str">
        <f>IF(COUNTIF('SOURCE CN'!$F:$F,$A27)&gt;0,SUMIF('SOURCE CN'!$F:$F,$A27,'SOURCE CN'!$C:$C),IF(COUNT(N28:N29)&gt;0, SUM(N28:N29),IF(COUNTIF('SOURCE CN'!$F:$F,$A27 &amp; "?")&gt;0,SUMIF('SOURCE CN'!$F:$F,$A27 &amp; "?", 'SOURCE CN'!$C:$C),"...")))</f>
        <v>...</v>
      </c>
      <c r="O27" s="587" t="str">
        <f>IF(COUNTIF('SOURCE NFPS'!$F:$F,$A27)&gt;0,SUMIF('SOURCE NFPS'!$F:$F,$A27,'SOURCE NFPS'!$C:$C),IF(COUNT(O28:O29)&gt;0, SUM(O28:O29),IF(COUNTIF('SOURCE NFPS'!$F:$F,$A27 &amp; "?")&gt;0,SUMIF('SOURCE NFPS'!$F:$F,$A27 &amp; "?", 'SOURCE NFPS'!$C:$C),IF(COUNT(L27:N27)&gt;0,SUM(L27:N27),"..."))))</f>
        <v>...</v>
      </c>
      <c r="Q27" s="563">
        <f t="shared" si="1"/>
        <v>0</v>
      </c>
      <c r="R27" s="565">
        <f t="shared" si="2"/>
        <v>0</v>
      </c>
      <c r="S27" s="565">
        <f t="shared" si="3"/>
        <v>0</v>
      </c>
      <c r="U27" s="65">
        <v>262</v>
      </c>
      <c r="V27" s="65" t="str">
        <f t="shared" si="0"/>
        <v>A262</v>
      </c>
    </row>
    <row r="28" spans="1:22" ht="9.75" customHeight="1">
      <c r="A28" s="677" t="s">
        <v>2220</v>
      </c>
      <c r="B28" s="96" t="s">
        <v>268</v>
      </c>
      <c r="C28" s="4" t="s">
        <v>1063</v>
      </c>
      <c r="D28" s="586" t="str">
        <f>IF(COUNTIF('SOURCE BA'!$F:$F,$A28)&gt;0,SUMIF('SOURCE BA'!$F:$F,$A28,'SOURCE BA'!$C:$C),IF(COUNTIF('SOURCE BA'!$F:$F,$A28 &amp; "?")&gt;0,SUMIF('SOURCE BA'!$F:$F,$A28 &amp; "?", 'SOURCE BA'!$C:$C),"..."))</f>
        <v>...</v>
      </c>
      <c r="E28" s="586" t="str">
        <f>IF(COUNTIF('SOURCE EA'!$F:$F,$A28)&gt;0,SUMIF('SOURCE EA'!$F:$F,$A28,'SOURCE EA'!$C:$C),IF(COUNTIF('SOURCE EA'!$F:$F,$A28 &amp; "?")&gt;0,SUMIF('SOURCE EA'!$F:$F,$A28 &amp; "?", 'SOURCE EA'!$C:$C),"..."))</f>
        <v>...</v>
      </c>
      <c r="F28" s="586" t="str">
        <f>IF(COUNTIF('SOURCE SS'!$F:$F,$A28)&gt;0,SUMIF('SOURCE SS'!$F:$F,$A28,'SOURCE SS'!$C:$C),IF(COUNTIF('SOURCE SS'!$F:$F,$A28 &amp; "?")&gt;0,SUMIF('SOURCE SS'!$F:$F,$A28 &amp; "?", 'SOURCE SS'!$C:$C),"..."))</f>
        <v>...</v>
      </c>
      <c r="G28" s="586" t="str">
        <f>IF(COUNTIF('SOURCE CC'!$F:$F,$A28)&gt;0,SUMIF('SOURCE CC'!$F:$F,$A28,'SOURCE CC'!$C:$C),IF(COUNTIF('SOURCE CC'!$F:$F,$A28 &amp; "?")&gt;0,SUMIF('SOURCE CC'!$F:$F,$A28 &amp; "?", 'SOURCE CC'!$C:$C),"..."))</f>
        <v>...</v>
      </c>
      <c r="H28" s="586" t="str">
        <f>IF(COUNTIF('SOURCE CG'!$F:$F,$A28)&gt;0,SUMIF('SOURCE CG'!$F:$F,$A28,'SOURCE CG'!$C:$C),IF(COUNTIF('SOURCE CG'!$F:$F,$A28 &amp; "?")&gt;0,SUMIF('SOURCE CG'!$F:$F,$A28 &amp; "?", 'SOURCE CG'!$C:$C),IF(COUNT(D28:G28)&gt;0,SUM(D28:G28),"...")))</f>
        <v>...</v>
      </c>
      <c r="I28" s="586" t="str">
        <f>IF(COUNTIF('SOURCE SG'!$F:$F,$A28)&gt;0,SUMIF('SOURCE SG'!$F:$F,$A28,'SOURCE SG'!$C:$C),IF(COUNTIF('SOURCE SG'!$F:$F,$A28 &amp; "?")&gt;0,SUMIF('SOURCE SG'!$F:$F,$A28 &amp; "?", 'SOURCE SG'!$C:$C),"..."))</f>
        <v>...</v>
      </c>
      <c r="J28" s="586" t="str">
        <f>IF(COUNTIF('SOURCE LG'!$F:$F,$A28)&gt;0,SUMIF('SOURCE LG'!$F:$F,$A28,'SOURCE LG'!$C:$C),IF(COUNTIF('SOURCE LG'!$F:$F,$A28 &amp; "?")&gt;0,SUMIF('SOURCE LG'!$F:$F,$A28 &amp; "?", 'SOURCE LG'!$C:$C),"..."))</f>
        <v>...</v>
      </c>
      <c r="K28" s="586" t="str">
        <f>IF(COUNTIF('SOURCE CT'!$F:$F,$A28)&gt;0,SUMIF('SOURCE CT'!$F:$F,$A28,'SOURCE CT'!$C:$C),IF(COUNTIF('SOURCE CT'!$F:$F,$A28 &amp; "?")&gt;0,SUMIF('SOURCE CT'!$F:$F,$A28 &amp; "?", 'SOURCE CT'!$C:$C),"..."))</f>
        <v>...</v>
      </c>
      <c r="L28" s="586" t="str">
        <f>IF(COUNTIF('SOURCE GG'!$F:$F,$A28)&gt;0,SUMIF('SOURCE GG'!$F:$F,$A28,'SOURCE GG'!$C:$C),IF(COUNTIF('SOURCE GG'!$F:$F,$A28 &amp; "?")&gt;0,SUMIF('SOURCE GG'!$F:$F,$A28 &amp; "?", 'SOURCE GG'!$C:$C),IF(COUNT(H28:K28)&gt;0,SUM(H28:K28),"...")))</f>
        <v>...</v>
      </c>
      <c r="M28" s="586" t="str">
        <f>IF(COUNTIF('SOURCE NFPC'!$F:$F,$A28)&gt;0,SUMIF('SOURCE NFPC'!$F:$F,$A28,'SOURCE NFPC'!$C:$C),IF(COUNTIF('SOURCE NFPC'!$F:$F,$A28 &amp; "?")&gt;0,SUMIF('SOURCE NFPC'!$F:$F,$A28 &amp; "?", 'SOURCE NFPC'!$C:$C),"..."))</f>
        <v>...</v>
      </c>
      <c r="N28" s="586" t="str">
        <f>IF(COUNTIF('SOURCE CN'!$F:$F,$A28)&gt;0,SUMIF('SOURCE CN'!$F:$F,$A28,'SOURCE CN'!$C:$C),IF(COUNTIF('SOURCE CN'!$F:$F,$A28 &amp; "?")&gt;0,SUMIF('SOURCE CN'!$F:$F,$A28 &amp; "?", 'SOURCE CN'!$C:$C),"..."))</f>
        <v>...</v>
      </c>
      <c r="O28" s="586" t="str">
        <f>IF(COUNTIF('SOURCE NFPS'!$F:$F,$A28)&gt;0,SUMIF('SOURCE NFPS'!$F:$F,$A28,'SOURCE NFPS'!$C:$C),IF(COUNTIF('SOURCE NFPS'!$F:$F,$A28 &amp; "?")&gt;0,SUMIF('SOURCE NFPS'!$F:$F,$A28 &amp; "?", 'SOURCE NFPS'!$C:$C),IF(COUNT(L28:N28)&gt;0,SUM(L28:N28),"...")))</f>
        <v>...</v>
      </c>
      <c r="Q28" s="563">
        <f t="shared" si="1"/>
        <v>0</v>
      </c>
      <c r="R28" s="565">
        <f t="shared" si="2"/>
        <v>0</v>
      </c>
      <c r="S28" s="565">
        <f t="shared" si="3"/>
        <v>0</v>
      </c>
      <c r="U28" s="65">
        <v>2621</v>
      </c>
      <c r="V28" s="65" t="str">
        <f t="shared" si="0"/>
        <v>A2621</v>
      </c>
    </row>
    <row r="29" spans="1:22" ht="9.75" customHeight="1">
      <c r="A29" s="677" t="s">
        <v>2221</v>
      </c>
      <c r="B29" s="96" t="s">
        <v>269</v>
      </c>
      <c r="C29" s="4" t="s">
        <v>1063</v>
      </c>
      <c r="D29" s="586" t="str">
        <f>IF(COUNTIF('SOURCE BA'!$F:$F,$A29)&gt;0,SUMIF('SOURCE BA'!$F:$F,$A29,'SOURCE BA'!$C:$C),IF(COUNTIF('SOURCE BA'!$F:$F,$A29 &amp; "?")&gt;0,SUMIF('SOURCE BA'!$F:$F,$A29 &amp; "?", 'SOURCE BA'!$C:$C),"..."))</f>
        <v>...</v>
      </c>
      <c r="E29" s="586" t="str">
        <f>IF(COUNTIF('SOURCE EA'!$F:$F,$A29)&gt;0,SUMIF('SOURCE EA'!$F:$F,$A29,'SOURCE EA'!$C:$C),IF(COUNTIF('SOURCE EA'!$F:$F,$A29 &amp; "?")&gt;0,SUMIF('SOURCE EA'!$F:$F,$A29 &amp; "?", 'SOURCE EA'!$C:$C),"..."))</f>
        <v>...</v>
      </c>
      <c r="F29" s="586" t="str">
        <f>IF(COUNTIF('SOURCE SS'!$F:$F,$A29)&gt;0,SUMIF('SOURCE SS'!$F:$F,$A29,'SOURCE SS'!$C:$C),IF(COUNTIF('SOURCE SS'!$F:$F,$A29 &amp; "?")&gt;0,SUMIF('SOURCE SS'!$F:$F,$A29 &amp; "?", 'SOURCE SS'!$C:$C),"..."))</f>
        <v>...</v>
      </c>
      <c r="G29" s="586" t="str">
        <f>IF(COUNTIF('SOURCE CC'!$F:$F,$A29)&gt;0,SUMIF('SOURCE CC'!$F:$F,$A29,'SOURCE CC'!$C:$C),IF(COUNTIF('SOURCE CC'!$F:$F,$A29 &amp; "?")&gt;0,SUMIF('SOURCE CC'!$F:$F,$A29 &amp; "?", 'SOURCE CC'!$C:$C),"..."))</f>
        <v>...</v>
      </c>
      <c r="H29" s="586" t="str">
        <f>IF(COUNTIF('SOURCE CG'!$F:$F,$A29)&gt;0,SUMIF('SOURCE CG'!$F:$F,$A29,'SOURCE CG'!$C:$C),IF(COUNTIF('SOURCE CG'!$F:$F,$A29 &amp; "?")&gt;0,SUMIF('SOURCE CG'!$F:$F,$A29 &amp; "?", 'SOURCE CG'!$C:$C),IF(COUNT(D29:G29)&gt;0,SUM(D29:G29),"...")))</f>
        <v>...</v>
      </c>
      <c r="I29" s="586" t="str">
        <f>IF(COUNTIF('SOURCE SG'!$F:$F,$A29)&gt;0,SUMIF('SOURCE SG'!$F:$F,$A29,'SOURCE SG'!$C:$C),IF(COUNTIF('SOURCE SG'!$F:$F,$A29 &amp; "?")&gt;0,SUMIF('SOURCE SG'!$F:$F,$A29 &amp; "?", 'SOURCE SG'!$C:$C),"..."))</f>
        <v>...</v>
      </c>
      <c r="J29" s="586" t="str">
        <f>IF(COUNTIF('SOURCE LG'!$F:$F,$A29)&gt;0,SUMIF('SOURCE LG'!$F:$F,$A29,'SOURCE LG'!$C:$C),IF(COUNTIF('SOURCE LG'!$F:$F,$A29 &amp; "?")&gt;0,SUMIF('SOURCE LG'!$F:$F,$A29 &amp; "?", 'SOURCE LG'!$C:$C),"..."))</f>
        <v>...</v>
      </c>
      <c r="K29" s="586" t="str">
        <f>IF(COUNTIF('SOURCE CT'!$F:$F,$A29)&gt;0,SUMIF('SOURCE CT'!$F:$F,$A29,'SOURCE CT'!$C:$C),IF(COUNTIF('SOURCE CT'!$F:$F,$A29 &amp; "?")&gt;0,SUMIF('SOURCE CT'!$F:$F,$A29 &amp; "?", 'SOURCE CT'!$C:$C),"..."))</f>
        <v>...</v>
      </c>
      <c r="L29" s="586" t="str">
        <f>IF(COUNTIF('SOURCE GG'!$F:$F,$A29)&gt;0,SUMIF('SOURCE GG'!$F:$F,$A29,'SOURCE GG'!$C:$C),IF(COUNTIF('SOURCE GG'!$F:$F,$A29 &amp; "?")&gt;0,SUMIF('SOURCE GG'!$F:$F,$A29 &amp; "?", 'SOURCE GG'!$C:$C),IF(COUNT(H29:K29)&gt;0,SUM(H29:K29),"...")))</f>
        <v>...</v>
      </c>
      <c r="M29" s="586" t="str">
        <f>IF(COUNTIF('SOURCE NFPC'!$F:$F,$A29)&gt;0,SUMIF('SOURCE NFPC'!$F:$F,$A29,'SOURCE NFPC'!$C:$C),IF(COUNTIF('SOURCE NFPC'!$F:$F,$A29 &amp; "?")&gt;0,SUMIF('SOURCE NFPC'!$F:$F,$A29 &amp; "?", 'SOURCE NFPC'!$C:$C),"..."))</f>
        <v>...</v>
      </c>
      <c r="N29" s="586" t="str">
        <f>IF(COUNTIF('SOURCE CN'!$F:$F,$A29)&gt;0,SUMIF('SOURCE CN'!$F:$F,$A29,'SOURCE CN'!$C:$C),IF(COUNTIF('SOURCE CN'!$F:$F,$A29 &amp; "?")&gt;0,SUMIF('SOURCE CN'!$F:$F,$A29 &amp; "?", 'SOURCE CN'!$C:$C),"..."))</f>
        <v>...</v>
      </c>
      <c r="O29" s="586" t="str">
        <f>IF(COUNTIF('SOURCE NFPS'!$F:$F,$A29)&gt;0,SUMIF('SOURCE NFPS'!$F:$F,$A29,'SOURCE NFPS'!$C:$C),IF(COUNTIF('SOURCE NFPS'!$F:$F,$A29 &amp; "?")&gt;0,SUMIF('SOURCE NFPS'!$F:$F,$A29 &amp; "?", 'SOURCE NFPS'!$C:$C),IF(COUNT(L29:N29)&gt;0,SUM(L29:N29),"...")))</f>
        <v>...</v>
      </c>
      <c r="Q29" s="563">
        <f t="shared" si="1"/>
        <v>0</v>
      </c>
      <c r="R29" s="565">
        <f t="shared" si="2"/>
        <v>0</v>
      </c>
      <c r="S29" s="565">
        <f t="shared" si="3"/>
        <v>0</v>
      </c>
      <c r="U29" s="65">
        <v>2622</v>
      </c>
      <c r="V29" s="65" t="str">
        <f t="shared" si="0"/>
        <v>A2622</v>
      </c>
    </row>
    <row r="30" spans="1:22" ht="9.75" customHeight="1">
      <c r="A30" s="677" t="s">
        <v>2222</v>
      </c>
      <c r="B30" s="66" t="s">
        <v>888</v>
      </c>
      <c r="C30" s="4" t="s">
        <v>1063</v>
      </c>
      <c r="D30" s="587" t="str">
        <f>IF(COUNTIF('SOURCE BA'!$F:$F,$A30)&gt;0,SUMIF('SOURCE BA'!$F:$F,$A30,'SOURCE BA'!$C:$C),IF(COUNT(D31:D32)&gt;0, SUM(D31:D32),IF(COUNTIF('SOURCE BA'!$F:$F,$A30 &amp; "?")&gt;0,SUMIF('SOURCE BA'!$F:$F,$A30 &amp; "?", 'SOURCE BA'!$C:$C),"...")))</f>
        <v>...</v>
      </c>
      <c r="E30" s="587" t="str">
        <f>IF(COUNTIF('SOURCE EA'!$F:$F,$A30)&gt;0,SUMIF('SOURCE EA'!$F:$F,$A30,'SOURCE EA'!$C:$C),IF(COUNT(E31:E32)&gt;0, SUM(E31:E32),IF(COUNTIF('SOURCE EA'!$F:$F,$A30 &amp; "?")&gt;0,SUMIF('SOURCE EA'!$F:$F,$A30 &amp; "?", 'SOURCE EA'!$C:$C),"...")))</f>
        <v>...</v>
      </c>
      <c r="F30" s="587" t="str">
        <f>IF(COUNTIF('SOURCE SS'!$F:$F,$A30)&gt;0,SUMIF('SOURCE SS'!$F:$F,$A30,'SOURCE SS'!$C:$C),IF(COUNT(F31:F32)&gt;0, SUM(F31:F32),IF(COUNTIF('SOURCE SS'!$F:$F,$A30 &amp; "?")&gt;0,SUMIF('SOURCE SS'!$F:$F,$A30 &amp; "?", 'SOURCE SS'!$C:$C),"...")))</f>
        <v>...</v>
      </c>
      <c r="G30" s="587" t="str">
        <f>IF(COUNTIF('SOURCE CC'!$F:$F,$A30)&gt;0,SUMIF('SOURCE CC'!$F:$F,$A30,'SOURCE CC'!$C:$C),IF(COUNT(G31:G32)&gt;0, SUM(G31:G32),IF(COUNTIF('SOURCE CC'!$F:$F,$A30 &amp; "?")&gt;0,SUMIF('SOURCE CC'!$F:$F,$A30 &amp; "?", 'SOURCE CC'!$C:$C),"...")))</f>
        <v>...</v>
      </c>
      <c r="H30" s="587" t="str">
        <f>IF(COUNTIF('SOURCE CG'!$F:$F,$A30)&gt;0,SUMIF('SOURCE CG'!$F:$F,$A30,'SOURCE CG'!$C:$C),IF(COUNT(H31:H32)&gt;0, SUM(H31:H32),IF(COUNTIF('SOURCE CG'!$F:$F,$A30 &amp; "?")&gt;0,SUMIF('SOURCE CG'!$F:$F,$A30 &amp; "?", 'SOURCE CG'!$C:$C),IF(COUNT(D30:G30)&gt;0,SUM(D30:G30),"..."))))</f>
        <v>...</v>
      </c>
      <c r="I30" s="587" t="str">
        <f>IF(COUNTIF('SOURCE SG'!$F:$F,$A30)&gt;0,SUMIF('SOURCE SG'!$F:$F,$A30,'SOURCE SG'!$C:$C),IF(COUNT(I31:I32)&gt;0, SUM(I31:I32),IF(COUNTIF('SOURCE SG'!$F:$F,$A30 &amp; "?")&gt;0,SUMIF('SOURCE SG'!$F:$F,$A30 &amp; "?", 'SOURCE SG'!$C:$C),"...")))</f>
        <v>...</v>
      </c>
      <c r="J30" s="587" t="str">
        <f>IF(COUNTIF('SOURCE LG'!$F:$F,$A30)&gt;0,SUMIF('SOURCE LG'!$F:$F,$A30,'SOURCE LG'!$C:$C),IF(COUNT(J31:J32)&gt;0, SUM(J31:J32),IF(COUNTIF('SOURCE LG'!$F:$F,$A30 &amp; "?")&gt;0,SUMIF('SOURCE LG'!$F:$F,$A30 &amp; "?", 'SOURCE LG'!$C:$C),"...")))</f>
        <v>...</v>
      </c>
      <c r="K30" s="587" t="str">
        <f>IF(COUNTIF('SOURCE CT'!$F:$F,$A30)&gt;0,SUMIF('SOURCE CT'!$F:$F,$A30,'SOURCE CT'!$C:$C),IF(COUNT(K31:K32)&gt;0, SUM(K31:K32),IF(COUNTIF('SOURCE CT'!$F:$F,$A30 &amp; "?")&gt;0,SUMIF('SOURCE CT'!$F:$F,$A30 &amp; "?", 'SOURCE CT'!$C:$C),"...")))</f>
        <v>...</v>
      </c>
      <c r="L30" s="587" t="str">
        <f>IF(COUNTIF('SOURCE GG'!$F:$F,$A30)&gt;0,SUMIF('SOURCE GG'!$F:$F,$A30,'SOURCE GG'!$C:$C),IF(COUNT(L31:L32)&gt;0, SUM(L31:L32),IF(COUNTIF('SOURCE GG'!$F:$F,$A30 &amp; "?")&gt;0,SUMIF('SOURCE GG'!$F:$F,$A30 &amp; "?", 'SOURCE GG'!$C:$C),IF(COUNT(H30:K30)&gt;0,SUM(H30:K30),"..."))))</f>
        <v>...</v>
      </c>
      <c r="M30" s="587" t="str">
        <f>IF(COUNTIF('SOURCE NFPC'!$F:$F,$A30)&gt;0,SUMIF('SOURCE NFPC'!$F:$F,$A30,'SOURCE NFPC'!$C:$C),IF(COUNT(M31:M32)&gt;0, SUM(M31:M32),IF(COUNTIF('SOURCE NFPC'!$F:$F,$A30 &amp; "?")&gt;0,SUMIF('SOURCE NFPC'!$F:$F,$A30 &amp; "?", 'SOURCE NFPC'!$C:$C),"...")))</f>
        <v>...</v>
      </c>
      <c r="N30" s="587" t="str">
        <f>IF(COUNTIF('SOURCE CN'!$F:$F,$A30)&gt;0,SUMIF('SOURCE CN'!$F:$F,$A30,'SOURCE CN'!$C:$C),IF(COUNT(N31:N32)&gt;0, SUM(N31:N32),IF(COUNTIF('SOURCE CN'!$F:$F,$A30 &amp; "?")&gt;0,SUMIF('SOURCE CN'!$F:$F,$A30 &amp; "?", 'SOURCE CN'!$C:$C),"...")))</f>
        <v>...</v>
      </c>
      <c r="O30" s="587" t="str">
        <f>IF(COUNTIF('SOURCE NFPS'!$F:$F,$A30)&gt;0,SUMIF('SOURCE NFPS'!$F:$F,$A30,'SOURCE NFPS'!$C:$C),IF(COUNT(O31:O32)&gt;0, SUM(O31:O32),IF(COUNTIF('SOURCE NFPS'!$F:$F,$A30 &amp; "?")&gt;0,SUMIF('SOURCE NFPS'!$F:$F,$A30 &amp; "?", 'SOURCE NFPS'!$C:$C),IF(COUNT(L30:N30)&gt;0,SUM(L30:N30),"..."))))</f>
        <v>...</v>
      </c>
      <c r="Q30" s="563">
        <f t="shared" si="1"/>
        <v>0</v>
      </c>
      <c r="R30" s="565">
        <f t="shared" si="2"/>
        <v>0</v>
      </c>
      <c r="S30" s="565">
        <f t="shared" si="3"/>
        <v>0</v>
      </c>
      <c r="U30" s="65">
        <v>263</v>
      </c>
      <c r="V30" s="65" t="str">
        <f t="shared" si="0"/>
        <v>A263</v>
      </c>
    </row>
    <row r="31" spans="1:22" ht="9.75" customHeight="1">
      <c r="A31" s="677" t="s">
        <v>2223</v>
      </c>
      <c r="B31" s="96" t="s">
        <v>268</v>
      </c>
      <c r="C31" s="4" t="s">
        <v>1063</v>
      </c>
      <c r="D31" s="586" t="str">
        <f>IF(COUNTIF('SOURCE BA'!$F:$F,$A31)&gt;0,SUMIF('SOURCE BA'!$F:$F,$A31,'SOURCE BA'!$C:$C),IF(COUNTIF('SOURCE BA'!$F:$F,$A31 &amp; "?")&gt;0,SUMIF('SOURCE BA'!$F:$F,$A31 &amp; "?", 'SOURCE BA'!$C:$C),"..."))</f>
        <v>...</v>
      </c>
      <c r="E31" s="586" t="str">
        <f>IF(COUNTIF('SOURCE EA'!$F:$F,$A31)&gt;0,SUMIF('SOURCE EA'!$F:$F,$A31,'SOURCE EA'!$C:$C),IF(COUNTIF('SOURCE EA'!$F:$F,$A31 &amp; "?")&gt;0,SUMIF('SOURCE EA'!$F:$F,$A31 &amp; "?", 'SOURCE EA'!$C:$C),"..."))</f>
        <v>...</v>
      </c>
      <c r="F31" s="586" t="str">
        <f>IF(COUNTIF('SOURCE SS'!$F:$F,$A31)&gt;0,SUMIF('SOURCE SS'!$F:$F,$A31,'SOURCE SS'!$C:$C),IF(COUNTIF('SOURCE SS'!$F:$F,$A31 &amp; "?")&gt;0,SUMIF('SOURCE SS'!$F:$F,$A31 &amp; "?", 'SOURCE SS'!$C:$C),"..."))</f>
        <v>...</v>
      </c>
      <c r="G31" s="586" t="str">
        <f>IF(COUNTIF('SOURCE CC'!$F:$F,$A31)&gt;0,SUMIF('SOURCE CC'!$F:$F,$A31,'SOURCE CC'!$C:$C),IF(COUNTIF('SOURCE CC'!$F:$F,$A31 &amp; "?")&gt;0,SUMIF('SOURCE CC'!$F:$F,$A31 &amp; "?", 'SOURCE CC'!$C:$C),"..."))</f>
        <v>...</v>
      </c>
      <c r="H31" s="586" t="str">
        <f>IF(COUNTIF('SOURCE CG'!$F:$F,$A31)&gt;0,SUMIF('SOURCE CG'!$F:$F,$A31,'SOURCE CG'!$C:$C),IF(COUNTIF('SOURCE CG'!$F:$F,$A31 &amp; "?")&gt;0,SUMIF('SOURCE CG'!$F:$F,$A31 &amp; "?", 'SOURCE CG'!$C:$C),IF(COUNT(D31:G31)&gt;0,SUM(D31:G31),"...")))</f>
        <v>...</v>
      </c>
      <c r="I31" s="586" t="str">
        <f>IF(COUNTIF('SOURCE SG'!$F:$F,$A31)&gt;0,SUMIF('SOURCE SG'!$F:$F,$A31,'SOURCE SG'!$C:$C),IF(COUNTIF('SOURCE SG'!$F:$F,$A31 &amp; "?")&gt;0,SUMIF('SOURCE SG'!$F:$F,$A31 &amp; "?", 'SOURCE SG'!$C:$C),"..."))</f>
        <v>...</v>
      </c>
      <c r="J31" s="586" t="str">
        <f>IF(COUNTIF('SOURCE LG'!$F:$F,$A31)&gt;0,SUMIF('SOURCE LG'!$F:$F,$A31,'SOURCE LG'!$C:$C),IF(COUNTIF('SOURCE LG'!$F:$F,$A31 &amp; "?")&gt;0,SUMIF('SOURCE LG'!$F:$F,$A31 &amp; "?", 'SOURCE LG'!$C:$C),"..."))</f>
        <v>...</v>
      </c>
      <c r="K31" s="586" t="str">
        <f>IF(COUNTIF('SOURCE CT'!$F:$F,$A31)&gt;0,SUMIF('SOURCE CT'!$F:$F,$A31,'SOURCE CT'!$C:$C),IF(COUNTIF('SOURCE CT'!$F:$F,$A31 &amp; "?")&gt;0,SUMIF('SOURCE CT'!$F:$F,$A31 &amp; "?", 'SOURCE CT'!$C:$C),"..."))</f>
        <v>...</v>
      </c>
      <c r="L31" s="586" t="str">
        <f>IF(COUNTIF('SOURCE GG'!$F:$F,$A31)&gt;0,SUMIF('SOURCE GG'!$F:$F,$A31,'SOURCE GG'!$C:$C),IF(COUNTIF('SOURCE GG'!$F:$F,$A31 &amp; "?")&gt;0,SUMIF('SOURCE GG'!$F:$F,$A31 &amp; "?", 'SOURCE GG'!$C:$C),IF(COUNT(H31:K31)&gt;0,SUM(H31:K31),"...")))</f>
        <v>...</v>
      </c>
      <c r="M31" s="586" t="str">
        <f>IF(COUNTIF('SOURCE NFPC'!$F:$F,$A31)&gt;0,SUMIF('SOURCE NFPC'!$F:$F,$A31,'SOURCE NFPC'!$C:$C),IF(COUNTIF('SOURCE NFPC'!$F:$F,$A31 &amp; "?")&gt;0,SUMIF('SOURCE NFPC'!$F:$F,$A31 &amp; "?", 'SOURCE NFPC'!$C:$C),"..."))</f>
        <v>...</v>
      </c>
      <c r="N31" s="586" t="str">
        <f>IF(COUNTIF('SOURCE CN'!$F:$F,$A31)&gt;0,SUMIF('SOURCE CN'!$F:$F,$A31,'SOURCE CN'!$C:$C),IF(COUNTIF('SOURCE CN'!$F:$F,$A31 &amp; "?")&gt;0,SUMIF('SOURCE CN'!$F:$F,$A31 &amp; "?", 'SOURCE CN'!$C:$C),"..."))</f>
        <v>...</v>
      </c>
      <c r="O31" s="586" t="str">
        <f>IF(COUNTIF('SOURCE NFPS'!$F:$F,$A31)&gt;0,SUMIF('SOURCE NFPS'!$F:$F,$A31,'SOURCE NFPS'!$C:$C),IF(COUNTIF('SOURCE NFPS'!$F:$F,$A31 &amp; "?")&gt;0,SUMIF('SOURCE NFPS'!$F:$F,$A31 &amp; "?", 'SOURCE NFPS'!$C:$C),IF(COUNT(L31:N31)&gt;0,SUM(L31:N31),"...")))</f>
        <v>...</v>
      </c>
      <c r="Q31" s="563">
        <f t="shared" si="1"/>
        <v>0</v>
      </c>
      <c r="R31" s="565">
        <f t="shared" si="2"/>
        <v>0</v>
      </c>
      <c r="S31" s="565">
        <f t="shared" si="3"/>
        <v>0</v>
      </c>
      <c r="U31" s="65">
        <v>2631</v>
      </c>
      <c r="V31" s="65" t="str">
        <f t="shared" si="0"/>
        <v>A2631</v>
      </c>
    </row>
    <row r="32" spans="1:22" ht="9.75" customHeight="1">
      <c r="A32" s="677" t="s">
        <v>2224</v>
      </c>
      <c r="B32" s="96" t="s">
        <v>269</v>
      </c>
      <c r="C32" s="4" t="s">
        <v>1063</v>
      </c>
      <c r="D32" s="586" t="str">
        <f>IF(COUNTIF('SOURCE BA'!$F:$F,$A32)&gt;0,SUMIF('SOURCE BA'!$F:$F,$A32,'SOURCE BA'!$C:$C),IF(COUNTIF('SOURCE BA'!$F:$F,$A32 &amp; "?")&gt;0,SUMIF('SOURCE BA'!$F:$F,$A32 &amp; "?", 'SOURCE BA'!$C:$C),"..."))</f>
        <v>...</v>
      </c>
      <c r="E32" s="586" t="str">
        <f>IF(COUNTIF('SOURCE EA'!$F:$F,$A32)&gt;0,SUMIF('SOURCE EA'!$F:$F,$A32,'SOURCE EA'!$C:$C),IF(COUNTIF('SOURCE EA'!$F:$F,$A32 &amp; "?")&gt;0,SUMIF('SOURCE EA'!$F:$F,$A32 &amp; "?", 'SOURCE EA'!$C:$C),"..."))</f>
        <v>...</v>
      </c>
      <c r="F32" s="586" t="str">
        <f>IF(COUNTIF('SOURCE SS'!$F:$F,$A32)&gt;0,SUMIF('SOURCE SS'!$F:$F,$A32,'SOURCE SS'!$C:$C),IF(COUNTIF('SOURCE SS'!$F:$F,$A32 &amp; "?")&gt;0,SUMIF('SOURCE SS'!$F:$F,$A32 &amp; "?", 'SOURCE SS'!$C:$C),"..."))</f>
        <v>...</v>
      </c>
      <c r="G32" s="586" t="str">
        <f>IF(COUNTIF('SOURCE CC'!$F:$F,$A32)&gt;0,SUMIF('SOURCE CC'!$F:$F,$A32,'SOURCE CC'!$C:$C),IF(COUNTIF('SOURCE CC'!$F:$F,$A32 &amp; "?")&gt;0,SUMIF('SOURCE CC'!$F:$F,$A32 &amp; "?", 'SOURCE CC'!$C:$C),"..."))</f>
        <v>...</v>
      </c>
      <c r="H32" s="586" t="str">
        <f>IF(COUNTIF('SOURCE CG'!$F:$F,$A32)&gt;0,SUMIF('SOURCE CG'!$F:$F,$A32,'SOURCE CG'!$C:$C),IF(COUNTIF('SOURCE CG'!$F:$F,$A32 &amp; "?")&gt;0,SUMIF('SOURCE CG'!$F:$F,$A32 &amp; "?", 'SOURCE CG'!$C:$C),IF(COUNT(D32:G32)&gt;0,SUM(D32:G32),"...")))</f>
        <v>...</v>
      </c>
      <c r="I32" s="586" t="str">
        <f>IF(COUNTIF('SOURCE SG'!$F:$F,$A32)&gt;0,SUMIF('SOURCE SG'!$F:$F,$A32,'SOURCE SG'!$C:$C),IF(COUNTIF('SOURCE SG'!$F:$F,$A32 &amp; "?")&gt;0,SUMIF('SOURCE SG'!$F:$F,$A32 &amp; "?", 'SOURCE SG'!$C:$C),"..."))</f>
        <v>...</v>
      </c>
      <c r="J32" s="586" t="str">
        <f>IF(COUNTIF('SOURCE LG'!$F:$F,$A32)&gt;0,SUMIF('SOURCE LG'!$F:$F,$A32,'SOURCE LG'!$C:$C),IF(COUNTIF('SOURCE LG'!$F:$F,$A32 &amp; "?")&gt;0,SUMIF('SOURCE LG'!$F:$F,$A32 &amp; "?", 'SOURCE LG'!$C:$C),"..."))</f>
        <v>...</v>
      </c>
      <c r="K32" s="586" t="str">
        <f>IF(COUNTIF('SOURCE CT'!$F:$F,$A32)&gt;0,SUMIF('SOURCE CT'!$F:$F,$A32,'SOURCE CT'!$C:$C),IF(COUNTIF('SOURCE CT'!$F:$F,$A32 &amp; "?")&gt;0,SUMIF('SOURCE CT'!$F:$F,$A32 &amp; "?", 'SOURCE CT'!$C:$C),"..."))</f>
        <v>...</v>
      </c>
      <c r="L32" s="586" t="str">
        <f>IF(COUNTIF('SOURCE GG'!$F:$F,$A32)&gt;0,SUMIF('SOURCE GG'!$F:$F,$A32,'SOURCE GG'!$C:$C),IF(COUNTIF('SOURCE GG'!$F:$F,$A32 &amp; "?")&gt;0,SUMIF('SOURCE GG'!$F:$F,$A32 &amp; "?", 'SOURCE GG'!$C:$C),IF(COUNT(H32:K32)&gt;0,SUM(H32:K32),"...")))</f>
        <v>...</v>
      </c>
      <c r="M32" s="586" t="str">
        <f>IF(COUNTIF('SOURCE NFPC'!$F:$F,$A32)&gt;0,SUMIF('SOURCE NFPC'!$F:$F,$A32,'SOURCE NFPC'!$C:$C),IF(COUNTIF('SOURCE NFPC'!$F:$F,$A32 &amp; "?")&gt;0,SUMIF('SOURCE NFPC'!$F:$F,$A32 &amp; "?", 'SOURCE NFPC'!$C:$C),"..."))</f>
        <v>...</v>
      </c>
      <c r="N32" s="586" t="str">
        <f>IF(COUNTIF('SOURCE CN'!$F:$F,$A32)&gt;0,SUMIF('SOURCE CN'!$F:$F,$A32,'SOURCE CN'!$C:$C),IF(COUNTIF('SOURCE CN'!$F:$F,$A32 &amp; "?")&gt;0,SUMIF('SOURCE CN'!$F:$F,$A32 &amp; "?", 'SOURCE CN'!$C:$C),"..."))</f>
        <v>...</v>
      </c>
      <c r="O32" s="586" t="str">
        <f>IF(COUNTIF('SOURCE NFPS'!$F:$F,$A32)&gt;0,SUMIF('SOURCE NFPS'!$F:$F,$A32,'SOURCE NFPS'!$C:$C),IF(COUNTIF('SOURCE NFPS'!$F:$F,$A32 &amp; "?")&gt;0,SUMIF('SOURCE NFPS'!$F:$F,$A32 &amp; "?", 'SOURCE NFPS'!$C:$C),IF(COUNT(L32:N32)&gt;0,SUM(L32:N32),"...")))</f>
        <v>...</v>
      </c>
      <c r="Q32" s="563">
        <f t="shared" si="1"/>
        <v>0</v>
      </c>
      <c r="R32" s="565">
        <f t="shared" si="2"/>
        <v>0</v>
      </c>
      <c r="S32" s="565">
        <f t="shared" si="3"/>
        <v>0</v>
      </c>
      <c r="U32" s="65">
        <v>2632</v>
      </c>
      <c r="V32" s="65" t="str">
        <f t="shared" si="0"/>
        <v>A2632</v>
      </c>
    </row>
    <row r="33" spans="1:22" s="284" customFormat="1" ht="15.75" customHeight="1">
      <c r="A33" s="472" t="s">
        <v>2225</v>
      </c>
      <c r="B33" s="64" t="s">
        <v>1630</v>
      </c>
      <c r="C33" s="14" t="s">
        <v>1063</v>
      </c>
      <c r="D33" s="585" t="str">
        <f>IF(COUNTIF('SOURCE BA'!$F:$F,$A33)&gt;0,SUMIF('SOURCE BA'!$F:$F,$A33,'SOURCE BA'!$C:$C),IF(COUNT(D34:D36)&gt;0, SUM(D34:D36),IF(COUNTIF('SOURCE BA'!$F:$F,$A33 &amp; "?")&gt;0,SUMIF('SOURCE BA'!$F:$F,$A33 &amp; "?", 'SOURCE BA'!$C:$C),"...")))</f>
        <v>...</v>
      </c>
      <c r="E33" s="585" t="str">
        <f>IF(COUNTIF('SOURCE EA'!$F:$F,$A33)&gt;0,SUMIF('SOURCE EA'!$F:$F,$A33,'SOURCE EA'!$C:$C),IF(COUNT(E34:E36)&gt;0, SUM(E34:E36),IF(COUNTIF('SOURCE EA'!$F:$F,$A33 &amp; "?")&gt;0,SUMIF('SOURCE EA'!$F:$F,$A33 &amp; "?", 'SOURCE EA'!$C:$C),"...")))</f>
        <v>...</v>
      </c>
      <c r="F33" s="585" t="str">
        <f>IF(COUNTIF('SOURCE SS'!$F:$F,$A33)&gt;0,SUMIF('SOURCE SS'!$F:$F,$A33,'SOURCE SS'!$C:$C),IF(COUNT(F34:F36)&gt;0, SUM(F34:F36),IF(COUNTIF('SOURCE SS'!$F:$F,$A33 &amp; "?")&gt;0,SUMIF('SOURCE SS'!$F:$F,$A33 &amp; "?", 'SOURCE SS'!$C:$C),"...")))</f>
        <v>...</v>
      </c>
      <c r="G33" s="585" t="str">
        <f>IF(COUNTIF('SOURCE CC'!$F:$F,$A33)&gt;0,SUMIF('SOURCE CC'!$F:$F,$A33,'SOURCE CC'!$C:$C),IF(COUNT(G34:G36)&gt;0, SUM(G34:G36),IF(COUNTIF('SOURCE CC'!$F:$F,$A33 &amp; "?")&gt;0,SUMIF('SOURCE CC'!$F:$F,$A33 &amp; "?", 'SOURCE CC'!$C:$C),"...")))</f>
        <v>...</v>
      </c>
      <c r="H33" s="585" t="str">
        <f>IF(COUNTIF('SOURCE CG'!$F:$F,$A33)&gt;0,SUMIF('SOURCE CG'!$F:$F,$A33,'SOURCE CG'!$C:$C),IF(COUNT(H34:H36)&gt;0, SUM(H34:H36),IF(COUNTIF('SOURCE CG'!$F:$F,$A33 &amp; "?")&gt;0,SUMIF('SOURCE CG'!$F:$F,$A33 &amp; "?", 'SOURCE CG'!$C:$C),IF(COUNT(D33:G33)&gt;0,SUM(D33:G33),"..."))))</f>
        <v>...</v>
      </c>
      <c r="I33" s="585" t="str">
        <f>IF(COUNTIF('SOURCE SG'!$F:$F,$A33)&gt;0,SUMIF('SOURCE SG'!$F:$F,$A33,'SOURCE SG'!$C:$C),IF(COUNT(I34:I36)&gt;0, SUM(I34:I36),IF(COUNTIF('SOURCE SG'!$F:$F,$A33 &amp; "?")&gt;0,SUMIF('SOURCE SG'!$F:$F,$A33 &amp; "?", 'SOURCE SG'!$C:$C),"...")))</f>
        <v>...</v>
      </c>
      <c r="J33" s="585" t="str">
        <f>IF(COUNTIF('SOURCE LG'!$F:$F,$A33)&gt;0,SUMIF('SOURCE LG'!$F:$F,$A33,'SOURCE LG'!$C:$C),IF(COUNT(J34:J36)&gt;0, SUM(J34:J36),IF(COUNTIF('SOURCE LG'!$F:$F,$A33 &amp; "?")&gt;0,SUMIF('SOURCE LG'!$F:$F,$A33 &amp; "?", 'SOURCE LG'!$C:$C),"...")))</f>
        <v>...</v>
      </c>
      <c r="K33" s="585" t="str">
        <f>IF(COUNTIF('SOURCE CT'!$F:$F,$A33)&gt;0,SUMIF('SOURCE CT'!$F:$F,$A33,'SOURCE CT'!$C:$C),IF(COUNT(K34:K36)&gt;0, SUM(K34:K36),IF(COUNTIF('SOURCE CT'!$F:$F,$A33 &amp; "?")&gt;0,SUMIF('SOURCE CT'!$F:$F,$A33 &amp; "?", 'SOURCE CT'!$C:$C),"...")))</f>
        <v>...</v>
      </c>
      <c r="L33" s="585" t="str">
        <f>IF(COUNTIF('SOURCE GG'!$F:$F,$A33)&gt;0,SUMIF('SOURCE GG'!$F:$F,$A33,'SOURCE GG'!$C:$C),IF(COUNT(L34:L36)&gt;0, SUM(L34:L36),IF(COUNTIF('SOURCE GG'!$F:$F,$A33 &amp; "?")&gt;0,SUMIF('SOURCE GG'!$F:$F,$A33 &amp; "?", 'SOURCE GG'!$C:$C),IF(COUNT(H33:K33)&gt;0,SUM(H33:K33),"..."))))</f>
        <v>...</v>
      </c>
      <c r="M33" s="585" t="str">
        <f>IF(COUNTIF('SOURCE NFPC'!$F:$F,$A33)&gt;0,SUMIF('SOURCE NFPC'!$F:$F,$A33,'SOURCE NFPC'!$C:$C),IF(COUNT(M34:M36)&gt;0, SUM(M34:M36),IF(COUNTIF('SOURCE NFPC'!$F:$F,$A33 &amp; "?")&gt;0,SUMIF('SOURCE NFPC'!$F:$F,$A33 &amp; "?", 'SOURCE NFPC'!$C:$C),"...")))</f>
        <v>...</v>
      </c>
      <c r="N33" s="585" t="str">
        <f>IF(COUNTIF('SOURCE CN'!$F:$F,$A33)&gt;0,SUMIF('SOURCE CN'!$F:$F,$A33,'SOURCE CN'!$C:$C),IF(COUNT(N34:N36)&gt;0, SUM(N34:N36),IF(COUNTIF('SOURCE CN'!$F:$F,$A33 &amp; "?")&gt;0,SUMIF('SOURCE CN'!$F:$F,$A33 &amp; "?", 'SOURCE CN'!$C:$C),"...")))</f>
        <v>...</v>
      </c>
      <c r="O33" s="585" t="str">
        <f>IF(COUNTIF('SOURCE NFPS'!$F:$F,$A33)&gt;0,SUMIF('SOURCE NFPS'!$F:$F,$A33,'SOURCE NFPS'!$C:$C),IF(COUNT(O34:O36)&gt;0, SUM(O34:O36),IF(COUNTIF('SOURCE NFPS'!$F:$F,$A33 &amp; "?")&gt;0,SUMIF('SOURCE NFPS'!$F:$F,$A33 &amp; "?", 'SOURCE NFPS'!$C:$C),IF(COUNT(L33:N33)&gt;0,SUM(L33:N33),"..."))))</f>
        <v>...</v>
      </c>
      <c r="Q33" s="560">
        <f t="shared" si="1"/>
        <v>0</v>
      </c>
      <c r="R33" s="562">
        <f t="shared" si="2"/>
        <v>0</v>
      </c>
      <c r="S33" s="562">
        <f t="shared" si="3"/>
        <v>0</v>
      </c>
      <c r="U33" s="63">
        <v>27</v>
      </c>
      <c r="V33" s="63" t="str">
        <f t="shared" si="0"/>
        <v>A27</v>
      </c>
    </row>
    <row r="34" spans="1:22" ht="9.75" customHeight="1">
      <c r="A34" s="677" t="s">
        <v>2226</v>
      </c>
      <c r="B34" s="66" t="s">
        <v>889</v>
      </c>
      <c r="C34" s="4" t="s">
        <v>1063</v>
      </c>
      <c r="D34" s="586" t="str">
        <f>IF(COUNTIF('SOURCE BA'!$F:$F,$A34)&gt;0,SUMIF('SOURCE BA'!$F:$F,$A34,'SOURCE BA'!$C:$C),IF(COUNTIF('SOURCE BA'!$F:$F,$A34 &amp; "?")&gt;0,SUMIF('SOURCE BA'!$F:$F,$A34 &amp; "?", 'SOURCE BA'!$C:$C),"..."))</f>
        <v>...</v>
      </c>
      <c r="E34" s="586" t="str">
        <f>IF(COUNTIF('SOURCE EA'!$F:$F,$A34)&gt;0,SUMIF('SOURCE EA'!$F:$F,$A34,'SOURCE EA'!$C:$C),IF(COUNTIF('SOURCE EA'!$F:$F,$A34 &amp; "?")&gt;0,SUMIF('SOURCE EA'!$F:$F,$A34 &amp; "?", 'SOURCE EA'!$C:$C),"..."))</f>
        <v>...</v>
      </c>
      <c r="F34" s="586" t="str">
        <f>IF(COUNTIF('SOURCE SS'!$F:$F,$A34)&gt;0,SUMIF('SOURCE SS'!$F:$F,$A34,'SOURCE SS'!$C:$C),IF(COUNTIF('SOURCE SS'!$F:$F,$A34 &amp; "?")&gt;0,SUMIF('SOURCE SS'!$F:$F,$A34 &amp; "?", 'SOURCE SS'!$C:$C),"..."))</f>
        <v>...</v>
      </c>
      <c r="G34" s="586" t="str">
        <f>IF(COUNTIF('SOURCE CC'!$F:$F,$A34)&gt;0,SUMIF('SOURCE CC'!$F:$F,$A34,'SOURCE CC'!$C:$C),IF(COUNTIF('SOURCE CC'!$F:$F,$A34 &amp; "?")&gt;0,SUMIF('SOURCE CC'!$F:$F,$A34 &amp; "?", 'SOURCE CC'!$C:$C),"..."))</f>
        <v>...</v>
      </c>
      <c r="H34" s="586" t="str">
        <f>IF(COUNTIF('SOURCE CG'!$F:$F,$A34)&gt;0,SUMIF('SOURCE CG'!$F:$F,$A34,'SOURCE CG'!$C:$C),IF(COUNTIF('SOURCE CG'!$F:$F,$A34 &amp; "?")&gt;0,SUMIF('SOURCE CG'!$F:$F,$A34 &amp; "?", 'SOURCE CG'!$C:$C),IF(COUNT(D34:G34)&gt;0,SUM(D34:G34),"...")))</f>
        <v>...</v>
      </c>
      <c r="I34" s="586" t="str">
        <f>IF(COUNTIF('SOURCE SG'!$F:$F,$A34)&gt;0,SUMIF('SOURCE SG'!$F:$F,$A34,'SOURCE SG'!$C:$C),IF(COUNTIF('SOURCE SG'!$F:$F,$A34 &amp; "?")&gt;0,SUMIF('SOURCE SG'!$F:$F,$A34 &amp; "?", 'SOURCE SG'!$C:$C),"..."))</f>
        <v>...</v>
      </c>
      <c r="J34" s="586" t="str">
        <f>IF(COUNTIF('SOURCE LG'!$F:$F,$A34)&gt;0,SUMIF('SOURCE LG'!$F:$F,$A34,'SOURCE LG'!$C:$C),IF(COUNTIF('SOURCE LG'!$F:$F,$A34 &amp; "?")&gt;0,SUMIF('SOURCE LG'!$F:$F,$A34 &amp; "?", 'SOURCE LG'!$C:$C),"..."))</f>
        <v>...</v>
      </c>
      <c r="K34" s="586" t="str">
        <f>IF(COUNTIF('SOURCE CT'!$F:$F,$A34)&gt;0,SUMIF('SOURCE CT'!$F:$F,$A34,'SOURCE CT'!$C:$C),IF(COUNTIF('SOURCE CT'!$F:$F,$A34 &amp; "?")&gt;0,SUMIF('SOURCE CT'!$F:$F,$A34 &amp; "?", 'SOURCE CT'!$C:$C),"..."))</f>
        <v>...</v>
      </c>
      <c r="L34" s="586" t="str">
        <f>IF(COUNTIF('SOURCE GG'!$F:$F,$A34)&gt;0,SUMIF('SOURCE GG'!$F:$F,$A34,'SOURCE GG'!$C:$C),IF(COUNTIF('SOURCE GG'!$F:$F,$A34 &amp; "?")&gt;0,SUMIF('SOURCE GG'!$F:$F,$A34 &amp; "?", 'SOURCE GG'!$C:$C),IF(COUNT(H34:K34)&gt;0,SUM(H34:K34),"...")))</f>
        <v>...</v>
      </c>
      <c r="M34" s="586" t="str">
        <f>IF(COUNTIF('SOURCE NFPC'!$F:$F,$A34)&gt;0,SUMIF('SOURCE NFPC'!$F:$F,$A34,'SOURCE NFPC'!$C:$C),IF(COUNTIF('SOURCE NFPC'!$F:$F,$A34 &amp; "?")&gt;0,SUMIF('SOURCE NFPC'!$F:$F,$A34 &amp; "?", 'SOURCE NFPC'!$C:$C),"..."))</f>
        <v>...</v>
      </c>
      <c r="N34" s="586" t="str">
        <f>IF(COUNTIF('SOURCE CN'!$F:$F,$A34)&gt;0,SUMIF('SOURCE CN'!$F:$F,$A34,'SOURCE CN'!$C:$C),IF(COUNTIF('SOURCE CN'!$F:$F,$A34 &amp; "?")&gt;0,SUMIF('SOURCE CN'!$F:$F,$A34 &amp; "?", 'SOURCE CN'!$C:$C),"..."))</f>
        <v>...</v>
      </c>
      <c r="O34" s="586" t="str">
        <f>IF(COUNTIF('SOURCE NFPS'!$F:$F,$A34)&gt;0,SUMIF('SOURCE NFPS'!$F:$F,$A34,'SOURCE NFPS'!$C:$C),IF(COUNTIF('SOURCE NFPS'!$F:$F,$A34 &amp; "?")&gt;0,SUMIF('SOURCE NFPS'!$F:$F,$A34 &amp; "?", 'SOURCE NFPS'!$C:$C),IF(COUNT(L34:N34)&gt;0,SUM(L34:N34),"...")))</f>
        <v>...</v>
      </c>
      <c r="Q34" s="563">
        <f t="shared" si="1"/>
        <v>0</v>
      </c>
      <c r="R34" s="565">
        <f t="shared" si="2"/>
        <v>0</v>
      </c>
      <c r="S34" s="565">
        <f t="shared" si="3"/>
        <v>0</v>
      </c>
      <c r="U34" s="65">
        <v>271</v>
      </c>
      <c r="V34" s="65" t="str">
        <f t="shared" si="0"/>
        <v>A271</v>
      </c>
    </row>
    <row r="35" spans="1:22" ht="9.75" customHeight="1">
      <c r="A35" s="677" t="s">
        <v>2227</v>
      </c>
      <c r="B35" s="66" t="s">
        <v>1381</v>
      </c>
      <c r="C35" s="4" t="s">
        <v>1063</v>
      </c>
      <c r="D35" s="586" t="str">
        <f>IF(COUNTIF('SOURCE BA'!$F:$F,$A35)&gt;0,SUMIF('SOURCE BA'!$F:$F,$A35,'SOURCE BA'!$C:$C),IF(COUNTIF('SOURCE BA'!$F:$F,$A35 &amp; "?")&gt;0,SUMIF('SOURCE BA'!$F:$F,$A35 &amp; "?", 'SOURCE BA'!$C:$C),"..."))</f>
        <v>...</v>
      </c>
      <c r="E35" s="586" t="str">
        <f>IF(COUNTIF('SOURCE EA'!$F:$F,$A35)&gt;0,SUMIF('SOURCE EA'!$F:$F,$A35,'SOURCE EA'!$C:$C),IF(COUNTIF('SOURCE EA'!$F:$F,$A35 &amp; "?")&gt;0,SUMIF('SOURCE EA'!$F:$F,$A35 &amp; "?", 'SOURCE EA'!$C:$C),"..."))</f>
        <v>...</v>
      </c>
      <c r="F35" s="586" t="str">
        <f>IF(COUNTIF('SOURCE SS'!$F:$F,$A35)&gt;0,SUMIF('SOURCE SS'!$F:$F,$A35,'SOURCE SS'!$C:$C),IF(COUNTIF('SOURCE SS'!$F:$F,$A35 &amp; "?")&gt;0,SUMIF('SOURCE SS'!$F:$F,$A35 &amp; "?", 'SOURCE SS'!$C:$C),"..."))</f>
        <v>...</v>
      </c>
      <c r="G35" s="586" t="str">
        <f>IF(COUNTIF('SOURCE CC'!$F:$F,$A35)&gt;0,SUMIF('SOURCE CC'!$F:$F,$A35,'SOURCE CC'!$C:$C),IF(COUNTIF('SOURCE CC'!$F:$F,$A35 &amp; "?")&gt;0,SUMIF('SOURCE CC'!$F:$F,$A35 &amp; "?", 'SOURCE CC'!$C:$C),"..."))</f>
        <v>...</v>
      </c>
      <c r="H35" s="586" t="str">
        <f>IF(COUNTIF('SOURCE CG'!$F:$F,$A35)&gt;0,SUMIF('SOURCE CG'!$F:$F,$A35,'SOURCE CG'!$C:$C),IF(COUNTIF('SOURCE CG'!$F:$F,$A35 &amp; "?")&gt;0,SUMIF('SOURCE CG'!$F:$F,$A35 &amp; "?", 'SOURCE CG'!$C:$C),IF(COUNT(D35:G35)&gt;0,SUM(D35:G35),"...")))</f>
        <v>...</v>
      </c>
      <c r="I35" s="586" t="str">
        <f>IF(COUNTIF('SOURCE SG'!$F:$F,$A35)&gt;0,SUMIF('SOURCE SG'!$F:$F,$A35,'SOURCE SG'!$C:$C),IF(COUNTIF('SOURCE SG'!$F:$F,$A35 &amp; "?")&gt;0,SUMIF('SOURCE SG'!$F:$F,$A35 &amp; "?", 'SOURCE SG'!$C:$C),"..."))</f>
        <v>...</v>
      </c>
      <c r="J35" s="586" t="str">
        <f>IF(COUNTIF('SOURCE LG'!$F:$F,$A35)&gt;0,SUMIF('SOURCE LG'!$F:$F,$A35,'SOURCE LG'!$C:$C),IF(COUNTIF('SOURCE LG'!$F:$F,$A35 &amp; "?")&gt;0,SUMIF('SOURCE LG'!$F:$F,$A35 &amp; "?", 'SOURCE LG'!$C:$C),"..."))</f>
        <v>...</v>
      </c>
      <c r="K35" s="586" t="str">
        <f>IF(COUNTIF('SOURCE CT'!$F:$F,$A35)&gt;0,SUMIF('SOURCE CT'!$F:$F,$A35,'SOURCE CT'!$C:$C),IF(COUNTIF('SOURCE CT'!$F:$F,$A35 &amp; "?")&gt;0,SUMIF('SOURCE CT'!$F:$F,$A35 &amp; "?", 'SOURCE CT'!$C:$C),"..."))</f>
        <v>...</v>
      </c>
      <c r="L35" s="586" t="str">
        <f>IF(COUNTIF('SOURCE GG'!$F:$F,$A35)&gt;0,SUMIF('SOURCE GG'!$F:$F,$A35,'SOURCE GG'!$C:$C),IF(COUNTIF('SOURCE GG'!$F:$F,$A35 &amp; "?")&gt;0,SUMIF('SOURCE GG'!$F:$F,$A35 &amp; "?", 'SOURCE GG'!$C:$C),IF(COUNT(H35:K35)&gt;0,SUM(H35:K35),"...")))</f>
        <v>...</v>
      </c>
      <c r="M35" s="586" t="str">
        <f>IF(COUNTIF('SOURCE NFPC'!$F:$F,$A35)&gt;0,SUMIF('SOURCE NFPC'!$F:$F,$A35,'SOURCE NFPC'!$C:$C),IF(COUNTIF('SOURCE NFPC'!$F:$F,$A35 &amp; "?")&gt;0,SUMIF('SOURCE NFPC'!$F:$F,$A35 &amp; "?", 'SOURCE NFPC'!$C:$C),"..."))</f>
        <v>...</v>
      </c>
      <c r="N35" s="586" t="str">
        <f>IF(COUNTIF('SOURCE CN'!$F:$F,$A35)&gt;0,SUMIF('SOURCE CN'!$F:$F,$A35,'SOURCE CN'!$C:$C),IF(COUNTIF('SOURCE CN'!$F:$F,$A35 &amp; "?")&gt;0,SUMIF('SOURCE CN'!$F:$F,$A35 &amp; "?", 'SOURCE CN'!$C:$C),"..."))</f>
        <v>...</v>
      </c>
      <c r="O35" s="586" t="str">
        <f>IF(COUNTIF('SOURCE NFPS'!$F:$F,$A35)&gt;0,SUMIF('SOURCE NFPS'!$F:$F,$A35,'SOURCE NFPS'!$C:$C),IF(COUNTIF('SOURCE NFPS'!$F:$F,$A35 &amp; "?")&gt;0,SUMIF('SOURCE NFPS'!$F:$F,$A35 &amp; "?", 'SOURCE NFPS'!$C:$C),IF(COUNT(L35:N35)&gt;0,SUM(L35:N35),"...")))</f>
        <v>...</v>
      </c>
      <c r="Q35" s="563">
        <f t="shared" si="1"/>
        <v>0</v>
      </c>
      <c r="R35" s="565">
        <f t="shared" si="2"/>
        <v>0</v>
      </c>
      <c r="S35" s="565">
        <f t="shared" si="3"/>
        <v>0</v>
      </c>
      <c r="U35" s="65">
        <v>272</v>
      </c>
      <c r="V35" s="65" t="str">
        <f t="shared" si="0"/>
        <v>A272</v>
      </c>
    </row>
    <row r="36" spans="1:22" ht="9.75" customHeight="1">
      <c r="A36" s="677" t="s">
        <v>2228</v>
      </c>
      <c r="B36" s="66" t="s">
        <v>1382</v>
      </c>
      <c r="C36" s="4" t="s">
        <v>1063</v>
      </c>
      <c r="D36" s="586" t="str">
        <f>IF(COUNTIF('SOURCE BA'!$F:$F,$A36)&gt;0,SUMIF('SOURCE BA'!$F:$F,$A36,'SOURCE BA'!$C:$C),IF(COUNTIF('SOURCE BA'!$F:$F,$A36 &amp; "?")&gt;0,SUMIF('SOURCE BA'!$F:$F,$A36 &amp; "?", 'SOURCE BA'!$C:$C),"..."))</f>
        <v>...</v>
      </c>
      <c r="E36" s="586" t="str">
        <f>IF(COUNTIF('SOURCE EA'!$F:$F,$A36)&gt;0,SUMIF('SOURCE EA'!$F:$F,$A36,'SOURCE EA'!$C:$C),IF(COUNTIF('SOURCE EA'!$F:$F,$A36 &amp; "?")&gt;0,SUMIF('SOURCE EA'!$F:$F,$A36 &amp; "?", 'SOURCE EA'!$C:$C),"..."))</f>
        <v>...</v>
      </c>
      <c r="F36" s="586" t="str">
        <f>IF(COUNTIF('SOURCE SS'!$F:$F,$A36)&gt;0,SUMIF('SOURCE SS'!$F:$F,$A36,'SOURCE SS'!$C:$C),IF(COUNTIF('SOURCE SS'!$F:$F,$A36 &amp; "?")&gt;0,SUMIF('SOURCE SS'!$F:$F,$A36 &amp; "?", 'SOURCE SS'!$C:$C),"..."))</f>
        <v>...</v>
      </c>
      <c r="G36" s="586" t="str">
        <f>IF(COUNTIF('SOURCE CC'!$F:$F,$A36)&gt;0,SUMIF('SOURCE CC'!$F:$F,$A36,'SOURCE CC'!$C:$C),IF(COUNTIF('SOURCE CC'!$F:$F,$A36 &amp; "?")&gt;0,SUMIF('SOURCE CC'!$F:$F,$A36 &amp; "?", 'SOURCE CC'!$C:$C),"..."))</f>
        <v>...</v>
      </c>
      <c r="H36" s="586" t="str">
        <f>IF(COUNTIF('SOURCE CG'!$F:$F,$A36)&gt;0,SUMIF('SOURCE CG'!$F:$F,$A36,'SOURCE CG'!$C:$C),IF(COUNTIF('SOURCE CG'!$F:$F,$A36 &amp; "?")&gt;0,SUMIF('SOURCE CG'!$F:$F,$A36 &amp; "?", 'SOURCE CG'!$C:$C),IF(COUNT(D36:G36)&gt;0,SUM(D36:G36),"...")))</f>
        <v>...</v>
      </c>
      <c r="I36" s="586" t="str">
        <f>IF(COUNTIF('SOURCE SG'!$F:$F,$A36)&gt;0,SUMIF('SOURCE SG'!$F:$F,$A36,'SOURCE SG'!$C:$C),IF(COUNTIF('SOURCE SG'!$F:$F,$A36 &amp; "?")&gt;0,SUMIF('SOURCE SG'!$F:$F,$A36 &amp; "?", 'SOURCE SG'!$C:$C),"..."))</f>
        <v>...</v>
      </c>
      <c r="J36" s="586" t="str">
        <f>IF(COUNTIF('SOURCE LG'!$F:$F,$A36)&gt;0,SUMIF('SOURCE LG'!$F:$F,$A36,'SOURCE LG'!$C:$C),IF(COUNTIF('SOURCE LG'!$F:$F,$A36 &amp; "?")&gt;0,SUMIF('SOURCE LG'!$F:$F,$A36 &amp; "?", 'SOURCE LG'!$C:$C),"..."))</f>
        <v>...</v>
      </c>
      <c r="K36" s="586" t="str">
        <f>IF(COUNTIF('SOURCE CT'!$F:$F,$A36)&gt;0,SUMIF('SOURCE CT'!$F:$F,$A36,'SOURCE CT'!$C:$C),IF(COUNTIF('SOURCE CT'!$F:$F,$A36 &amp; "?")&gt;0,SUMIF('SOURCE CT'!$F:$F,$A36 &amp; "?", 'SOURCE CT'!$C:$C),"..."))</f>
        <v>...</v>
      </c>
      <c r="L36" s="586" t="str">
        <f>IF(COUNTIF('SOURCE GG'!$F:$F,$A36)&gt;0,SUMIF('SOURCE GG'!$F:$F,$A36,'SOURCE GG'!$C:$C),IF(COUNTIF('SOURCE GG'!$F:$F,$A36 &amp; "?")&gt;0,SUMIF('SOURCE GG'!$F:$F,$A36 &amp; "?", 'SOURCE GG'!$C:$C),IF(COUNT(H36:K36)&gt;0,SUM(H36:K36),"...")))</f>
        <v>...</v>
      </c>
      <c r="M36" s="586" t="str">
        <f>IF(COUNTIF('SOURCE NFPC'!$F:$F,$A36)&gt;0,SUMIF('SOURCE NFPC'!$F:$F,$A36,'SOURCE NFPC'!$C:$C),IF(COUNTIF('SOURCE NFPC'!$F:$F,$A36 &amp; "?")&gt;0,SUMIF('SOURCE NFPC'!$F:$F,$A36 &amp; "?", 'SOURCE NFPC'!$C:$C),"..."))</f>
        <v>...</v>
      </c>
      <c r="N36" s="586" t="str">
        <f>IF(COUNTIF('SOURCE CN'!$F:$F,$A36)&gt;0,SUMIF('SOURCE CN'!$F:$F,$A36,'SOURCE CN'!$C:$C),IF(COUNTIF('SOURCE CN'!$F:$F,$A36 &amp; "?")&gt;0,SUMIF('SOURCE CN'!$F:$F,$A36 &amp; "?", 'SOURCE CN'!$C:$C),"..."))</f>
        <v>...</v>
      </c>
      <c r="O36" s="586" t="str">
        <f>IF(COUNTIF('SOURCE NFPS'!$F:$F,$A36)&gt;0,SUMIF('SOURCE NFPS'!$F:$F,$A36,'SOURCE NFPS'!$C:$C),IF(COUNTIF('SOURCE NFPS'!$F:$F,$A36 &amp; "?")&gt;0,SUMIF('SOURCE NFPS'!$F:$F,$A36 &amp; "?", 'SOURCE NFPS'!$C:$C),IF(COUNT(L36:N36)&gt;0,SUM(L36:N36),"...")))</f>
        <v>...</v>
      </c>
      <c r="Q36" s="563">
        <f t="shared" si="1"/>
        <v>0</v>
      </c>
      <c r="R36" s="565">
        <f t="shared" si="2"/>
        <v>0</v>
      </c>
      <c r="S36" s="565">
        <f t="shared" si="3"/>
        <v>0</v>
      </c>
      <c r="U36" s="65">
        <v>273</v>
      </c>
      <c r="V36" s="65" t="str">
        <f t="shared" si="0"/>
        <v>A273</v>
      </c>
    </row>
    <row r="37" spans="1:22" s="284" customFormat="1" ht="15.75" customHeight="1">
      <c r="A37" s="472" t="s">
        <v>2229</v>
      </c>
      <c r="B37" s="64" t="s">
        <v>1631</v>
      </c>
      <c r="C37" s="14" t="s">
        <v>1063</v>
      </c>
      <c r="D37" s="585" t="str">
        <f>IF(COUNTIF('SOURCE BA'!$F:$F,$A37)&gt;0,SUMIF('SOURCE BA'!$F:$F,$A37,'SOURCE BA'!$C:$C),IF(COUNT(D38:D39)&gt;0, SUM(D38:D39),IF(COUNTIF('SOURCE BA'!$F:$F,$A37 &amp; "?")&gt;0,SUMIF('SOURCE BA'!$F:$F,$A37 &amp; "?", 'SOURCE BA'!$C:$C),"...")))</f>
        <v>...</v>
      </c>
      <c r="E37" s="585" t="str">
        <f>IF(COUNTIF('SOURCE EA'!$F:$F,$A37)&gt;0,SUMIF('SOURCE EA'!$F:$F,$A37,'SOURCE EA'!$C:$C),IF(COUNT(E38:E39)&gt;0, SUM(E38:E39),IF(COUNTIF('SOURCE EA'!$F:$F,$A37 &amp; "?")&gt;0,SUMIF('SOURCE EA'!$F:$F,$A37 &amp; "?", 'SOURCE EA'!$C:$C),"...")))</f>
        <v>...</v>
      </c>
      <c r="F37" s="585" t="str">
        <f>IF(COUNTIF('SOURCE SS'!$F:$F,$A37)&gt;0,SUMIF('SOURCE SS'!$F:$F,$A37,'SOURCE SS'!$C:$C),IF(COUNT(F38:F39)&gt;0, SUM(F38:F39),IF(COUNTIF('SOURCE SS'!$F:$F,$A37 &amp; "?")&gt;0,SUMIF('SOURCE SS'!$F:$F,$A37 &amp; "?", 'SOURCE SS'!$C:$C),"...")))</f>
        <v>...</v>
      </c>
      <c r="G37" s="585" t="str">
        <f>IF(COUNTIF('SOURCE CC'!$F:$F,$A37)&gt;0,SUMIF('SOURCE CC'!$F:$F,$A37,'SOURCE CC'!$C:$C),IF(COUNT(G38:G39)&gt;0, SUM(G38:G39),IF(COUNTIF('SOURCE CC'!$F:$F,$A37 &amp; "?")&gt;0,SUMIF('SOURCE CC'!$F:$F,$A37 &amp; "?", 'SOURCE CC'!$C:$C),"...")))</f>
        <v>...</v>
      </c>
      <c r="H37" s="585" t="str">
        <f>IF(COUNTIF('SOURCE CG'!$F:$F,$A37)&gt;0,SUMIF('SOURCE CG'!$F:$F,$A37,'SOURCE CG'!$C:$C),IF(COUNT(H38:H39)&gt;0, SUM(H38:H39),IF(COUNTIF('SOURCE CG'!$F:$F,$A37 &amp; "?")&gt;0,SUMIF('SOURCE CG'!$F:$F,$A37 &amp; "?", 'SOURCE CG'!$C:$C),IF(COUNT(D37:G37)&gt;0,SUM(D37:G37),"..."))))</f>
        <v>...</v>
      </c>
      <c r="I37" s="585" t="str">
        <f>IF(COUNTIF('SOURCE SG'!$F:$F,$A37)&gt;0,SUMIF('SOURCE SG'!$F:$F,$A37,'SOURCE SG'!$C:$C),IF(COUNT(I38:I39)&gt;0, SUM(I38:I39),IF(COUNTIF('SOURCE SG'!$F:$F,$A37 &amp; "?")&gt;0,SUMIF('SOURCE SG'!$F:$F,$A37 &amp; "?", 'SOURCE SG'!$C:$C),"...")))</f>
        <v>...</v>
      </c>
      <c r="J37" s="585" t="str">
        <f>IF(COUNTIF('SOURCE LG'!$F:$F,$A37)&gt;0,SUMIF('SOURCE LG'!$F:$F,$A37,'SOURCE LG'!$C:$C),IF(COUNT(J38:J39)&gt;0, SUM(J38:J39),IF(COUNTIF('SOURCE LG'!$F:$F,$A37 &amp; "?")&gt;0,SUMIF('SOURCE LG'!$F:$F,$A37 &amp; "?", 'SOURCE LG'!$C:$C),"...")))</f>
        <v>...</v>
      </c>
      <c r="K37" s="585" t="str">
        <f>IF(COUNTIF('SOURCE CT'!$F:$F,$A37)&gt;0,SUMIF('SOURCE CT'!$F:$F,$A37,'SOURCE CT'!$C:$C),IF(COUNT(K38:K39)&gt;0, SUM(K38:K39),IF(COUNTIF('SOURCE CT'!$F:$F,$A37 &amp; "?")&gt;0,SUMIF('SOURCE CT'!$F:$F,$A37 &amp; "?", 'SOURCE CT'!$C:$C),"...")))</f>
        <v>...</v>
      </c>
      <c r="L37" s="585" t="str">
        <f>IF(COUNTIF('SOURCE GG'!$F:$F,$A37)&gt;0,SUMIF('SOURCE GG'!$F:$F,$A37,'SOURCE GG'!$C:$C),IF(COUNT(L38:L39)&gt;0, SUM(L38:L39),IF(COUNTIF('SOURCE GG'!$F:$F,$A37 &amp; "?")&gt;0,SUMIF('SOURCE GG'!$F:$F,$A37 &amp; "?", 'SOURCE GG'!$C:$C),IF(COUNT(H37:K37)&gt;0,SUM(H37:K37),"..."))))</f>
        <v>...</v>
      </c>
      <c r="M37" s="585" t="str">
        <f>IF(COUNTIF('SOURCE NFPC'!$F:$F,$A37)&gt;0,SUMIF('SOURCE NFPC'!$F:$F,$A37,'SOURCE NFPC'!$C:$C),IF(COUNT(M38:M39)&gt;0, SUM(M38:M39),IF(COUNTIF('SOURCE NFPC'!$F:$F,$A37 &amp; "?")&gt;0,SUMIF('SOURCE NFPC'!$F:$F,$A37 &amp; "?", 'SOURCE NFPC'!$C:$C),"...")))</f>
        <v>...</v>
      </c>
      <c r="N37" s="585" t="str">
        <f>IF(COUNTIF('SOURCE CN'!$F:$F,$A37)&gt;0,SUMIF('SOURCE CN'!$F:$F,$A37,'SOURCE CN'!$C:$C),IF(COUNT(N38:N39)&gt;0, SUM(N38:N39),IF(COUNTIF('SOURCE CN'!$F:$F,$A37 &amp; "?")&gt;0,SUMIF('SOURCE CN'!$F:$F,$A37 &amp; "?", 'SOURCE CN'!$C:$C),"...")))</f>
        <v>...</v>
      </c>
      <c r="O37" s="585" t="str">
        <f>IF(COUNTIF('SOURCE NFPS'!$F:$F,$A37)&gt;0,SUMIF('SOURCE NFPS'!$F:$F,$A37,'SOURCE NFPS'!$C:$C),IF(COUNT(O38:O39)&gt;0, SUM(O38:O39),IF(COUNTIF('SOURCE NFPS'!$F:$F,$A37 &amp; "?")&gt;0,SUMIF('SOURCE NFPS'!$F:$F,$A37 &amp; "?", 'SOURCE NFPS'!$C:$C),IF(COUNT(L37:N37)&gt;0,SUM(L37:N37),"..."))))</f>
        <v>...</v>
      </c>
      <c r="Q37" s="560">
        <f t="shared" si="1"/>
        <v>0</v>
      </c>
      <c r="R37" s="562">
        <f t="shared" si="2"/>
        <v>0</v>
      </c>
      <c r="S37" s="562">
        <f t="shared" si="3"/>
        <v>0</v>
      </c>
      <c r="U37" s="63">
        <v>28</v>
      </c>
      <c r="V37" s="63" t="str">
        <f t="shared" si="0"/>
        <v>A28</v>
      </c>
    </row>
    <row r="38" spans="1:22" ht="9.75" customHeight="1">
      <c r="A38" s="677" t="s">
        <v>2230</v>
      </c>
      <c r="B38" s="66" t="s">
        <v>881</v>
      </c>
      <c r="C38" s="4" t="s">
        <v>1063</v>
      </c>
      <c r="D38" s="586" t="str">
        <f>IF(COUNTIF('SOURCE BA'!$F:$F,$A38)&gt;0,SUMIF('SOURCE BA'!$F:$F,$A38,'SOURCE BA'!$C:$C),IF(COUNTIF('SOURCE BA'!$F:$F,$A38&amp;"?")&gt;0,SUMIF('SOURCE BA'!$F:$F,$A38&amp;"?",'SOURCE BA'!$C:$C),"..."))</f>
        <v>...</v>
      </c>
      <c r="E38" s="586" t="str">
        <f>IF(COUNTIF('SOURCE EA'!$F:$F,$A38)&gt;0,SUMIF('SOURCE EA'!$F:$F,$A38,'SOURCE EA'!$C:$C),IF(COUNTIF('SOURCE EA'!$F:$F,$A38&amp;"?")&gt;0,SUMIF('SOURCE EA'!$F:$F,$A38&amp;"?",'SOURCE EA'!$C:$C),"..."))</f>
        <v>...</v>
      </c>
      <c r="F38" s="586" t="str">
        <f>IF(COUNTIF('SOURCE SS'!$F:$F,$A38)&gt;0,SUMIF('SOURCE SS'!$F:$F,$A38,'SOURCE SS'!$C:$C),IF(COUNTIF('SOURCE SS'!$F:$F,$A38&amp;"?")&gt;0,SUMIF('SOURCE SS'!$F:$F,$A38&amp;"?",'SOURCE SS'!$C:$C),"..."))</f>
        <v>...</v>
      </c>
      <c r="G38" s="586" t="str">
        <f>IF(COUNTIF('SOURCE CC'!$F:$F,$A38)&gt;0,SUMIF('SOURCE CC'!$F:$F,$A38,'SOURCE CC'!$C:$C),IF(COUNTIF('SOURCE CC'!$F:$F,$A38&amp;"?")&gt;0,SUMIF('SOURCE CC'!$F:$F,$A38&amp;"?",'SOURCE CC'!$C:$C),"..."))</f>
        <v>...</v>
      </c>
      <c r="H38" s="586" t="str">
        <f>IF(COUNTIF('SOURCE CG'!$F:$F,$A38)&gt;0,SUMIF('SOURCE CG'!$F:$F,$A38,'SOURCE CG'!$C:$C),IF(COUNTIF('SOURCE CG'!$F:$F,$A38&amp;"?")&gt;0,SUMIF('SOURCE CG'!$F:$F,$A38&amp;"?",'SOURCE CG'!$C:$C),IF(COUNT(D38:G38)&gt;0,SUM(D38:G38),"...")))</f>
        <v>...</v>
      </c>
      <c r="I38" s="586" t="str">
        <f>IF(COUNTIF('SOURCE SG'!$F:$F,$A38)&gt;0,SUMIF('SOURCE SG'!$F:$F,$A38,'SOURCE SG'!$C:$C),IF(COUNTIF('SOURCE SG'!$F:$F,$A38&amp;"?")&gt;0,SUMIF('SOURCE SG'!$F:$F,$A38&amp;"?",'SOURCE SG'!$C:$C),"..."))</f>
        <v>...</v>
      </c>
      <c r="J38" s="586" t="str">
        <f>IF(COUNTIF('SOURCE LG'!$F:$F,$A38)&gt;0,SUMIF('SOURCE LG'!$F:$F,$A38,'SOURCE LG'!$C:$C),IF(COUNTIF('SOURCE LG'!$F:$F,$A38&amp;"?")&gt;0,SUMIF('SOURCE LG'!$F:$F,$A38&amp;"?",'SOURCE LG'!$C:$C),"..."))</f>
        <v>...</v>
      </c>
      <c r="K38" s="586" t="str">
        <f>IF(COUNTIF('SOURCE CT'!$F:$F,$A38)&gt;0,SUMIF('SOURCE CT'!$F:$F,$A38,'SOURCE CT'!$C:$C),IF(COUNTIF('SOURCE CT'!$F:$F,$A38&amp;"?")&gt;0,SUMIF('SOURCE CT'!$F:$F,$A38&amp;"?",'SOURCE CT'!$C:$C),"..."))</f>
        <v>...</v>
      </c>
      <c r="L38" s="586" t="str">
        <f>IF(COUNTIF('SOURCE GG'!$F:$F,$A38)&gt;0,SUMIF('SOURCE GG'!$F:$F,$A38,'SOURCE GG'!$C:$C),IF(COUNTIF('SOURCE GG'!$F:$F,$A38&amp;"?")&gt;0,SUMIF('SOURCE GG'!$F:$F,$A38&amp;"?",'SOURCE GG'!$C:$C),IF(COUNT(H38:K38)&gt;0,SUM(H38:K38),"...")))</f>
        <v>...</v>
      </c>
      <c r="M38" s="586" t="str">
        <f>IF(COUNTIF('SOURCE NFPC'!$F:$F,$A38)&gt;0,SUMIF('SOURCE NFPC'!$F:$F,$A38,'SOURCE NFPC'!$C:$C),IF(COUNTIF('SOURCE NFPC'!$F:$F,$A38&amp;"?")&gt;0,SUMIF('SOURCE NFPC'!$F:$F,$A38&amp;"?",'SOURCE NFPC'!$C:$C),"..."))</f>
        <v>...</v>
      </c>
      <c r="N38" s="586" t="str">
        <f>IF(COUNTIF('SOURCE CN'!$F:$F,$A38)&gt;0,SUMIF('SOURCE CN'!$F:$F,$A38,'SOURCE CN'!$C:$C),IF(COUNTIF('SOURCE CN'!$F:$F,$A38&amp;"?")&gt;0,SUMIF('SOURCE CN'!$F:$F,$A38&amp;"?",'SOURCE CN'!$C:$C),"..."))</f>
        <v>...</v>
      </c>
      <c r="O38" s="586" t="str">
        <f>IF(COUNTIF('SOURCE NFPS'!$F:$F,$A38)&gt;0,SUMIF('SOURCE NFPS'!$F:$F,$A38,'SOURCE NFPS'!$C:$C),IF(COUNTIF('SOURCE NFPS'!$F:$F,$A38&amp;"?")&gt;0,SUMIF('SOURCE NFPS'!$F:$F,$A38&amp;"?",'SOURCE NFPS'!$C:$C),IF(COUNT(L38:N38)&gt;0,SUM(L38:N38),"...")))</f>
        <v>...</v>
      </c>
      <c r="Q38" s="563">
        <f t="shared" si="1"/>
        <v>0</v>
      </c>
      <c r="R38" s="565">
        <f t="shared" si="2"/>
        <v>0</v>
      </c>
      <c r="S38" s="565">
        <f t="shared" si="3"/>
        <v>0</v>
      </c>
      <c r="U38" s="65">
        <v>281</v>
      </c>
      <c r="V38" s="65" t="str">
        <f t="shared" si="0"/>
        <v>A281</v>
      </c>
    </row>
    <row r="39" spans="1:22" ht="9.75" customHeight="1">
      <c r="A39" s="677" t="s">
        <v>2231</v>
      </c>
      <c r="B39" s="66" t="s">
        <v>1383</v>
      </c>
      <c r="C39" s="4" t="s">
        <v>1063</v>
      </c>
      <c r="D39" s="587" t="str">
        <f>IF(COUNTIF('SOURCE BA'!$F:$F,$A39)&gt;0,SUMIF('SOURCE BA'!$F:$F,$A39,'SOURCE BA'!$C:$C),IF(COUNT(D40:D41)&gt;0, SUM(D40:D41),IF(COUNTIF('SOURCE BA'!$F:$F,$A39 &amp; "?")&gt;0,SUMIF('SOURCE BA'!$F:$F,$A39 &amp; "?", 'SOURCE BA'!$C:$C),"...")))</f>
        <v>...</v>
      </c>
      <c r="E39" s="587" t="str">
        <f>IF(COUNTIF('SOURCE EA'!$F:$F,$A39)&gt;0,SUMIF('SOURCE EA'!$F:$F,$A39,'SOURCE EA'!$C:$C),IF(COUNT(E40:E41)&gt;0, SUM(E40:E41),IF(COUNTIF('SOURCE EA'!$F:$F,$A39 &amp; "?")&gt;0,SUMIF('SOURCE EA'!$F:$F,$A39 &amp; "?", 'SOURCE EA'!$C:$C),"...")))</f>
        <v>...</v>
      </c>
      <c r="F39" s="587" t="str">
        <f>IF(COUNTIF('SOURCE SS'!$F:$F,$A39)&gt;0,SUMIF('SOURCE SS'!$F:$F,$A39,'SOURCE SS'!$C:$C),IF(COUNT(F40:F41)&gt;0, SUM(F40:F41),IF(COUNTIF('SOURCE SS'!$F:$F,$A39 &amp; "?")&gt;0,SUMIF('SOURCE SS'!$F:$F,$A39 &amp; "?", 'SOURCE SS'!$C:$C),"...")))</f>
        <v>...</v>
      </c>
      <c r="G39" s="587" t="str">
        <f>IF(COUNTIF('SOURCE CC'!$F:$F,$A39)&gt;0,SUMIF('SOURCE CC'!$F:$F,$A39,'SOURCE CC'!$C:$C),IF(COUNT(G40:G41)&gt;0, SUM(G40:G41),IF(COUNTIF('SOURCE CC'!$F:$F,$A39 &amp; "?")&gt;0,SUMIF('SOURCE CC'!$F:$F,$A39 &amp; "?", 'SOURCE CC'!$C:$C),"...")))</f>
        <v>...</v>
      </c>
      <c r="H39" s="587" t="str">
        <f>IF(COUNTIF('SOURCE CG'!$F:$F,$A39)&gt;0,SUMIF('SOURCE CG'!$F:$F,$A39,'SOURCE CG'!$C:$C),IF(COUNT(H40:H41)&gt;0, SUM(H40:H41),IF(COUNTIF('SOURCE CG'!$F:$F,$A39 &amp; "?")&gt;0,SUMIF('SOURCE CG'!$F:$F,$A39 &amp; "?", 'SOURCE CG'!$C:$C),IF(COUNT(D39:G39)&gt;0,SUM(D39:G39),"..."))))</f>
        <v>...</v>
      </c>
      <c r="I39" s="587" t="str">
        <f>IF(COUNTIF('SOURCE SG'!$F:$F,$A39)&gt;0,SUMIF('SOURCE SG'!$F:$F,$A39,'SOURCE SG'!$C:$C),IF(COUNT(I40:I41)&gt;0, SUM(I40:I41),IF(COUNTIF('SOURCE SG'!$F:$F,$A39 &amp; "?")&gt;0,SUMIF('SOURCE SG'!$F:$F,$A39 &amp; "?", 'SOURCE SG'!$C:$C),"...")))</f>
        <v>...</v>
      </c>
      <c r="J39" s="587" t="str">
        <f>IF(COUNTIF('SOURCE LG'!$F:$F,$A39)&gt;0,SUMIF('SOURCE LG'!$F:$F,$A39,'SOURCE LG'!$C:$C),IF(COUNT(J40:J41)&gt;0, SUM(J40:J41),IF(COUNTIF('SOURCE LG'!$F:$F,$A39 &amp; "?")&gt;0,SUMIF('SOURCE LG'!$F:$F,$A39 &amp; "?", 'SOURCE LG'!$C:$C),"...")))</f>
        <v>...</v>
      </c>
      <c r="K39" s="587" t="str">
        <f>IF(COUNTIF('SOURCE CT'!$F:$F,$A39)&gt;0,SUMIF('SOURCE CT'!$F:$F,$A39,'SOURCE CT'!$C:$C),IF(COUNT(K40:K41)&gt;0, SUM(K40:K41),IF(COUNTIF('SOURCE CT'!$F:$F,$A39 &amp; "?")&gt;0,SUMIF('SOURCE CT'!$F:$F,$A39 &amp; "?", 'SOURCE CT'!$C:$C),"...")))</f>
        <v>...</v>
      </c>
      <c r="L39" s="587" t="str">
        <f>IF(COUNTIF('SOURCE GG'!$F:$F,$A39)&gt;0,SUMIF('SOURCE GG'!$F:$F,$A39,'SOURCE GG'!$C:$C),IF(COUNT(L40:L41)&gt;0, SUM(L40:L41),IF(COUNTIF('SOURCE GG'!$F:$F,$A39 &amp; "?")&gt;0,SUMIF('SOURCE GG'!$F:$F,$A39 &amp; "?", 'SOURCE GG'!$C:$C),IF(COUNT(H39:K39)&gt;0,SUM(H39:K39),"..."))))</f>
        <v>...</v>
      </c>
      <c r="M39" s="587" t="str">
        <f>IF(COUNTIF('SOURCE NFPC'!$F:$F,$A39)&gt;0,SUMIF('SOURCE NFPC'!$F:$F,$A39,'SOURCE NFPC'!$C:$C),IF(COUNT(M40:M41)&gt;0, SUM(M40:M41),IF(COUNTIF('SOURCE NFPC'!$F:$F,$A39 &amp; "?")&gt;0,SUMIF('SOURCE NFPC'!$F:$F,$A39 &amp; "?", 'SOURCE NFPC'!$C:$C),"...")))</f>
        <v>...</v>
      </c>
      <c r="N39" s="587" t="str">
        <f>IF(COUNTIF('SOURCE CN'!$F:$F,$A39)&gt;0,SUMIF('SOURCE CN'!$F:$F,$A39,'SOURCE CN'!$C:$C),IF(COUNT(N40:N41)&gt;0, SUM(N40:N41),IF(COUNTIF('SOURCE CN'!$F:$F,$A39 &amp; "?")&gt;0,SUMIF('SOURCE CN'!$F:$F,$A39 &amp; "?", 'SOURCE CN'!$C:$C),"...")))</f>
        <v>...</v>
      </c>
      <c r="O39" s="587" t="str">
        <f>IF(COUNTIF('SOURCE NFPS'!$F:$F,$A39)&gt;0,SUMIF('SOURCE NFPS'!$F:$F,$A39,'SOURCE NFPS'!$C:$C),IF(COUNT(O40:O41)&gt;0, SUM(O40:O41),IF(COUNTIF('SOURCE NFPS'!$F:$F,$A39 &amp; "?")&gt;0,SUMIF('SOURCE NFPS'!$F:$F,$A39 &amp; "?", 'SOURCE NFPS'!$C:$C),IF(COUNT(L39:N39)&gt;0,SUM(L39:N39),"..."))))</f>
        <v>...</v>
      </c>
      <c r="Q39" s="563">
        <f t="shared" si="1"/>
        <v>0</v>
      </c>
      <c r="R39" s="565">
        <f t="shared" si="2"/>
        <v>0</v>
      </c>
      <c r="S39" s="565">
        <f t="shared" si="3"/>
        <v>0</v>
      </c>
      <c r="U39" s="65">
        <v>282</v>
      </c>
      <c r="V39" s="65" t="str">
        <f t="shared" si="0"/>
        <v>A282</v>
      </c>
    </row>
    <row r="40" spans="1:22" ht="9.75" customHeight="1">
      <c r="A40" s="677" t="s">
        <v>2232</v>
      </c>
      <c r="B40" s="96" t="s">
        <v>1064</v>
      </c>
      <c r="C40" s="4" t="s">
        <v>1063</v>
      </c>
      <c r="D40" s="587" t="str">
        <f>IF(COUNTIF('SOURCE BA'!$F:$F,$A40)&gt;0,SUMIF('SOURCE BA'!$F:$F,$A40,'SOURCE BA'!$C:$C),IF(COUNTIF('SOURCE BA'!$F:$F,$A40 &amp; "?")&gt;0,SUMIF('SOURCE BA'!$F:$F,$A40 &amp; "?", 'SOURCE BA'!$C:$C),"..."))</f>
        <v>...</v>
      </c>
      <c r="E40" s="587" t="str">
        <f>IF(COUNTIF('SOURCE EA'!$F:$F,$A40)&gt;0,SUMIF('SOURCE EA'!$F:$F,$A40,'SOURCE EA'!$C:$C),IF(COUNTIF('SOURCE EA'!$F:$F,$A40 &amp; "?")&gt;0,SUMIF('SOURCE EA'!$F:$F,$A40 &amp; "?", 'SOURCE EA'!$C:$C),"..."))</f>
        <v>...</v>
      </c>
      <c r="F40" s="587" t="str">
        <f>IF(COUNTIF('SOURCE SS'!$F:$F,$A40)&gt;0,SUMIF('SOURCE SS'!$F:$F,$A40,'SOURCE SS'!$C:$C),IF(COUNTIF('SOURCE SS'!$F:$F,$A40 &amp; "?")&gt;0,SUMIF('SOURCE SS'!$F:$F,$A40 &amp; "?", 'SOURCE SS'!$C:$C),"..."))</f>
        <v>...</v>
      </c>
      <c r="G40" s="587" t="str">
        <f>IF(COUNTIF('SOURCE CC'!$F:$F,$A40)&gt;0,SUMIF('SOURCE CC'!$F:$F,$A40,'SOURCE CC'!$C:$C),IF(COUNTIF('SOURCE CC'!$F:$F,$A40 &amp; "?")&gt;0,SUMIF('SOURCE CC'!$F:$F,$A40 &amp; "?", 'SOURCE CC'!$C:$C),"..."))</f>
        <v>...</v>
      </c>
      <c r="H40" s="587" t="str">
        <f>IF(COUNTIF('SOURCE CG'!$F:$F,$A40)&gt;0,SUMIF('SOURCE CG'!$F:$F,$A40,'SOURCE CG'!$C:$C),IF(COUNTIF('SOURCE CG'!$F:$F,$A40 &amp; "?")&gt;0,SUMIF('SOURCE CG'!$F:$F,$A40 &amp; "?", 'SOURCE CG'!$C:$C),IF(COUNT(D40:G40)&gt;0,SUM(D40:G40),"...")))</f>
        <v>...</v>
      </c>
      <c r="I40" s="587" t="str">
        <f>IF(COUNTIF('SOURCE SG'!$F:$F,$A40)&gt;0,SUMIF('SOURCE SG'!$F:$F,$A40,'SOURCE SG'!$C:$C),IF(COUNTIF('SOURCE SG'!$F:$F,$A40 &amp; "?")&gt;0,SUMIF('SOURCE SG'!$F:$F,$A40 &amp; "?", 'SOURCE SG'!$C:$C),"..."))</f>
        <v>...</v>
      </c>
      <c r="J40" s="587" t="str">
        <f>IF(COUNTIF('SOURCE LG'!$F:$F,$A40)&gt;0,SUMIF('SOURCE LG'!$F:$F,$A40,'SOURCE LG'!$C:$C),IF(COUNTIF('SOURCE LG'!$F:$F,$A40 &amp; "?")&gt;0,SUMIF('SOURCE LG'!$F:$F,$A40 &amp; "?", 'SOURCE LG'!$C:$C),"..."))</f>
        <v>...</v>
      </c>
      <c r="K40" s="587" t="str">
        <f>IF(COUNTIF('SOURCE CT'!$F:$F,$A40)&gt;0,SUMIF('SOURCE CT'!$F:$F,$A40,'SOURCE CT'!$C:$C),IF(COUNTIF('SOURCE CT'!$F:$F,$A40 &amp; "?")&gt;0,SUMIF('SOURCE CT'!$F:$F,$A40 &amp; "?", 'SOURCE CT'!$C:$C),"..."))</f>
        <v>...</v>
      </c>
      <c r="L40" s="587" t="str">
        <f>IF(COUNTIF('SOURCE GG'!$F:$F,$A40)&gt;0,SUMIF('SOURCE GG'!$F:$F,$A40,'SOURCE GG'!$C:$C),IF(COUNTIF('SOURCE GG'!$F:$F,$A40 &amp; "?")&gt;0,SUMIF('SOURCE GG'!$F:$F,$A40 &amp; "?", 'SOURCE GG'!$C:$C),IF(COUNT(H40:K40)&gt;0,SUM(H40:K40),"...")))</f>
        <v>...</v>
      </c>
      <c r="M40" s="587" t="str">
        <f>IF(COUNTIF('SOURCE NFPC'!$F:$F,$A40)&gt;0,SUMIF('SOURCE NFPC'!$F:$F,$A40,'SOURCE NFPC'!$C:$C),IF(COUNTIF('SOURCE NFPC'!$F:$F,$A40 &amp; "?")&gt;0,SUMIF('SOURCE NFPC'!$F:$F,$A40 &amp; "?", 'SOURCE NFPC'!$C:$C),"..."))</f>
        <v>...</v>
      </c>
      <c r="N40" s="587" t="str">
        <f>IF(COUNTIF('SOURCE CN'!$F:$F,$A40)&gt;0,SUMIF('SOURCE CN'!$F:$F,$A40,'SOURCE CN'!$C:$C),IF(COUNTIF('SOURCE CN'!$F:$F,$A40 &amp; "?")&gt;0,SUMIF('SOURCE CN'!$F:$F,$A40 &amp; "?", 'SOURCE CN'!$C:$C),"..."))</f>
        <v>...</v>
      </c>
      <c r="O40" s="587" t="str">
        <f>IF(COUNTIF('SOURCE NFPS'!$F:$F,$A40)&gt;0,SUMIF('SOURCE NFPS'!$F:$F,$A40,'SOURCE NFPS'!$C:$C),IF(COUNTIF('SOURCE NFPS'!$F:$F,$A40 &amp; "?")&gt;0,SUMIF('SOURCE NFPS'!$F:$F,$A40 &amp; "?", 'SOURCE NFPS'!$C:$C),IF(COUNT(L40:N40)&gt;0,SUM(L40:N40),"...")))</f>
        <v>...</v>
      </c>
      <c r="Q40" s="563">
        <f t="shared" si="1"/>
        <v>0</v>
      </c>
      <c r="R40" s="565">
        <f t="shared" si="2"/>
        <v>0</v>
      </c>
      <c r="S40" s="565">
        <f t="shared" si="3"/>
        <v>0</v>
      </c>
      <c r="U40" s="65">
        <v>2821</v>
      </c>
      <c r="V40" s="65" t="str">
        <f t="shared" si="0"/>
        <v>A2821</v>
      </c>
    </row>
    <row r="41" spans="1:22" ht="10.5" customHeight="1">
      <c r="A41" s="682" t="s">
        <v>2233</v>
      </c>
      <c r="B41" s="105" t="s">
        <v>269</v>
      </c>
      <c r="C41" s="6" t="s">
        <v>1063</v>
      </c>
      <c r="D41" s="589" t="str">
        <f>IF(COUNTIF('SOURCE BA'!$F:$F,$A41)&gt;0,SUMIF('SOURCE BA'!$F:$F,$A41,'SOURCE BA'!$C:$C),IF(COUNTIF('SOURCE BA'!$F:$F,$A41 &amp; "?")&gt;0,SUMIF('SOURCE BA'!$F:$F,$A41 &amp; "?", 'SOURCE BA'!$C:$C),"..."))</f>
        <v>...</v>
      </c>
      <c r="E41" s="589" t="str">
        <f>IF(COUNTIF('SOURCE EA'!$F:$F,$A41)&gt;0,SUMIF('SOURCE EA'!$F:$F,$A41,'SOURCE EA'!$C:$C),IF(COUNTIF('SOURCE EA'!$F:$F,$A41 &amp; "?")&gt;0,SUMIF('SOURCE EA'!$F:$F,$A41 &amp; "?", 'SOURCE EA'!$C:$C),"..."))</f>
        <v>...</v>
      </c>
      <c r="F41" s="589" t="str">
        <f>IF(COUNTIF('SOURCE SS'!$F:$F,$A41)&gt;0,SUMIF('SOURCE SS'!$F:$F,$A41,'SOURCE SS'!$C:$C),IF(COUNTIF('SOURCE SS'!$F:$F,$A41 &amp; "?")&gt;0,SUMIF('SOURCE SS'!$F:$F,$A41 &amp; "?", 'SOURCE SS'!$C:$C),"..."))</f>
        <v>...</v>
      </c>
      <c r="G41" s="589" t="str">
        <f>IF(COUNTIF('SOURCE CC'!$F:$F,$A41)&gt;0,SUMIF('SOURCE CC'!$F:$F,$A41,'SOURCE CC'!$C:$C),IF(COUNTIF('SOURCE CC'!$F:$F,$A41 &amp; "?")&gt;0,SUMIF('SOURCE CC'!$F:$F,$A41 &amp; "?", 'SOURCE CC'!$C:$C),"..."))</f>
        <v>...</v>
      </c>
      <c r="H41" s="589" t="str">
        <f>IF(COUNTIF('SOURCE CG'!$F:$F,$A41)&gt;0,SUMIF('SOURCE CG'!$F:$F,$A41,'SOURCE CG'!$C:$C),IF(COUNTIF('SOURCE CG'!$F:$F,$A41 &amp; "?")&gt;0,SUMIF('SOURCE CG'!$F:$F,$A41 &amp; "?", 'SOURCE CG'!$C:$C),IF(COUNT(D41:G41)&gt;0,SUM(D41:G41),"...")))</f>
        <v>...</v>
      </c>
      <c r="I41" s="589" t="str">
        <f>IF(COUNTIF('SOURCE SG'!$F:$F,$A41)&gt;0,SUMIF('SOURCE SG'!$F:$F,$A41,'SOURCE SG'!$C:$C),IF(COUNTIF('SOURCE SG'!$F:$F,$A41 &amp; "?")&gt;0,SUMIF('SOURCE SG'!$F:$F,$A41 &amp; "?", 'SOURCE SG'!$C:$C),"..."))</f>
        <v>...</v>
      </c>
      <c r="J41" s="589" t="str">
        <f>IF(COUNTIF('SOURCE LG'!$F:$F,$A41)&gt;0,SUMIF('SOURCE LG'!$F:$F,$A41,'SOURCE LG'!$C:$C),IF(COUNTIF('SOURCE LG'!$F:$F,$A41 &amp; "?")&gt;0,SUMIF('SOURCE LG'!$F:$F,$A41 &amp; "?", 'SOURCE LG'!$C:$C),"..."))</f>
        <v>...</v>
      </c>
      <c r="K41" s="589" t="str">
        <f>IF(COUNTIF('SOURCE CT'!$F:$F,$A41)&gt;0,SUMIF('SOURCE CT'!$F:$F,$A41,'SOURCE CT'!$C:$C),IF(COUNTIF('SOURCE CT'!$F:$F,$A41 &amp; "?")&gt;0,SUMIF('SOURCE CT'!$F:$F,$A41 &amp; "?", 'SOURCE CT'!$C:$C),"..."))</f>
        <v>...</v>
      </c>
      <c r="L41" s="589" t="str">
        <f>IF(COUNTIF('SOURCE GG'!$F:$F,$A41)&gt;0,SUMIF('SOURCE GG'!$F:$F,$A41,'SOURCE GG'!$C:$C),IF(COUNTIF('SOURCE GG'!$F:$F,$A41 &amp; "?")&gt;0,SUMIF('SOURCE GG'!$F:$F,$A41 &amp; "?", 'SOURCE GG'!$C:$C),IF(COUNT(H41:K41)&gt;0,SUM(H41:K41),"...")))</f>
        <v>...</v>
      </c>
      <c r="M41" s="589" t="str">
        <f>IF(COUNTIF('SOURCE NFPC'!$F:$F,$A41)&gt;0,SUMIF('SOURCE NFPC'!$F:$F,$A41,'SOURCE NFPC'!$C:$C),IF(COUNTIF('SOURCE NFPC'!$F:$F,$A41 &amp; "?")&gt;0,SUMIF('SOURCE NFPC'!$F:$F,$A41 &amp; "?", 'SOURCE NFPC'!$C:$C),"..."))</f>
        <v>...</v>
      </c>
      <c r="N41" s="589" t="str">
        <f>IF(COUNTIF('SOURCE CN'!$F:$F,$A41)&gt;0,SUMIF('SOURCE CN'!$F:$F,$A41,'SOURCE CN'!$C:$C),IF(COUNTIF('SOURCE CN'!$F:$F,$A41 &amp; "?")&gt;0,SUMIF('SOURCE CN'!$F:$F,$A41 &amp; "?", 'SOURCE CN'!$C:$C),"..."))</f>
        <v>...</v>
      </c>
      <c r="O41" s="589" t="str">
        <f>IF(COUNTIF('SOURCE NFPS'!$F:$F,$A41)&gt;0,SUMIF('SOURCE NFPS'!$F:$F,$A41,'SOURCE NFPS'!$C:$C),IF(COUNTIF('SOURCE NFPS'!$F:$F,$A41 &amp; "?")&gt;0,SUMIF('SOURCE NFPS'!$F:$F,$A41 &amp; "?", 'SOURCE NFPS'!$C:$C),IF(COUNT(L41:N41)&gt;0,SUM(L41:N41),"...")))</f>
        <v>...</v>
      </c>
      <c r="Q41" s="569">
        <f t="shared" si="1"/>
        <v>0</v>
      </c>
      <c r="R41" s="571">
        <f t="shared" si="2"/>
        <v>0</v>
      </c>
      <c r="S41" s="571">
        <f t="shared" si="3"/>
        <v>0</v>
      </c>
      <c r="U41" s="57">
        <v>2822</v>
      </c>
      <c r="V41" s="57" t="str">
        <f t="shared" si="0"/>
        <v>A2822</v>
      </c>
    </row>
    <row r="42" spans="1:22" ht="12.75" customHeight="1">
      <c r="A42" s="17" t="s">
        <v>1424</v>
      </c>
      <c r="B42" s="4"/>
      <c r="C42" s="4"/>
      <c r="D42" s="10"/>
      <c r="E42" s="10"/>
      <c r="F42" s="10"/>
      <c r="G42" s="10"/>
      <c r="H42" s="10"/>
      <c r="I42" s="10"/>
      <c r="J42" s="10"/>
      <c r="K42" s="10"/>
      <c r="L42" s="10"/>
      <c r="M42" s="10"/>
      <c r="N42" s="10"/>
      <c r="O42" s="10"/>
      <c r="Q42" s="23"/>
      <c r="R42" s="23"/>
    </row>
    <row r="43" spans="1:22" ht="9.75" customHeight="1">
      <c r="A43" s="17" t="s">
        <v>1425</v>
      </c>
      <c r="B43" s="4"/>
      <c r="C43" s="4"/>
      <c r="D43" s="10"/>
      <c r="E43" s="10"/>
      <c r="F43" s="10"/>
      <c r="G43" s="10"/>
      <c r="H43" s="10"/>
      <c r="I43" s="10"/>
      <c r="J43" s="10"/>
      <c r="K43" s="10"/>
      <c r="L43" s="10"/>
      <c r="M43" s="10"/>
      <c r="N43" s="10"/>
      <c r="O43" s="10"/>
      <c r="Q43" s="23"/>
      <c r="R43" s="23"/>
    </row>
    <row r="44" spans="1:22" ht="10.5" customHeight="1">
      <c r="Q44" s="16"/>
      <c r="R44" s="16"/>
    </row>
    <row r="45" spans="1:22" ht="10.5" customHeight="1">
      <c r="Q45" s="16"/>
      <c r="R45" s="16"/>
    </row>
    <row r="46" spans="1:22" ht="15" customHeight="1">
      <c r="A46" s="76" t="s">
        <v>106</v>
      </c>
      <c r="B46" s="77"/>
      <c r="C46" s="77"/>
      <c r="D46" s="77"/>
      <c r="E46" s="77"/>
      <c r="F46" s="77"/>
      <c r="G46" s="77"/>
      <c r="H46" s="77"/>
      <c r="I46" s="77"/>
      <c r="J46" s="77"/>
      <c r="K46" s="77"/>
      <c r="L46" s="77"/>
      <c r="M46" s="77"/>
      <c r="N46" s="77"/>
      <c r="O46" s="78"/>
      <c r="Q46" s="16"/>
      <c r="R46" s="16"/>
    </row>
    <row r="47" spans="1:22" ht="10.5" customHeight="1">
      <c r="A47" s="79"/>
      <c r="B47" s="80"/>
      <c r="C47" s="22" t="s">
        <v>1063</v>
      </c>
      <c r="D47" s="28"/>
      <c r="E47" s="28"/>
      <c r="F47" s="28"/>
      <c r="G47" s="28"/>
      <c r="H47" s="28"/>
      <c r="I47" s="28"/>
      <c r="J47" s="28"/>
      <c r="K47" s="28"/>
      <c r="L47" s="28"/>
      <c r="M47" s="28"/>
      <c r="N47" s="28"/>
      <c r="O47" s="28"/>
      <c r="Q47" s="16"/>
      <c r="R47" s="16"/>
    </row>
    <row r="48" spans="1:22" ht="10.5" customHeight="1">
      <c r="A48" s="65">
        <v>2</v>
      </c>
      <c r="B48" s="53" t="s">
        <v>938</v>
      </c>
      <c r="C48" s="4" t="s">
        <v>1063</v>
      </c>
      <c r="D48" s="122"/>
      <c r="E48" s="122"/>
      <c r="F48" s="122"/>
      <c r="G48" s="121"/>
      <c r="H48" s="122"/>
      <c r="I48" s="122"/>
      <c r="J48" s="122"/>
      <c r="K48" s="121"/>
      <c r="L48" s="122"/>
      <c r="M48" s="122"/>
      <c r="N48" s="121"/>
      <c r="O48" s="121"/>
      <c r="Q48" s="16"/>
      <c r="R48" s="16"/>
    </row>
    <row r="49" spans="1:18" ht="10.5" customHeight="1">
      <c r="A49" s="104"/>
      <c r="B49" s="104"/>
      <c r="C49" s="91"/>
      <c r="D49" s="92"/>
      <c r="E49" s="92"/>
      <c r="F49" s="92"/>
      <c r="G49" s="92"/>
      <c r="H49" s="92"/>
      <c r="I49" s="92"/>
      <c r="J49" s="92"/>
      <c r="K49" s="92"/>
      <c r="L49" s="92"/>
      <c r="M49" s="92"/>
      <c r="N49" s="92"/>
      <c r="O49" s="92"/>
      <c r="Q49" s="16"/>
      <c r="R49" s="16"/>
    </row>
    <row r="50" spans="1:18" ht="10.5" customHeight="1">
      <c r="A50" s="24"/>
      <c r="B50" s="24"/>
      <c r="C50" s="24"/>
      <c r="D50" s="24"/>
      <c r="E50" s="24"/>
      <c r="F50" s="24"/>
      <c r="G50" s="24"/>
      <c r="H50" s="24"/>
      <c r="I50" s="24"/>
      <c r="J50" s="24"/>
      <c r="K50" s="24"/>
      <c r="L50" s="24"/>
      <c r="M50" s="24"/>
      <c r="N50" s="24"/>
      <c r="O50" s="24"/>
      <c r="Q50" s="16"/>
      <c r="R50" s="16"/>
    </row>
    <row r="51" spans="1:18" ht="10.5" customHeight="1">
      <c r="A51" s="24"/>
      <c r="B51" s="24"/>
      <c r="C51" s="24"/>
      <c r="D51" s="24"/>
      <c r="E51" s="24"/>
      <c r="F51" s="24"/>
      <c r="G51" s="24"/>
      <c r="H51" s="24"/>
      <c r="I51" s="24"/>
      <c r="J51" s="24"/>
      <c r="K51" s="24"/>
      <c r="L51" s="24"/>
      <c r="M51" s="24"/>
      <c r="N51" s="24"/>
      <c r="O51" s="24"/>
      <c r="Q51" s="16"/>
      <c r="R51" s="16"/>
    </row>
    <row r="52" spans="1:18" ht="15" customHeight="1">
      <c r="A52" s="30" t="s">
        <v>1012</v>
      </c>
      <c r="B52" s="20"/>
      <c r="C52" s="20"/>
      <c r="D52" s="20"/>
      <c r="E52" s="20"/>
      <c r="F52" s="20"/>
      <c r="G52" s="20"/>
      <c r="H52" s="20"/>
      <c r="I52" s="20"/>
      <c r="J52" s="20"/>
      <c r="K52" s="20"/>
      <c r="L52" s="20"/>
      <c r="M52" s="20"/>
      <c r="N52" s="20"/>
      <c r="O52" s="26"/>
      <c r="Q52" s="16"/>
      <c r="R52" s="16"/>
    </row>
    <row r="53" spans="1:18" ht="12.75" customHeight="1">
      <c r="A53" s="27" t="s">
        <v>1349</v>
      </c>
      <c r="B53" s="22"/>
      <c r="C53" s="22" t="s">
        <v>1063</v>
      </c>
      <c r="D53" s="31"/>
      <c r="E53" s="31"/>
      <c r="F53" s="31"/>
      <c r="G53" s="31"/>
      <c r="H53" s="31"/>
      <c r="I53" s="31"/>
      <c r="J53" s="31"/>
      <c r="K53" s="31"/>
      <c r="L53" s="31"/>
      <c r="M53" s="31"/>
      <c r="N53" s="31"/>
      <c r="O53" s="31"/>
      <c r="Q53" s="16"/>
      <c r="R53" s="16"/>
    </row>
    <row r="54" spans="1:18" ht="15" customHeight="1">
      <c r="A54" s="4"/>
      <c r="B54" s="4" t="s">
        <v>107</v>
      </c>
      <c r="C54" s="4" t="s">
        <v>1063</v>
      </c>
      <c r="D54" s="582">
        <f>SUM(D8)-SUM(D9)-SUM(D14)-SUM(D15)-SUM(D16)-SUM(D20)-SUM(D23)-SUM(D33)-SUM(D37)-SUM(D48)</f>
        <v>0</v>
      </c>
      <c r="E54" s="582">
        <f t="shared" ref="E54:O54" si="4">SUM(E8)-SUM(E9)-SUM(E14)-SUM(E15)-SUM(E16)-SUM(E20)-SUM(E23)-SUM(E33)-SUM(E37)-SUM(E48)</f>
        <v>0</v>
      </c>
      <c r="F54" s="582">
        <f t="shared" si="4"/>
        <v>0</v>
      </c>
      <c r="G54" s="582">
        <f t="shared" si="4"/>
        <v>0</v>
      </c>
      <c r="H54" s="582">
        <f t="shared" si="4"/>
        <v>0</v>
      </c>
      <c r="I54" s="582">
        <f t="shared" si="4"/>
        <v>0</v>
      </c>
      <c r="J54" s="582">
        <f t="shared" si="4"/>
        <v>0</v>
      </c>
      <c r="K54" s="582">
        <f t="shared" si="4"/>
        <v>0</v>
      </c>
      <c r="L54" s="582">
        <f t="shared" si="4"/>
        <v>0</v>
      </c>
      <c r="M54" s="582">
        <f t="shared" si="4"/>
        <v>0</v>
      </c>
      <c r="N54" s="582">
        <f t="shared" si="4"/>
        <v>0</v>
      </c>
      <c r="O54" s="582">
        <f t="shared" si="4"/>
        <v>0</v>
      </c>
      <c r="Q54" s="16"/>
      <c r="R54" s="16"/>
    </row>
    <row r="55" spans="1:18" ht="15" customHeight="1">
      <c r="A55" s="22"/>
      <c r="B55" s="4" t="s">
        <v>108</v>
      </c>
      <c r="C55" s="4" t="s">
        <v>1063</v>
      </c>
      <c r="D55" s="582">
        <f>SUM(D9)-SUM(D10)-SUM(D11)</f>
        <v>0</v>
      </c>
      <c r="E55" s="582">
        <f t="shared" ref="E55:O55" si="5">SUM(E9)-SUM(E10)-SUM(E11)</f>
        <v>0</v>
      </c>
      <c r="F55" s="582">
        <f t="shared" si="5"/>
        <v>0</v>
      </c>
      <c r="G55" s="582">
        <f t="shared" si="5"/>
        <v>0</v>
      </c>
      <c r="H55" s="582">
        <f t="shared" si="5"/>
        <v>0</v>
      </c>
      <c r="I55" s="582">
        <f t="shared" si="5"/>
        <v>0</v>
      </c>
      <c r="J55" s="582">
        <f t="shared" si="5"/>
        <v>0</v>
      </c>
      <c r="K55" s="582">
        <f t="shared" si="5"/>
        <v>0</v>
      </c>
      <c r="L55" s="582">
        <f t="shared" si="5"/>
        <v>0</v>
      </c>
      <c r="M55" s="582">
        <f t="shared" si="5"/>
        <v>0</v>
      </c>
      <c r="N55" s="582">
        <f t="shared" si="5"/>
        <v>0</v>
      </c>
      <c r="O55" s="582">
        <f t="shared" si="5"/>
        <v>0</v>
      </c>
      <c r="Q55" s="16"/>
      <c r="R55" s="16"/>
    </row>
    <row r="56" spans="1:18" ht="10.5" customHeight="1">
      <c r="A56" s="22"/>
      <c r="B56" s="4" t="s">
        <v>1039</v>
      </c>
      <c r="C56" s="4" t="s">
        <v>1063</v>
      </c>
      <c r="D56" s="582">
        <f>SUM(D16)-SUM(D17)-SUM(D18)-SUM(D19)</f>
        <v>0</v>
      </c>
      <c r="E56" s="582">
        <f t="shared" ref="E56:O56" si="6">SUM(E16)-SUM(E17)-SUM(E18)-SUM(E19)</f>
        <v>0</v>
      </c>
      <c r="F56" s="582">
        <f t="shared" si="6"/>
        <v>0</v>
      </c>
      <c r="G56" s="582">
        <f t="shared" si="6"/>
        <v>0</v>
      </c>
      <c r="H56" s="582">
        <f t="shared" si="6"/>
        <v>0</v>
      </c>
      <c r="I56" s="582">
        <f t="shared" si="6"/>
        <v>0</v>
      </c>
      <c r="J56" s="582">
        <f t="shared" si="6"/>
        <v>0</v>
      </c>
      <c r="K56" s="582">
        <f t="shared" si="6"/>
        <v>0</v>
      </c>
      <c r="L56" s="582">
        <f t="shared" si="6"/>
        <v>0</v>
      </c>
      <c r="M56" s="582">
        <f t="shared" si="6"/>
        <v>0</v>
      </c>
      <c r="N56" s="582">
        <f t="shared" si="6"/>
        <v>0</v>
      </c>
      <c r="O56" s="582">
        <f t="shared" si="6"/>
        <v>0</v>
      </c>
      <c r="Q56" s="16"/>
      <c r="R56" s="16"/>
    </row>
    <row r="57" spans="1:18" ht="10.5" customHeight="1">
      <c r="A57" s="22"/>
      <c r="B57" s="4" t="s">
        <v>607</v>
      </c>
      <c r="C57" s="4" t="s">
        <v>1063</v>
      </c>
      <c r="D57" s="582">
        <f>SUM(D20)-SUM(D21)-SUM(D22)</f>
        <v>0</v>
      </c>
      <c r="E57" s="582">
        <f t="shared" ref="E57:O57" si="7">SUM(E20)-SUM(E21)-SUM(E22)</f>
        <v>0</v>
      </c>
      <c r="F57" s="582">
        <f t="shared" si="7"/>
        <v>0</v>
      </c>
      <c r="G57" s="582">
        <f t="shared" si="7"/>
        <v>0</v>
      </c>
      <c r="H57" s="582">
        <f t="shared" si="7"/>
        <v>0</v>
      </c>
      <c r="I57" s="582">
        <f t="shared" si="7"/>
        <v>0</v>
      </c>
      <c r="J57" s="582">
        <f t="shared" si="7"/>
        <v>0</v>
      </c>
      <c r="K57" s="582">
        <f t="shared" si="7"/>
        <v>0</v>
      </c>
      <c r="L57" s="582">
        <f t="shared" si="7"/>
        <v>0</v>
      </c>
      <c r="M57" s="582">
        <f t="shared" si="7"/>
        <v>0</v>
      </c>
      <c r="N57" s="582">
        <f t="shared" si="7"/>
        <v>0</v>
      </c>
      <c r="O57" s="582">
        <f t="shared" si="7"/>
        <v>0</v>
      </c>
      <c r="Q57" s="16"/>
      <c r="R57" s="16"/>
    </row>
    <row r="58" spans="1:18" ht="10.5" customHeight="1">
      <c r="A58" s="4"/>
      <c r="B58" s="4" t="s">
        <v>1227</v>
      </c>
      <c r="C58" s="4" t="s">
        <v>1063</v>
      </c>
      <c r="D58" s="582">
        <f>SUM(D23)-SUM(D24)-SUM(D27)-SUM(D30)</f>
        <v>0</v>
      </c>
      <c r="E58" s="582">
        <f t="shared" ref="E58:O58" si="8">SUM(E23)-SUM(E24)-SUM(E27)-SUM(E30)</f>
        <v>0</v>
      </c>
      <c r="F58" s="582">
        <f t="shared" si="8"/>
        <v>0</v>
      </c>
      <c r="G58" s="582">
        <f t="shared" si="8"/>
        <v>0</v>
      </c>
      <c r="H58" s="582">
        <f t="shared" si="8"/>
        <v>0</v>
      </c>
      <c r="I58" s="582">
        <f t="shared" si="8"/>
        <v>0</v>
      </c>
      <c r="J58" s="582">
        <f t="shared" si="8"/>
        <v>0</v>
      </c>
      <c r="K58" s="582">
        <f t="shared" si="8"/>
        <v>0</v>
      </c>
      <c r="L58" s="582">
        <f t="shared" si="8"/>
        <v>0</v>
      </c>
      <c r="M58" s="582">
        <f t="shared" si="8"/>
        <v>0</v>
      </c>
      <c r="N58" s="582">
        <f t="shared" si="8"/>
        <v>0</v>
      </c>
      <c r="O58" s="582">
        <f t="shared" si="8"/>
        <v>0</v>
      </c>
      <c r="Q58" s="16"/>
      <c r="R58" s="16"/>
    </row>
    <row r="59" spans="1:18" ht="10.5" customHeight="1">
      <c r="A59" s="22"/>
      <c r="B59" s="4" t="s">
        <v>1153</v>
      </c>
      <c r="C59" s="4" t="s">
        <v>1063</v>
      </c>
      <c r="D59" s="582">
        <f>SUM(D33)-SUM(D34)-SUM(D35)-SUM(D36)</f>
        <v>0</v>
      </c>
      <c r="E59" s="582">
        <f t="shared" ref="E59:O59" si="9">SUM(E33)-SUM(E34)-SUM(E35)-SUM(E36)</f>
        <v>0</v>
      </c>
      <c r="F59" s="582">
        <f t="shared" si="9"/>
        <v>0</v>
      </c>
      <c r="G59" s="582">
        <f t="shared" si="9"/>
        <v>0</v>
      </c>
      <c r="H59" s="582">
        <f t="shared" si="9"/>
        <v>0</v>
      </c>
      <c r="I59" s="582">
        <f t="shared" si="9"/>
        <v>0</v>
      </c>
      <c r="J59" s="582">
        <f t="shared" si="9"/>
        <v>0</v>
      </c>
      <c r="K59" s="582">
        <f t="shared" si="9"/>
        <v>0</v>
      </c>
      <c r="L59" s="582">
        <f t="shared" si="9"/>
        <v>0</v>
      </c>
      <c r="M59" s="582">
        <f t="shared" si="9"/>
        <v>0</v>
      </c>
      <c r="N59" s="582">
        <f t="shared" si="9"/>
        <v>0</v>
      </c>
      <c r="O59" s="582">
        <f t="shared" si="9"/>
        <v>0</v>
      </c>
      <c r="Q59" s="16"/>
      <c r="R59" s="16"/>
    </row>
    <row r="60" spans="1:18" ht="10.5" customHeight="1">
      <c r="A60" s="4"/>
      <c r="B60" s="4" t="s">
        <v>1154</v>
      </c>
      <c r="C60" s="4" t="s">
        <v>1063</v>
      </c>
      <c r="D60" s="582">
        <f>SUM(D37)-SUM(D38)-SUM(D39)</f>
        <v>0</v>
      </c>
      <c r="E60" s="582">
        <f t="shared" ref="E60:O60" si="10">SUM(E37)-SUM(E38)-SUM(E39)</f>
        <v>0</v>
      </c>
      <c r="F60" s="582">
        <f t="shared" si="10"/>
        <v>0</v>
      </c>
      <c r="G60" s="582">
        <f t="shared" si="10"/>
        <v>0</v>
      </c>
      <c r="H60" s="582">
        <f t="shared" si="10"/>
        <v>0</v>
      </c>
      <c r="I60" s="582">
        <f t="shared" si="10"/>
        <v>0</v>
      </c>
      <c r="J60" s="582">
        <f t="shared" si="10"/>
        <v>0</v>
      </c>
      <c r="K60" s="582">
        <f t="shared" si="10"/>
        <v>0</v>
      </c>
      <c r="L60" s="582">
        <f t="shared" si="10"/>
        <v>0</v>
      </c>
      <c r="M60" s="582">
        <f t="shared" si="10"/>
        <v>0</v>
      </c>
      <c r="N60" s="582">
        <f t="shared" si="10"/>
        <v>0</v>
      </c>
      <c r="O60" s="582">
        <f t="shared" si="10"/>
        <v>0</v>
      </c>
      <c r="Q60" s="16"/>
      <c r="R60" s="16"/>
    </row>
    <row r="61" spans="1:18" ht="15" customHeight="1">
      <c r="A61" s="22"/>
      <c r="B61" s="4" t="s">
        <v>121</v>
      </c>
      <c r="C61" s="4" t="s">
        <v>1063</v>
      </c>
      <c r="D61" s="582">
        <f>SUM(D11)-SUM(D12)-SUM(D13)</f>
        <v>0</v>
      </c>
      <c r="E61" s="582">
        <f t="shared" ref="E61:O61" si="11">SUM(E11)-SUM(E12)-SUM(E13)</f>
        <v>0</v>
      </c>
      <c r="F61" s="582">
        <f t="shared" si="11"/>
        <v>0</v>
      </c>
      <c r="G61" s="582">
        <f t="shared" si="11"/>
        <v>0</v>
      </c>
      <c r="H61" s="582">
        <f t="shared" si="11"/>
        <v>0</v>
      </c>
      <c r="I61" s="582">
        <f t="shared" si="11"/>
        <v>0</v>
      </c>
      <c r="J61" s="582">
        <f t="shared" si="11"/>
        <v>0</v>
      </c>
      <c r="K61" s="582">
        <f t="shared" si="11"/>
        <v>0</v>
      </c>
      <c r="L61" s="582">
        <f t="shared" si="11"/>
        <v>0</v>
      </c>
      <c r="M61" s="582">
        <f t="shared" si="11"/>
        <v>0</v>
      </c>
      <c r="N61" s="582">
        <f t="shared" si="11"/>
        <v>0</v>
      </c>
      <c r="O61" s="582">
        <f t="shared" si="11"/>
        <v>0</v>
      </c>
      <c r="Q61" s="16"/>
      <c r="R61" s="16"/>
    </row>
    <row r="62" spans="1:18" ht="13.5" customHeight="1">
      <c r="A62" s="22"/>
      <c r="B62" s="22" t="s">
        <v>1402</v>
      </c>
      <c r="C62" s="22" t="s">
        <v>1063</v>
      </c>
      <c r="D62" s="582">
        <f>SUM(D24)-SUM(D25)-SUM(D26)</f>
        <v>0</v>
      </c>
      <c r="E62" s="582">
        <f t="shared" ref="E62:O62" si="12">SUM(E24)-SUM(E25)-SUM(E26)</f>
        <v>0</v>
      </c>
      <c r="F62" s="582">
        <f t="shared" si="12"/>
        <v>0</v>
      </c>
      <c r="G62" s="582">
        <f t="shared" si="12"/>
        <v>0</v>
      </c>
      <c r="H62" s="582">
        <f t="shared" si="12"/>
        <v>0</v>
      </c>
      <c r="I62" s="582">
        <f t="shared" si="12"/>
        <v>0</v>
      </c>
      <c r="J62" s="582">
        <f t="shared" si="12"/>
        <v>0</v>
      </c>
      <c r="K62" s="582">
        <f t="shared" si="12"/>
        <v>0</v>
      </c>
      <c r="L62" s="582">
        <f t="shared" si="12"/>
        <v>0</v>
      </c>
      <c r="M62" s="582">
        <f t="shared" si="12"/>
        <v>0</v>
      </c>
      <c r="N62" s="582">
        <f t="shared" si="12"/>
        <v>0</v>
      </c>
      <c r="O62" s="582">
        <f t="shared" si="12"/>
        <v>0</v>
      </c>
      <c r="Q62" s="16"/>
      <c r="R62" s="16"/>
    </row>
    <row r="63" spans="1:18" ht="10.5" customHeight="1">
      <c r="A63" s="22"/>
      <c r="B63" s="22" t="s">
        <v>315</v>
      </c>
      <c r="C63" s="22" t="s">
        <v>1063</v>
      </c>
      <c r="D63" s="582">
        <f>SUM(D27)-SUM(D28)-SUM(D29)</f>
        <v>0</v>
      </c>
      <c r="E63" s="582">
        <f t="shared" ref="E63:O63" si="13">SUM(E27)-SUM(E28)-SUM(E29)</f>
        <v>0</v>
      </c>
      <c r="F63" s="582">
        <f t="shared" si="13"/>
        <v>0</v>
      </c>
      <c r="G63" s="582">
        <f t="shared" si="13"/>
        <v>0</v>
      </c>
      <c r="H63" s="582">
        <f t="shared" si="13"/>
        <v>0</v>
      </c>
      <c r="I63" s="582">
        <f t="shared" si="13"/>
        <v>0</v>
      </c>
      <c r="J63" s="582">
        <f t="shared" si="13"/>
        <v>0</v>
      </c>
      <c r="K63" s="582">
        <f t="shared" si="13"/>
        <v>0</v>
      </c>
      <c r="L63" s="582">
        <f t="shared" si="13"/>
        <v>0</v>
      </c>
      <c r="M63" s="582">
        <f t="shared" si="13"/>
        <v>0</v>
      </c>
      <c r="N63" s="582">
        <f t="shared" si="13"/>
        <v>0</v>
      </c>
      <c r="O63" s="582">
        <f t="shared" si="13"/>
        <v>0</v>
      </c>
      <c r="Q63" s="16"/>
      <c r="R63" s="16"/>
    </row>
    <row r="64" spans="1:18" ht="10.5" customHeight="1">
      <c r="A64" s="22"/>
      <c r="B64" s="22" t="s">
        <v>808</v>
      </c>
      <c r="C64" s="22" t="s">
        <v>1063</v>
      </c>
      <c r="D64" s="582">
        <f>SUM(D30)-SUM(D31)-SUM(D32)</f>
        <v>0</v>
      </c>
      <c r="E64" s="582">
        <f t="shared" ref="E64:O64" si="14">SUM(E30)-SUM(E31)-SUM(E32)</f>
        <v>0</v>
      </c>
      <c r="F64" s="582">
        <f t="shared" si="14"/>
        <v>0</v>
      </c>
      <c r="G64" s="582">
        <f t="shared" si="14"/>
        <v>0</v>
      </c>
      <c r="H64" s="582">
        <f t="shared" si="14"/>
        <v>0</v>
      </c>
      <c r="I64" s="582">
        <f t="shared" si="14"/>
        <v>0</v>
      </c>
      <c r="J64" s="582">
        <f t="shared" si="14"/>
        <v>0</v>
      </c>
      <c r="K64" s="582">
        <f t="shared" si="14"/>
        <v>0</v>
      </c>
      <c r="L64" s="582">
        <f t="shared" si="14"/>
        <v>0</v>
      </c>
      <c r="M64" s="582">
        <f t="shared" si="14"/>
        <v>0</v>
      </c>
      <c r="N64" s="582">
        <f t="shared" si="14"/>
        <v>0</v>
      </c>
      <c r="O64" s="582">
        <f t="shared" si="14"/>
        <v>0</v>
      </c>
      <c r="Q64" s="16"/>
      <c r="R64" s="16"/>
    </row>
    <row r="65" spans="1:18" ht="15" customHeight="1">
      <c r="A65" s="6"/>
      <c r="B65" s="6" t="s">
        <v>809</v>
      </c>
      <c r="C65" s="6" t="s">
        <v>1063</v>
      </c>
      <c r="D65" s="583">
        <f>SUM(D39)-SUM(D40)-SUM(D41)</f>
        <v>0</v>
      </c>
      <c r="E65" s="583">
        <f t="shared" ref="E65:O65" si="15">SUM(E39)-SUM(E40)-SUM(E41)</f>
        <v>0</v>
      </c>
      <c r="F65" s="583">
        <f t="shared" si="15"/>
        <v>0</v>
      </c>
      <c r="G65" s="583">
        <f t="shared" si="15"/>
        <v>0</v>
      </c>
      <c r="H65" s="583">
        <f t="shared" si="15"/>
        <v>0</v>
      </c>
      <c r="I65" s="583">
        <f t="shared" si="15"/>
        <v>0</v>
      </c>
      <c r="J65" s="583">
        <f t="shared" si="15"/>
        <v>0</v>
      </c>
      <c r="K65" s="583">
        <f t="shared" si="15"/>
        <v>0</v>
      </c>
      <c r="L65" s="583">
        <f t="shared" si="15"/>
        <v>0</v>
      </c>
      <c r="M65" s="583">
        <f t="shared" si="15"/>
        <v>0</v>
      </c>
      <c r="N65" s="583">
        <f t="shared" si="15"/>
        <v>0</v>
      </c>
      <c r="O65" s="583">
        <f t="shared" si="15"/>
        <v>0</v>
      </c>
      <c r="Q65" s="16"/>
      <c r="R65" s="16"/>
    </row>
    <row r="66" spans="1:18" ht="12" customHeight="1">
      <c r="A66" s="22" t="s">
        <v>927</v>
      </c>
    </row>
  </sheetData>
  <sheetProtection sheet="1" objects="1" scenarios="1"/>
  <mergeCells count="12">
    <mergeCell ref="G1:K1"/>
    <mergeCell ref="J4:J5"/>
    <mergeCell ref="K4:K5"/>
    <mergeCell ref="L4:L5"/>
    <mergeCell ref="M3:M5"/>
    <mergeCell ref="N4:N5"/>
    <mergeCell ref="Q4:S4"/>
    <mergeCell ref="G2:L2"/>
    <mergeCell ref="A4:B5"/>
    <mergeCell ref="G3:H3"/>
    <mergeCell ref="D4:H4"/>
    <mergeCell ref="I4:I5"/>
  </mergeCells>
  <phoneticPr fontId="1" type="noConversion"/>
  <pageMargins left="0.47244094488188981" right="0.47244094488188981" top="0.59055118110236227" bottom="0.59055118110236227" header="0.39370078740157483" footer="0.39370078740157483"/>
  <pageSetup orientation="landscape" r:id="rId1"/>
  <headerFooter alignWithMargins="0">
    <oddFooter>&amp;C&amp;8&amp;D  &amp;T&amp;R&amp;8&amp;P</oddFooter>
  </headerFooter>
  <ignoredErrors>
    <ignoredError sqref="D6:O6 A8:A41" numberStoredAsText="1"/>
  </ignoredErrors>
</worksheet>
</file>

<file path=xl/worksheets/sheet18.xml><?xml version="1.0" encoding="utf-8"?>
<worksheet xmlns="http://schemas.openxmlformats.org/spreadsheetml/2006/main" xmlns:r="http://schemas.openxmlformats.org/officeDocument/2006/relationships">
  <sheetPr codeName="Sheet18" enableFormatConditionsCalculation="0">
    <tabColor theme="3" tint="0.39997558519241921"/>
  </sheetPr>
  <dimension ref="A1:S166"/>
  <sheetViews>
    <sheetView zoomScale="106" zoomScaleNormal="106" workbookViewId="0">
      <pane xSplit="3" ySplit="7" topLeftCell="D8" activePane="bottomRight" state="frozen"/>
      <selection activeCell="H26" sqref="H26"/>
      <selection pane="topRight" activeCell="H26" sqref="H26"/>
      <selection pane="bottomLeft" activeCell="H26" sqref="H26"/>
      <selection pane="bottomRight" activeCell="N162" sqref="N162"/>
    </sheetView>
  </sheetViews>
  <sheetFormatPr defaultRowHeight="12.75"/>
  <cols>
    <col min="1" max="1" width="6.5703125" style="1" customWidth="1"/>
    <col min="2" max="2" width="35.28515625" style="1" customWidth="1"/>
    <col min="3" max="3" width="0.85546875" style="1" customWidth="1"/>
    <col min="4" max="15" width="10" style="1" customWidth="1"/>
    <col min="16" max="16" width="3.28515625" style="1" customWidth="1"/>
    <col min="17" max="18" width="10" style="1" customWidth="1"/>
    <col min="19" max="19" width="9.140625" style="1" customWidth="1"/>
    <col min="20" max="16384" width="9.140625" style="1"/>
  </cols>
  <sheetData>
    <row r="1" spans="1:19">
      <c r="A1" s="36" t="s">
        <v>182</v>
      </c>
      <c r="B1" s="37"/>
      <c r="C1" s="38"/>
      <c r="D1" s="724"/>
      <c r="E1" s="723"/>
      <c r="F1" s="723"/>
      <c r="G1" s="774">
        <f>'Cover page'!I7</f>
        <v>0</v>
      </c>
      <c r="H1" s="774"/>
      <c r="I1" s="774"/>
      <c r="J1" s="774"/>
      <c r="K1" s="774"/>
      <c r="L1" s="41">
        <f>'Cover page'!I9</f>
        <v>0</v>
      </c>
      <c r="M1" s="41"/>
      <c r="N1" s="41"/>
      <c r="O1" s="41"/>
      <c r="Q1" s="22"/>
      <c r="R1" s="22"/>
    </row>
    <row r="2" spans="1:19">
      <c r="A2" s="36" t="s">
        <v>2111</v>
      </c>
      <c r="B2" s="83"/>
      <c r="C2" s="84"/>
      <c r="D2" s="85"/>
      <c r="E2" s="40"/>
      <c r="F2" s="40"/>
      <c r="G2" s="782">
        <f>+'Cover page'!I13</f>
        <v>0</v>
      </c>
      <c r="H2" s="782"/>
      <c r="I2" s="782"/>
      <c r="J2" s="782"/>
      <c r="K2" s="782"/>
      <c r="L2" s="782"/>
      <c r="M2" s="119"/>
      <c r="N2" s="119"/>
      <c r="O2" s="119"/>
      <c r="Q2" s="22"/>
      <c r="R2" s="22"/>
    </row>
    <row r="3" spans="1:19" ht="12" customHeight="1">
      <c r="A3" s="46"/>
      <c r="B3" s="47"/>
      <c r="C3" s="48"/>
      <c r="D3" s="49"/>
      <c r="E3" s="50"/>
      <c r="F3" s="50"/>
      <c r="G3" s="778" t="s">
        <v>877</v>
      </c>
      <c r="H3" s="778"/>
      <c r="I3" s="51">
        <f>+'Cover page'!I11</f>
        <v>0</v>
      </c>
      <c r="J3" s="50"/>
      <c r="K3" s="50"/>
      <c r="L3" s="52"/>
      <c r="M3" s="775" t="s">
        <v>1018</v>
      </c>
      <c r="N3" s="125"/>
      <c r="O3" s="126"/>
      <c r="Q3" s="22"/>
      <c r="R3" s="22"/>
      <c r="S3"/>
    </row>
    <row r="4" spans="1:19" ht="12" customHeight="1">
      <c r="A4" s="785" t="s">
        <v>1356</v>
      </c>
      <c r="B4" s="785"/>
      <c r="C4" s="53"/>
      <c r="D4" s="779" t="s">
        <v>251</v>
      </c>
      <c r="E4" s="780"/>
      <c r="F4" s="780"/>
      <c r="G4" s="780"/>
      <c r="H4" s="781"/>
      <c r="I4" s="775" t="s">
        <v>252</v>
      </c>
      <c r="J4" s="777" t="s">
        <v>253</v>
      </c>
      <c r="K4" s="775" t="s">
        <v>254</v>
      </c>
      <c r="L4" s="783" t="s">
        <v>874</v>
      </c>
      <c r="M4" s="776"/>
      <c r="N4" s="776" t="s">
        <v>254</v>
      </c>
      <c r="O4" s="123" t="s">
        <v>1017</v>
      </c>
      <c r="Q4" s="771" t="s">
        <v>123</v>
      </c>
      <c r="R4" s="772"/>
      <c r="S4" s="773"/>
    </row>
    <row r="5" spans="1:19" ht="30" customHeight="1">
      <c r="A5" s="785"/>
      <c r="B5" s="785"/>
      <c r="C5" s="53"/>
      <c r="D5" s="55" t="s">
        <v>264</v>
      </c>
      <c r="E5" s="56" t="s">
        <v>265</v>
      </c>
      <c r="F5" s="54" t="s">
        <v>876</v>
      </c>
      <c r="G5" s="56" t="s">
        <v>254</v>
      </c>
      <c r="H5" s="54" t="s">
        <v>873</v>
      </c>
      <c r="I5" s="776"/>
      <c r="J5" s="777"/>
      <c r="K5" s="776"/>
      <c r="L5" s="783"/>
      <c r="M5" s="776"/>
      <c r="N5" s="776"/>
      <c r="O5" s="123" t="s">
        <v>1019</v>
      </c>
      <c r="Q5" s="5" t="s">
        <v>1650</v>
      </c>
      <c r="R5" s="128" t="s">
        <v>1652</v>
      </c>
      <c r="S5" s="129" t="s">
        <v>1017</v>
      </c>
    </row>
    <row r="6" spans="1:19" ht="10.5" customHeight="1">
      <c r="A6" s="57"/>
      <c r="B6" s="58"/>
      <c r="C6" s="58"/>
      <c r="D6" s="59" t="s">
        <v>255</v>
      </c>
      <c r="E6" s="60" t="s">
        <v>256</v>
      </c>
      <c r="F6" s="61" t="s">
        <v>257</v>
      </c>
      <c r="G6" s="60" t="s">
        <v>258</v>
      </c>
      <c r="H6" s="61" t="s">
        <v>259</v>
      </c>
      <c r="I6" s="60" t="s">
        <v>260</v>
      </c>
      <c r="J6" s="61" t="s">
        <v>261</v>
      </c>
      <c r="K6" s="60" t="s">
        <v>262</v>
      </c>
      <c r="L6" s="62" t="s">
        <v>263</v>
      </c>
      <c r="M6" s="59" t="s">
        <v>1020</v>
      </c>
      <c r="N6" s="60" t="s">
        <v>1021</v>
      </c>
      <c r="O6" s="60" t="s">
        <v>1022</v>
      </c>
      <c r="Q6" s="7" t="s">
        <v>1651</v>
      </c>
      <c r="R6" s="130" t="s">
        <v>1653</v>
      </c>
      <c r="S6" s="8" t="s">
        <v>1023</v>
      </c>
    </row>
    <row r="7" spans="1:19" s="459" customFormat="1" ht="10.5" customHeight="1">
      <c r="A7" s="464"/>
      <c r="B7" s="456" t="s">
        <v>1109</v>
      </c>
      <c r="C7" s="457"/>
      <c r="D7" s="458" t="str">
        <f>'SOURCE BA'!$F$5</f>
        <v/>
      </c>
      <c r="E7" s="458" t="str">
        <f>'SOURCE EA'!$F$5</f>
        <v/>
      </c>
      <c r="F7" s="458" t="str">
        <f>'SOURCE SS'!$F$5</f>
        <v/>
      </c>
      <c r="G7" s="458" t="str">
        <f>'SOURCE CC'!$F$5</f>
        <v/>
      </c>
      <c r="H7" s="458" t="str">
        <f>'SOURCE CG'!$F$5</f>
        <v/>
      </c>
      <c r="I7" s="458" t="str">
        <f>'SOURCE SG'!$F$5</f>
        <v/>
      </c>
      <c r="J7" s="458" t="str">
        <f>'SOURCE LG'!$F$5</f>
        <v/>
      </c>
      <c r="K7" s="458" t="str">
        <f>'SOURCE CT'!$F$5</f>
        <v/>
      </c>
      <c r="L7" s="458" t="str">
        <f>'SOURCE GG'!$F$5</f>
        <v/>
      </c>
      <c r="M7" s="458" t="str">
        <f>'SOURCE NFPC'!$F$5</f>
        <v/>
      </c>
      <c r="N7" s="458" t="str">
        <f>'SOURCE CN'!$F$5</f>
        <v/>
      </c>
      <c r="O7" s="458" t="str">
        <f>'SOURCE NFPS'!$F$5</f>
        <v/>
      </c>
      <c r="Q7" s="460"/>
      <c r="R7" s="461"/>
      <c r="S7" s="462"/>
    </row>
    <row r="8" spans="1:19" s="284" customFormat="1" ht="15" customHeight="1">
      <c r="A8" s="681" t="s">
        <v>1596</v>
      </c>
      <c r="B8" s="94" t="s">
        <v>1632</v>
      </c>
      <c r="C8" s="265" t="s">
        <v>1063</v>
      </c>
      <c r="D8" s="623" t="str">
        <f>IF(COUNTIF('SOURCE BA'!$F:$F,$A8)&gt;0,SUMIF('SOURCE BA'!$F:$F,$A8,'SOURCE BA'!$C:$C),IF(COUNT(D9,D47,D73)&gt;0,SUM(D9)+SUM(D47)-SUM(D73),"..."))</f>
        <v>...</v>
      </c>
      <c r="E8" s="623" t="str">
        <f>IF(COUNTIF('SOURCE EA'!$F:$F,$A8)&gt;0,SUMIF('SOURCE EA'!$F:$F,$A8,'SOURCE EA'!$C:$C),IF(COUNT(E9,E47,E73)&gt;0,SUM(E9)+SUM(E47)-SUM(E73),"..."))</f>
        <v>...</v>
      </c>
      <c r="F8" s="623" t="str">
        <f>IF(COUNTIF('SOURCE SS'!$F:$F,$A8)&gt;0,SUMIF('SOURCE SS'!$F:$F,$A8,'SOURCE SS'!$C:$C),IF(COUNT(F9,F47,F73)&gt;0,SUM(F9)+SUM(F47)-SUM(F73),"..."))</f>
        <v>...</v>
      </c>
      <c r="G8" s="623" t="str">
        <f>IF(COUNTIF('SOURCE CC'!$F:$F,$A8)&gt;0,SUMIF('SOURCE CC'!$F:$F,$A8,'SOURCE CC'!$C:$C),IF(COUNT(G9,G47,G73)&gt;0,SUM(G9)+SUM(G47)-SUM(G73),"..."))</f>
        <v>...</v>
      </c>
      <c r="H8" s="623" t="str">
        <f>IF(COUNTIF('SOURCE CG'!$F:$F,$A8)&gt;0,SUMIF('SOURCE CG'!$F:$F,$A8,'SOURCE CG'!$C:$C),IF(COUNT(H9,H47,H73)&gt;0,SUM(H9)+SUM(H47)-SUM(H73),IF(COUNT(D8:G8)&gt;0,SUM(D8:G8),"...")))</f>
        <v>...</v>
      </c>
      <c r="I8" s="623" t="str">
        <f>IF(COUNTIF('SOURCE SG'!$F:$F,$A8)&gt;0,SUMIF('SOURCE SG'!$F:$F,$A8,'SOURCE SG'!$C:$C),IF(COUNT(I9,I47,I73)&gt;0,SUM(I9)+SUM(I47)-SUM(I73),"..."))</f>
        <v>...</v>
      </c>
      <c r="J8" s="623" t="str">
        <f>IF(COUNTIF('SOURCE LG'!$F:$F,$A8)&gt;0,SUMIF('SOURCE LG'!$F:$F,$A8,'SOURCE LG'!$C:$C),IF(COUNT(J9,J47,J73)&gt;0,SUM(J9)+SUM(J47)-SUM(J73),"..."))</f>
        <v>...</v>
      </c>
      <c r="K8" s="623" t="str">
        <f>IF(COUNTIF('SOURCE CT'!$F:$F,$A8)&gt;0,SUMIF('SOURCE CT'!$F:$F,$A8,'SOURCE CT'!$C:$C),IF(COUNT(K9,K47,K73)&gt;0,SUM(K9)+SUM(K47)-SUM(K73),"..."))</f>
        <v>...</v>
      </c>
      <c r="L8" s="623" t="str">
        <f>IF(COUNTIF('SOURCE GG'!$F:$F,$A8)&gt;0,SUMIF('SOURCE GG'!$F:$F,$A8,'SOURCE GG'!$C:$C),IF(COUNT(L9,L47,L73)&gt;0,SUM(L9)+SUM(L47)-SUM(L73),IF(COUNT(H8:K8)&gt;0,SUM(H8:K8),"...")))</f>
        <v>...</v>
      </c>
      <c r="M8" s="623" t="str">
        <f>IF(COUNTIF('SOURCE NFPC'!$F:$F,$A8)&gt;0,SUMIF('SOURCE NFPC'!$F:$F,$A8,'SOURCE NFPC'!$C:$C),IF(COUNT(M9,M47,M73)&gt;0,SUM(M9)+SUM(M47)-SUM(M73),"..."))</f>
        <v>...</v>
      </c>
      <c r="N8" s="623" t="str">
        <f>IF(COUNTIF('SOURCE CN'!$F:$F,$A8)&gt;0,SUMIF('SOURCE CN'!$F:$F,$A8,'SOURCE CN'!$C:$C),IF(COUNT(N9,N47,N73)&gt;0,SUM(N9)+SUM(N47)-SUM(N73),"..."))</f>
        <v>...</v>
      </c>
      <c r="O8" s="624" t="str">
        <f>IF(COUNTIF('SOURCE NFPS'!$F:$F,$A8)&gt;0,SUMIF('SOURCE NFPS'!$F:$F,$A8,'SOURCE NFPS'!$C:$C),IF(COUNT(O9,O47,O73)&gt;0,SUM(O9)+SUM(O47)-SUM(O73),IF(COUNT(L8:N8)&gt;0,SUM(L8:N8),"...")))</f>
        <v>...</v>
      </c>
      <c r="Q8" s="616">
        <f>SUM(H8)-SUM(D8)-SUM(E8)-SUM(F8)-SUM(G8)</f>
        <v>0</v>
      </c>
      <c r="R8" s="617">
        <f>SUM(L8)-SUM(H8)-SUM(I8)-SUM(J8)-SUM(K8)</f>
        <v>0</v>
      </c>
      <c r="S8" s="618">
        <f>SUM(O8)-SUM(L8)-SUM(M8)-SUM(N8)</f>
        <v>0</v>
      </c>
    </row>
    <row r="9" spans="1:19" s="284" customFormat="1" ht="15" customHeight="1">
      <c r="A9" s="678" t="s">
        <v>2051</v>
      </c>
      <c r="B9" s="108" t="s">
        <v>1633</v>
      </c>
      <c r="C9" s="266" t="s">
        <v>1063</v>
      </c>
      <c r="D9" s="604" t="str">
        <f>IF(COUNTIF('SOURCE BA'!$F:$F,$A9)&gt;0,SUMIF('SOURCE BA'!$F:$F,$A9,'SOURCE BA'!$C:$C),IF(COUNT(D10,D26,D29,D32)&gt;0,SUM(D10,D26,D29,D32),IF((COUNTIF('SOURCE BA'!$F:$F,$A9&amp;"A")+COUNTIF('SOURCE BA'!$F:$F,$A9&amp;"B")+COUNTIF('SOURCE BA'!$F:$F,$A9&amp;"C"))&gt;0,ABS(SUMIF('SOURCE BA'!$F:$F,$A9&amp;"A",'SOURCE BA'!$C:$C))-ABS(SUMIF('SOURCE BA'!$F:$F,$A9&amp;"B",'SOURCE BA'!$C:$C))-ABS(SUMIF('SOURCE BA'!$F:$F,$A9&amp;"C",'SOURCE BA'!$C:$C)),IF(COUNTIF('SOURCE BA'!$F:$F,$A9&amp;"?")&gt;0,SUMIF('SOURCE BA'!$F:$F,$A9&amp;"?",'SOURCE BA'!$C:$C),"..."))))</f>
        <v>...</v>
      </c>
      <c r="E9" s="604" t="str">
        <f>IF(COUNTIF('SOURCE EA'!$F:$F,$A9)&gt;0,SUMIF('SOURCE EA'!$F:$F,$A9,'SOURCE EA'!$C:$C),IF(COUNT(E10,E26,E29,E32)&gt;0,SUM(E10,E26,E29,E32),IF((COUNTIF('SOURCE EA'!$F:$F,$A9&amp;"A")+COUNTIF('SOURCE EA'!$F:$F,$A9&amp;"B")+COUNTIF('SOURCE EA'!$F:$F,$A9&amp;"C"))&gt;0,ABS(SUMIF('SOURCE EA'!$F:$F,$A9&amp;"A",'SOURCE EA'!$C:$C))-ABS(SUMIF('SOURCE EA'!$F:$F,$A9&amp;"B",'SOURCE EA'!$C:$C))-ABS(SUMIF('SOURCE EA'!$F:$F,$A9&amp;"C",'SOURCE EA'!$C:$C)),IF(COUNTIF('SOURCE EA'!$F:$F,$A9&amp;"?")&gt;0,SUMIF('SOURCE EA'!$F:$F,$A9&amp;"?",'SOURCE EA'!$C:$C),"..."))))</f>
        <v>...</v>
      </c>
      <c r="F9" s="604" t="str">
        <f>IF(COUNTIF('SOURCE SS'!$F:$F,$A9)&gt;0,SUMIF('SOURCE SS'!$F:$F,$A9,'SOURCE SS'!$C:$C),IF(COUNT(F10,F26,F29,F32)&gt;0,SUM(F10,F26,F29,F32),IF((COUNTIF('SOURCE SS'!$F:$F,$A9&amp;"A")+COUNTIF('SOURCE SS'!$F:$F,$A9&amp;"B")+COUNTIF('SOURCE SS'!$F:$F,$A9&amp;"C"))&gt;0,ABS(SUMIF('SOURCE SS'!$F:$F,$A9&amp;"A",'SOURCE SS'!$C:$C))-ABS(SUMIF('SOURCE SS'!$F:$F,$A9&amp;"B",'SOURCE SS'!$C:$C))-ABS(SUMIF('SOURCE SS'!$F:$F,$A9&amp;"C",'SOURCE SS'!$C:$C)),IF(COUNTIF('SOURCE SS'!$F:$F,$A9&amp;"?")&gt;0,SUMIF('SOURCE SS'!$F:$F,$A9&amp;"?",'SOURCE SS'!$C:$C),"..."))))</f>
        <v>...</v>
      </c>
      <c r="G9" s="604" t="str">
        <f>IF(COUNTIF('SOURCE CC'!$F:$F,$A9)&gt;0,SUMIF('SOURCE CC'!$F:$F,$A9,'SOURCE CC'!$C:$C),IF(COUNT(G10,G26,G29,G32)&gt;0,SUM(G10,G26,G29,G32),IF((COUNTIF('SOURCE CC'!$F:$F,$A9&amp;"A")+COUNTIF('SOURCE CC'!$F:$F,$A9&amp;"B")+COUNTIF('SOURCE CC'!$F:$F,$A9&amp;"C"))&gt;0,ABS(SUMIF('SOURCE CC'!$F:$F,$A9&amp;"A",'SOURCE CC'!$C:$C))-ABS(SUMIF('SOURCE CC'!$F:$F,$A9&amp;"B",'SOURCE CC'!$C:$C))-ABS(SUMIF('SOURCE CC'!$F:$F,$A9&amp;"C",'SOURCE CC'!$C:$C)),IF(COUNTIF('SOURCE CC'!$F:$F,$A9&amp;"?")&gt;0,SUMIF('SOURCE CC'!$F:$F,$A9&amp;"?",'SOURCE CC'!$C:$C),"..."))))</f>
        <v>...</v>
      </c>
      <c r="H9" s="604" t="str">
        <f>IF(COUNTIF('SOURCE CG'!$F:$F,$A9)&gt;0,SUMIF('SOURCE CG'!$F:$F,$A9,'SOURCE CG'!$C:$C),IF(COUNT(H10,H26,H29,H32)&gt;0,SUM(H10,H26,H29,H32),IF((COUNTIF('SOURCE CG'!$F:$F,$A9&amp;"A")+COUNTIF('SOURCE CG'!$F:$F,$A9&amp;"B")+COUNTIF('SOURCE CG'!$F:$F,$A9&amp;"C"))&gt;0,ABS(SUMIF('SOURCE CG'!$F:$F,$A9&amp;"A",'SOURCE CG'!$C:$C))-ABS(SUMIF('SOURCE CG'!$F:$F,$A9&amp;"B",'SOURCE CG'!$C:$C))-ABS(SUMIF('SOURCE CG'!$F:$F,$A9&amp;"C",'SOURCE CG'!$C:$C)),IF(COUNTIF('SOURCE CG'!$F:$F,$A9&amp;"?")&gt;0,SUMIF('SOURCE CG'!$F:$F,$A9&amp;"?",'SOURCE CG'!$C:$C),IF(COUNT(D9:G9)&gt;0,SUM(D9:G9),"...")))))</f>
        <v>...</v>
      </c>
      <c r="I9" s="604" t="str">
        <f>IF(COUNTIF('SOURCE SG'!$F:$F,$A9)&gt;0,SUMIF('SOURCE SG'!$F:$F,$A9,'SOURCE SG'!$C:$C),IF(COUNT(I10,I26,I29,I32)&gt;0,SUM(I10,I26,I29,I32),IF((COUNTIF('SOURCE SG'!$F:$F,$A9&amp;"A")+COUNTIF('SOURCE SG'!$F:$F,$A9&amp;"B")+COUNTIF('SOURCE SG'!$F:$F,$A9&amp;"C"))&gt;0,ABS(SUMIF('SOURCE SG'!$F:$F,$A9&amp;"A",'SOURCE SG'!$C:$C))-ABS(SUMIF('SOURCE SG'!$F:$F,$A9&amp;"B",'SOURCE SG'!$C:$C))-ABS(SUMIF('SOURCE SG'!$F:$F,$A9&amp;"C",'SOURCE SG'!$C:$C)),IF(COUNTIF('SOURCE SG'!$F:$F,$A9&amp;"?")&gt;0,SUMIF('SOURCE SG'!$F:$F,$A9&amp;"?",'SOURCE SG'!$C:$C),"..."))))</f>
        <v>...</v>
      </c>
      <c r="J9" s="604" t="str">
        <f>IF(COUNTIF('SOURCE LG'!$F:$F,$A9)&gt;0,SUMIF('SOURCE LG'!$F:$F,$A9,'SOURCE LG'!$C:$C),IF(COUNT(J10,J26,J29,J32)&gt;0,SUM(J10,J26,J29,J32),IF((COUNTIF('SOURCE LG'!$F:$F,$A9&amp;"A")+COUNTIF('SOURCE LG'!$F:$F,$A9&amp;"B")+COUNTIF('SOURCE LG'!$F:$F,$A9&amp;"C"))&gt;0,ABS(SUMIF('SOURCE LG'!$F:$F,$A9&amp;"A",'SOURCE LG'!$C:$C))-ABS(SUMIF('SOURCE LG'!$F:$F,$A9&amp;"B",'SOURCE LG'!$C:$C))-ABS(SUMIF('SOURCE LG'!$F:$F,$A9&amp;"C",'SOURCE LG'!$C:$C)),IF(COUNTIF('SOURCE LG'!$F:$F,$A9&amp;"?")&gt;0,SUMIF('SOURCE LG'!$F:$F,$A9&amp;"?",'SOURCE LG'!$C:$C),"..."))))</f>
        <v>...</v>
      </c>
      <c r="K9" s="604" t="str">
        <f>IF(COUNTIF('SOURCE CT'!$F:$F,$A9)&gt;0,SUMIF('SOURCE CT'!$F:$F,$A9,'SOURCE CT'!$C:$C),IF(COUNT(K10,K26,K29,K32)&gt;0,SUM(K10,K26,K29,K32),IF((COUNTIF('SOURCE CT'!$F:$F,$A9&amp;"A")+COUNTIF('SOURCE CT'!$F:$F,$A9&amp;"B")+COUNTIF('SOURCE CT'!$F:$F,$A9&amp;"C"))&gt;0,ABS(SUMIF('SOURCE CT'!$F:$F,$A9&amp;"A",'SOURCE CT'!$C:$C))-ABS(SUMIF('SOURCE CT'!$F:$F,$A9&amp;"B",'SOURCE CT'!$C:$C))-ABS(SUMIF('SOURCE CT'!$F:$F,$A9&amp;"C",'SOURCE CT'!$C:$C)),IF(COUNTIF('SOURCE CT'!$F:$F,$A9&amp;"?")&gt;0,SUMIF('SOURCE CT'!$F:$F,$A9&amp;"?",'SOURCE CT'!$C:$C),"..."))))</f>
        <v>...</v>
      </c>
      <c r="L9" s="604" t="str">
        <f>IF(COUNTIF('SOURCE GG'!$F:$F,$A9)&gt;0,SUMIF('SOURCE GG'!$F:$F,$A9,'SOURCE GG'!$C:$C),IF(COUNT(L10,L26,L29,L32)&gt;0,SUM(L10,L26,L29,L32),IF((COUNTIF('SOURCE GG'!$F:$F,$A9&amp;"A")+COUNTIF('SOURCE GG'!$F:$F,$A9&amp;"B")+COUNTIF('SOURCE GG'!$F:$F,$A9&amp;"C"))&gt;0,ABS(SUMIF('SOURCE GG'!$F:$F,$A9&amp;"A",'SOURCE GG'!$C:$C))-ABS(SUMIF('SOURCE GG'!$F:$F,$A9&amp;"B",'SOURCE GG'!$C:$C))-ABS(SUMIF('SOURCE GG'!$F:$F,$A9&amp;"C",'SOURCE GG'!$C:$C)),IF(COUNTIF('SOURCE GG'!$F:$F,$A9&amp;"?")&gt;0,SUMIF('SOURCE GG'!$F:$F,$A9&amp;"?",'SOURCE GG'!$C:$C),IF(COUNT(H9:K9)&gt;0,SUM(H9:K9),"...")))))</f>
        <v>...</v>
      </c>
      <c r="M9" s="604" t="str">
        <f>IF(COUNTIF('SOURCE NFPC'!$F:$F,$A9)&gt;0,SUMIF('SOURCE NFPC'!$F:$F,$A9,'SOURCE NFPC'!$C:$C),IF(COUNT(M10,M26,M29,M32)&gt;0,SUM(M10,M26,M29,M32),IF((COUNTIF('SOURCE NFPC'!$F:$F,$A9&amp;"A")+COUNTIF('SOURCE NFPC'!$F:$F,$A9&amp;"B")+COUNTIF('SOURCE NFPC'!$F:$F,$A9&amp;"C"))&gt;0,ABS(SUMIF('SOURCE NFPC'!$F:$F,$A9&amp;"A",'SOURCE NFPC'!$C:$C))-ABS(SUMIF('SOURCE NFPC'!$F:$F,$A9&amp;"B",'SOURCE NFPC'!$C:$C))-ABS(SUMIF('SOURCE NFPC'!$F:$F,$A9&amp;"C",'SOURCE NFPC'!$C:$C)),IF(COUNTIF('SOURCE NFPC'!$F:$F,$A9&amp;"?")&gt;0,SUMIF('SOURCE NFPC'!$F:$F,$A9&amp;"?",'SOURCE NFPC'!$C:$C),"..."))))</f>
        <v>...</v>
      </c>
      <c r="N9" s="604" t="str">
        <f>IF(COUNTIF('SOURCE CN'!$F:$F,$A9)&gt;0,SUMIF('SOURCE CN'!$F:$F,$A9,'SOURCE CN'!$C:$C),IF(COUNT(N10,N26,N29,N32)&gt;0,SUM(N10,N26,N29,N32),IF((COUNTIF('SOURCE CN'!$F:$F,$A9&amp;"A")+COUNTIF('SOURCE CN'!$F:$F,$A9&amp;"B")+COUNTIF('SOURCE CN'!$F:$F,$A9&amp;"C"))&gt;0,ABS(SUMIF('SOURCE CN'!$F:$F,$A9&amp;"A",'SOURCE CN'!$C:$C))-ABS(SUMIF('SOURCE CN'!$F:$F,$A9&amp;"B",'SOURCE CN'!$C:$C))-ABS(SUMIF('SOURCE CN'!$F:$F,$A9&amp;"C",'SOURCE CN'!$C:$C)),IF(COUNTIF('SOURCE CN'!$F:$F,$A9&amp;"?")&gt;0,SUMIF('SOURCE CN'!$F:$F,$A9&amp;"?",'SOURCE CN'!$C:$C),"..."))))</f>
        <v>...</v>
      </c>
      <c r="O9" s="604" t="str">
        <f>IF(COUNTIF('SOURCE NFPS'!$F:$F,$A9)&gt;0,SUMIF('SOURCE NFPS'!$F:$F,$A9,'SOURCE NFPS'!$C:$C),IF(COUNT(O10,O26,O29,O32)&gt;0,SUM(O10,O26,O29,O32),IF((COUNTIF('SOURCE NFPS'!$F:$F,$A9&amp;"A")+COUNTIF('SOURCE NFPS'!$F:$F,$A9&amp;"B")+COUNTIF('SOURCE NFPS'!$F:$F,$A9&amp;"C"))&gt;0,ABS(SUMIF('SOURCE NFPS'!$F:$F,$A9&amp;"A",'SOURCE NFPS'!$C:$C))-ABS(SUMIF('SOURCE NFPS'!$F:$F,$A9&amp;"B",'SOURCE NFPS'!$C:$C))-ABS(SUMIF('SOURCE NFPS'!$F:$F,$A9&amp;"C",'SOURCE NFPS'!$C:$C)),IF(COUNTIF('SOURCE NFPS'!$F:$F,$A9&amp;"?")&gt;0,SUMIF('SOURCE NFPS'!$F:$F,$A9&amp;"?",'SOURCE NFPS'!$C:$C),IF(COUNT(L9:N9)&gt;0,SUM(L9:N9),"...")))))</f>
        <v>...</v>
      </c>
      <c r="Q9" s="607">
        <f t="shared" ref="Q9:Q71" si="0">SUM(H9)-SUM(D9)-SUM(E9)-SUM(F9)-SUM(G9)</f>
        <v>0</v>
      </c>
      <c r="R9" s="608">
        <f t="shared" ref="R9:R71" si="1">SUM(L9)-SUM(H9)-SUM(I9)-SUM(J9)-SUM(K9)</f>
        <v>0</v>
      </c>
      <c r="S9" s="609">
        <f t="shared" ref="S9:S71" si="2">SUM(O9)-SUM(L9)-SUM(M9)-SUM(N9)</f>
        <v>0</v>
      </c>
    </row>
    <row r="10" spans="1:19" ht="14.45" customHeight="1">
      <c r="A10" s="472" t="s">
        <v>2052</v>
      </c>
      <c r="B10" s="95" t="s">
        <v>1374</v>
      </c>
      <c r="C10" s="4" t="s">
        <v>1063</v>
      </c>
      <c r="D10" s="605" t="str">
        <f>IF(COUNTIF('SOURCE BA'!$F:$F,$A10)&gt;0,SUMIF('SOURCE BA'!$F:$F,$A10,'SOURCE BA'!$C:$C),IF(COUNT(D11:D13)&gt;0,ABS(SUM(D11))-ABS(SUM(D12))-ABS(SUM(D13)),IF(COUNT(D14,D18,D22)&gt;0,SUM(D14,D18,D22),IF(COUNTIF('SOURCE BA'!$F:$F,$A10&amp;"?")&gt;0,SUMIF('SOURCE BA'!$F:$F,$A10&amp;"?",'SOURCE BA'!$C:$C),"..."))))</f>
        <v>...</v>
      </c>
      <c r="E10" s="605" t="str">
        <f>IF(COUNTIF('SOURCE EA'!$F:$F,$A10)&gt;0,SUMIF('SOURCE EA'!$F:$F,$A10,'SOURCE EA'!$C:$C),IF(COUNT(E11:E13)&gt;0,ABS(SUM(E11))-ABS(SUM(E12))-ABS(SUM(E13)),IF(COUNT(E14,E18,E22)&gt;0,SUM(E14,E18,E22),IF(COUNTIF('SOURCE EA'!$F:$F,$A10&amp;"?")&gt;0,SUMIF('SOURCE EA'!$F:$F,$A10&amp;"?",'SOURCE EA'!$C:$C),"..."))))</f>
        <v>...</v>
      </c>
      <c r="F10" s="605" t="str">
        <f>IF(COUNTIF('SOURCE SS'!$F:$F,$A10)&gt;0,SUMIF('SOURCE SS'!$F:$F,$A10,'SOURCE SS'!$C:$C),IF(COUNT(F11:F13)&gt;0,ABS(SUM(F11))-ABS(SUM(F12))-ABS(SUM(F13)),IF(COUNT(F14,F18,F22)&gt;0,SUM(F14,F18,F22),IF(COUNTIF('SOURCE SS'!$F:$F,$A10&amp;"?")&gt;0,SUMIF('SOURCE SS'!$F:$F,$A10&amp;"?",'SOURCE SS'!$C:$C),"..."))))</f>
        <v>...</v>
      </c>
      <c r="G10" s="605" t="str">
        <f>IF(COUNTIF('SOURCE CC'!$F:$F,$A10)&gt;0,SUMIF('SOURCE CC'!$F:$F,$A10,'SOURCE CC'!$C:$C),IF(COUNT(G11:G13)&gt;0,ABS(SUM(G11))-ABS(SUM(G12))-ABS(SUM(G13)),IF(COUNT(G14,G18,G22)&gt;0,SUM(G14,G18,G22),IF(COUNTIF('SOURCE CC'!$F:$F,$A10&amp;"?")&gt;0,SUMIF('SOURCE CC'!$F:$F,$A10&amp;"?",'SOURCE CC'!$C:$C),"..."))))</f>
        <v>...</v>
      </c>
      <c r="H10" s="725" t="str">
        <f>IF(COUNTIF('SOURCE CG'!$F:$F,$A10)&gt;0,SUMIF('SOURCE CG'!$F:$F,$A10,'SOURCE CG'!$C:$C),IF(COUNT(H11:H13)&gt;0,ABS(SUM(H11))-ABS(SUM(H12))-ABS(SUM(H13)),IF(COUNT(H14,H18,H22)&gt;0,SUM(H14,H18,H22),IF(COUNTIF('SOURCE CG'!$F:$F,$A10&amp;"?")&gt;0,SUMIF('SOURCE CG'!$F:$F,$A10&amp;"?",'SOURCE CG'!$C:$C),IF(COUNT(D10:G10)&gt;0,SUM(D10:G10),"...")))))</f>
        <v>...</v>
      </c>
      <c r="I10" s="605" t="str">
        <f>IF(COUNTIF('SOURCE SG'!$F:$F,$A10)&gt;0,SUMIF('SOURCE SG'!$F:$F,$A10,'SOURCE SG'!$C:$C),IF(COUNT(I11:I13)&gt;0,ABS(SUM(I11))-ABS(SUM(I12))-ABS(SUM(I13)),IF(COUNT(I14,I18,I22)&gt;0,SUM(I14,I18,I22),IF(COUNTIF('SOURCE SG'!$F:$F,$A10&amp;"?")&gt;0,SUMIF('SOURCE SG'!$F:$F,$A10&amp;"?",'SOURCE SG'!$C:$C),"..."))))</f>
        <v>...</v>
      </c>
      <c r="J10" s="605" t="str">
        <f>IF(COUNTIF('SOURCE LG'!$F:$F,$A10)&gt;0,SUMIF('SOURCE LG'!$F:$F,$A10,'SOURCE LG'!$C:$C),IF(COUNT(J11:J13)&gt;0,ABS(SUM(J11))-ABS(SUM(J12))-ABS(SUM(J13)),IF(COUNT(J14,J18,J22)&gt;0,SUM(J14,J18,J22),IF(COUNTIF('SOURCE LG'!$F:$F,$A10&amp;"?")&gt;0,SUMIF('SOURCE LG'!$F:$F,$A10&amp;"?",'SOURCE LG'!$C:$C),"..."))))</f>
        <v>...</v>
      </c>
      <c r="K10" s="605" t="str">
        <f>IF(COUNTIF('SOURCE CT'!$F:$F,$A10)&gt;0,SUMIF('SOURCE CT'!$F:$F,$A10,'SOURCE CT'!$C:$C),IF(COUNT(K11:K13)&gt;0,ABS(SUM(K11))-ABS(SUM(K12))-ABS(SUM(K13)),IF(COUNT(K14,K18,K22)&gt;0,SUM(K14,K18,K22),IF(COUNTIF('SOURCE CT'!$F:$F,$A10&amp;"?")&gt;0,SUMIF('SOURCE CT'!$F:$F,$A10&amp;"?",'SOURCE CT'!$C:$C),"..."))))</f>
        <v>...</v>
      </c>
      <c r="L10" s="605" t="str">
        <f>IF(COUNTIF('SOURCE GG'!$F:$F,$A10)&gt;0,SUMIF('SOURCE GG'!$F:$F,$A10,'SOURCE GG'!$C:$C),IF(COUNT(L11:L13)&gt;0,ABS(SUM(L11))-ABS(SUM(L12))-ABS(SUM(L13)),IF(COUNT(L14,L18,L22)&gt;0,SUM(L14,L18,L22),IF(COUNTIF('SOURCE GG'!$F:$F,$A10&amp;"?")&gt;0,SUMIF('SOURCE GG'!$F:$F,$A10&amp;"?",'SOURCE GG'!$C:$C),IF(COUNT(H10:K10)&gt;0,SUM(H10:K10),"...")))))</f>
        <v>...</v>
      </c>
      <c r="M10" s="605" t="str">
        <f>IF(COUNTIF('SOURCE NFPC'!$F:$F,$A10)&gt;0,SUMIF('SOURCE NFPC'!$F:$F,$A10,'SOURCE NFPC'!$C:$C),IF(COUNT(M11:M13)&gt;0,ABS(SUM(M11))-ABS(SUM(M12))-ABS(SUM(M13)),IF(COUNT(M14,M18,M22)&gt;0,SUM(M14,M18,M22),IF(COUNTIF('SOURCE NFPC'!$F:$F,$A10&amp;"?")&gt;0,SUMIF('SOURCE NFPC'!$F:$F,$A10&amp;"?",'SOURCE NFPC'!$C:$C),"..."))))</f>
        <v>...</v>
      </c>
      <c r="N10" s="605" t="str">
        <f>IF(COUNTIF('SOURCE CN'!$F:$F,$A10)&gt;0,SUMIF('SOURCE CN'!$F:$F,$A10,'SOURCE CN'!$C:$C),IF(COUNT(N11:N13)&gt;0,ABS(SUM(N11))-ABS(SUM(N12))-ABS(SUM(N13)),IF(COUNT(N14,N18,N22)&gt;0,SUM(N14,N18,N22),IF(COUNTIF('SOURCE CN'!$F:$F,$A10&amp;"?")&gt;0,SUMIF('SOURCE CN'!$F:$F,$A10&amp;"?",'SOURCE CN'!$C:$C),"..."))))</f>
        <v>...</v>
      </c>
      <c r="O10" s="605" t="str">
        <f>IF(COUNTIF('SOURCE NFPS'!$F:$F,$A10)&gt;0,SUMIF('SOURCE NFPS'!$F:$F,$A10,'SOURCE NFPS'!$C:$C),IF(COUNT(O11:O13)&gt;0,ABS(SUM(O11))-ABS(SUM(O12))-ABS(SUM(O13)),IF(COUNT(O14,O18,O22)&gt;0,SUM(O14,O18,O22),IF(COUNTIF('SOURCE NFPS'!$F:$F,$A10&amp;"?")&gt;0,SUMIF('SOURCE NFPS'!$F:$F,$A10&amp;"?",'SOURCE NFPS'!$C:$C),IF(COUNT(L10:N10)&gt;0,SUM(L10:N10),"...")))))</f>
        <v>...</v>
      </c>
      <c r="Q10" s="563">
        <f t="shared" si="0"/>
        <v>0</v>
      </c>
      <c r="R10" s="564">
        <f t="shared" si="1"/>
        <v>0</v>
      </c>
      <c r="S10" s="565">
        <f t="shared" si="2"/>
        <v>0</v>
      </c>
    </row>
    <row r="11" spans="1:19" ht="9.75" customHeight="1">
      <c r="A11" s="683" t="s">
        <v>1684</v>
      </c>
      <c r="B11" s="109" t="s">
        <v>1313</v>
      </c>
      <c r="C11" s="106" t="s">
        <v>1063</v>
      </c>
      <c r="D11" s="625" t="str">
        <f>IF(COUNTIF('SOURCE BA'!$F:$F,$A11)&gt;0,SUMIF('SOURCE BA'!$F:$F,$A11,'SOURCE BA'!$C:$C),IF(COUNT(D15,D19,D23)&gt;0,SUM(D15,D19,D23),IF(COUNTIF('SOURCE BA'!$F:$F,$A10&amp;"?A")&gt;0,SUMIF('SOURCE BA'!$F:$F,$A$10&amp;"?A",'SOURCE BA'!$C:$C),"...")))</f>
        <v>...</v>
      </c>
      <c r="E11" s="625" t="str">
        <f>IF(COUNTIF('SOURCE EA'!$F:$F,$A11)&gt;0,SUMIF('SOURCE EA'!$F:$F,$A11,'SOURCE EA'!$C:$C),IF(COUNT(E15,E19,E23)&gt;0,SUM(E15,E19,E23),IF(COUNTIF('SOURCE EA'!$F:$F,$A10&amp;"?A")&gt;0,SUMIF('SOURCE EA'!$F:$F,$A$10&amp;"?A",'SOURCE EA'!$C:$C),"...")))</f>
        <v>...</v>
      </c>
      <c r="F11" s="625" t="str">
        <f>IF(COUNTIF('SOURCE SS'!$F:$F,$A11)&gt;0,SUMIF('SOURCE SS'!$F:$F,$A11,'SOURCE SS'!$C:$C),IF(COUNT(F15,F19,F23)&gt;0,SUM(F15,F19,F23),IF(COUNTIF('SOURCE SS'!$F:$F,$A10&amp;"?A")&gt;0,SUMIF('SOURCE SS'!$F:$F,$A$10&amp;"?A",'SOURCE SS'!$C:$C),"...")))</f>
        <v>...</v>
      </c>
      <c r="G11" s="625" t="str">
        <f>IF(COUNTIF('SOURCE CC'!$F:$F,$A11)&gt;0,SUMIF('SOURCE CC'!$F:$F,$A11,'SOURCE CC'!$C:$C),IF(COUNT(G15,G19,G23)&gt;0,SUM(G15,G19,G23),IF(COUNTIF('SOURCE CC'!$F:$F,$A10&amp;"?A")&gt;0,SUMIF('SOURCE CC'!$F:$F,$A$10&amp;"?A",'SOURCE CC'!$C:$C),"...")))</f>
        <v>...</v>
      </c>
      <c r="H11" s="625" t="str">
        <f>IF(COUNTIF('SOURCE CG'!$F:$F,$A11)&gt;0,SUMIF('SOURCE CG'!$F:$F,$A11,'SOURCE CG'!$C:$C),IF(COUNT(H15,H19,H23)&gt;0,SUM(H15,H19,H23),IF(COUNTIF('SOURCE CG'!$F:$F,$A10&amp;"?A")&gt;0,SUMIF('SOURCE CG'!$F:$F,$A$10&amp;"?A",'SOURCE CG'!$C:$C),IF(COUNT(D11:G11)&gt;0,SUM(D11:G11),"..."))))</f>
        <v>...</v>
      </c>
      <c r="I11" s="625" t="str">
        <f>IF(COUNTIF('SOURCE SG'!$F:$F,$A11)&gt;0,SUMIF('SOURCE SG'!$F:$F,$A11,'SOURCE SG'!$C:$C),IF(COUNT(I15,I19,I23)&gt;0,SUM(I15,I19,I23),IF(COUNTIF('SOURCE SG'!$F:$F,$A10&amp;"?A")&gt;0,SUMIF('SOURCE SG'!$F:$F,$A$10&amp;"?A",'SOURCE SG'!$C:$C),"...")))</f>
        <v>...</v>
      </c>
      <c r="J11" s="625" t="str">
        <f>IF(COUNTIF('SOURCE LG'!$F:$F,$A11)&gt;0,SUMIF('SOURCE LG'!$F:$F,$A11,'SOURCE LG'!$C:$C),IF(COUNT(J15,J19,J23)&gt;0,SUM(J15,J19,J23),IF(COUNTIF('SOURCE LG'!$F:$F,$A10&amp;"?A")&gt;0,SUMIF('SOURCE LG'!$F:$F,$A$10&amp;"?A",'SOURCE LG'!$C:$C),"...")))</f>
        <v>...</v>
      </c>
      <c r="K11" s="625" t="str">
        <f>IF(COUNTIF('SOURCE CT'!$F:$F,$A11)&gt;0,SUMIF('SOURCE CT'!$F:$F,$A11,'SOURCE CT'!$C:$C),IF(COUNT(K15,K19,K23)&gt;0,SUM(K15,K19,K23),IF(COUNTIF('SOURCE CT'!$F:$F,$A10&amp;"?A")&gt;0,SUMIF('SOURCE CT'!$F:$F,$A$10&amp;"?A",'SOURCE CT'!$C:$C),"...")))</f>
        <v>...</v>
      </c>
      <c r="L11" s="625" t="str">
        <f>IF(COUNTIF('SOURCE GG'!$F:$F,$A11)&gt;0,SUMIF('SOURCE GG'!$F:$F,$A11,'SOURCE GG'!$C:$C),IF(COUNT(L15,L19,L23)&gt;0,SUM(L15,L19,L23),IF(COUNTIF('SOURCE GG'!$F:$F,$A10&amp;"?A")&gt;0,SUMIF('SOURCE GG'!$F:$F,$A$10&amp;"?A",'SOURCE GG'!$C:$C),IF(COUNT(H11:K11)&gt;0,SUM(H11:K11),"..."))))</f>
        <v>...</v>
      </c>
      <c r="M11" s="625" t="str">
        <f>IF(COUNTIF('SOURCE NFPC'!$F:$F,$A11)&gt;0,SUMIF('SOURCE NFPC'!$F:$F,$A11,'SOURCE NFPC'!$C:$C),IF(COUNT(M15,M19,M23)&gt;0,SUM(M15,M19,M23),IF(COUNTIF('SOURCE NFPC'!$F:$F,$A10&amp;"?A")&gt;0,SUMIF('SOURCE NFPC'!$F:$F,$A$10&amp;"?A",'SOURCE NFPC'!$C:$C),"...")))</f>
        <v>...</v>
      </c>
      <c r="N11" s="625" t="str">
        <f>IF(COUNTIF('SOURCE CN'!$F:$F,$A11)&gt;0,SUMIF('SOURCE CN'!$F:$F,$A11,'SOURCE CN'!$C:$C),IF(COUNT(N15,N19,N23)&gt;0,SUM(N15,N19,N23),IF(COUNTIF('SOURCE CN'!$F:$F,$A10&amp;"?A")&gt;0,SUMIF('SOURCE CN'!$F:$F,$A$10&amp;"?A",'SOURCE CN'!$C:$C),"...")))</f>
        <v>...</v>
      </c>
      <c r="O11" s="625" t="str">
        <f>IF(COUNTIF('SOURCE NFPS'!$F:$F,$A11)&gt;0,SUMIF('SOURCE NFPS'!$F:$F,$A11,'SOURCE NFPS'!$C:$C),IF(COUNT(O15,O19,O23)&gt;0,SUM(O15,O19,O23),IF(COUNTIF('SOURCE NFPS'!$F:$F,$A10&amp;"?A")&gt;0,SUMIF('SOURCE NFPS'!$F:$F,$A$10&amp;"?A",'SOURCE NFPS'!$C:$C),IF(COUNT(L11:N11)&gt;0,SUM(L11:N11),"..."))))</f>
        <v>...</v>
      </c>
      <c r="Q11" s="563">
        <f t="shared" si="0"/>
        <v>0</v>
      </c>
      <c r="R11" s="564">
        <f t="shared" si="1"/>
        <v>0</v>
      </c>
      <c r="S11" s="565">
        <f t="shared" si="2"/>
        <v>0</v>
      </c>
    </row>
    <row r="12" spans="1:19" ht="9.75" customHeight="1">
      <c r="A12" s="683" t="s">
        <v>1694</v>
      </c>
      <c r="B12" s="109" t="s">
        <v>764</v>
      </c>
      <c r="C12" s="106" t="s">
        <v>1063</v>
      </c>
      <c r="D12" s="625" t="str">
        <f>IF(COUNTIF('SOURCE BA'!$F:$F,$A12)&gt;0,SUMIF('SOURCE BA'!$F:$F,$A12,'SOURCE BA'!$C:$C),IF(COUNT(D16,D20,D24)&gt;0,SUM(D16,D20,D24),IF(COUNTIF('SOURCE BA'!$F:$F,$A$10&amp;"?B")&gt;0,SUMIF('SOURCE BA'!$F:$F,$A$10&amp;"?B",'SOURCE BA'!$C:$C),"...")))</f>
        <v>...</v>
      </c>
      <c r="E12" s="625" t="str">
        <f>IF(COUNTIF('SOURCE EA'!$F:$F,$A12)&gt;0,SUMIF('SOURCE EA'!$F:$F,$A12,'SOURCE EA'!$C:$C),IF(COUNT(E16,E20,E24)&gt;0,SUM(E16,E20,E24),IF(COUNTIF('SOURCE EA'!$F:$F,$A$10&amp;"?B")&gt;0,SUMIF('SOURCE EA'!$F:$F,$A$10&amp;"?B",'SOURCE EA'!$C:$C),"...")))</f>
        <v>...</v>
      </c>
      <c r="F12" s="625" t="str">
        <f>IF(COUNTIF('SOURCE SS'!$F:$F,$A12)&gt;0,SUMIF('SOURCE SS'!$F:$F,$A12,'SOURCE SS'!$C:$C),IF(COUNT(F16,F20,F24)&gt;0,SUM(F16,F20,F24),IF(COUNTIF('SOURCE SS'!$F:$F,$A$10&amp;"?B")&gt;0,SUMIF('SOURCE SS'!$F:$F,$A$10&amp;"?B",'SOURCE SS'!$C:$C),"...")))</f>
        <v>...</v>
      </c>
      <c r="G12" s="625" t="str">
        <f>IF(COUNTIF('SOURCE CC'!$F:$F,$A12)&gt;0,SUMIF('SOURCE CC'!$F:$F,$A12,'SOURCE CC'!$C:$C),IF(COUNT(G16,G20,G24)&gt;0,SUM(G16,G20,G24),IF(COUNTIF('SOURCE CC'!$F:$F,$A$10&amp;"?B")&gt;0,SUMIF('SOURCE CC'!$F:$F,$A$10&amp;"?B",'SOURCE CC'!$C:$C),"...")))</f>
        <v>...</v>
      </c>
      <c r="H12" s="625" t="str">
        <f>IF(COUNTIF('SOURCE CG'!$F:$F,$A12)&gt;0,SUMIF('SOURCE CG'!$F:$F,$A12,'SOURCE CG'!$C:$C),IF(COUNT(H16,H20,H24)&gt;0,SUM(H16,H20,H24),IF(COUNTIF('SOURCE CG'!$F:$F,$A$10&amp;"?B")&gt;0,SUMIF('SOURCE CG'!$F:$F,$A$10&amp;"?B",'SOURCE CG'!$C:$C),IF(COUNT(D12:G12)&gt;0,SUM(D12:G12),"..."))))</f>
        <v>...</v>
      </c>
      <c r="I12" s="625" t="str">
        <f>IF(COUNTIF('SOURCE SG'!$F:$F,$A12)&gt;0,SUMIF('SOURCE SG'!$F:$F,$A12,'SOURCE SG'!$C:$C),IF(COUNT(I16,I20,I24)&gt;0,SUM(I16,I20,I24),IF(COUNTIF('SOURCE SG'!$F:$F,$A$10&amp;"?B")&gt;0,SUMIF('SOURCE SG'!$F:$F,$A$10&amp;"?B",'SOURCE SG'!$C:$C),"...")))</f>
        <v>...</v>
      </c>
      <c r="J12" s="625" t="str">
        <f>IF(COUNTIF('SOURCE LG'!$F:$F,$A12)&gt;0,SUMIF('SOURCE LG'!$F:$F,$A12,'SOURCE LG'!$C:$C),IF(COUNT(J16,J20,J24)&gt;0,SUM(J16,J20,J24),IF(COUNTIF('SOURCE LG'!$F:$F,$A$10&amp;"?B")&gt;0,SUMIF('SOURCE LG'!$F:$F,$A$10&amp;"?B",'SOURCE LG'!$C:$C),"...")))</f>
        <v>...</v>
      </c>
      <c r="K12" s="625" t="str">
        <f>IF(COUNTIF('SOURCE CT'!$F:$F,$A12)&gt;0,SUMIF('SOURCE CT'!$F:$F,$A12,'SOURCE CT'!$C:$C),IF(COUNT(K16,K20,K24)&gt;0,SUM(K16,K20,K24),IF(COUNTIF('SOURCE CT'!$F:$F,$A$10&amp;"?B")&gt;0,SUMIF('SOURCE CT'!$F:$F,$A$10&amp;"?B",'SOURCE CT'!$C:$C),"...")))</f>
        <v>...</v>
      </c>
      <c r="L12" s="625" t="str">
        <f>IF(COUNTIF('SOURCE GG'!$F:$F,$A12)&gt;0,SUMIF('SOURCE GG'!$F:$F,$A12,'SOURCE GG'!$C:$C),IF(COUNT(L16,L20,L24)&gt;0,SUM(L16,L20,L24),IF(COUNTIF('SOURCE GG'!$F:$F,$A$10&amp;"?B")&gt;0,SUMIF('SOURCE GG'!$F:$F,$A$10&amp;"?B",'SOURCE GG'!$C:$C),IF(COUNT(H12:K12)&gt;0,SUM(H12:K12),"..."))))</f>
        <v>...</v>
      </c>
      <c r="M12" s="625" t="str">
        <f>IF(COUNTIF('SOURCE NFPC'!$F:$F,$A12)&gt;0,SUMIF('SOURCE NFPC'!$F:$F,$A12,'SOURCE NFPC'!$C:$C),IF(COUNT(M16,M20,M24)&gt;0,SUM(M16,M20,M24),IF(COUNTIF('SOURCE NFPC'!$F:$F,$A$10&amp;"?B")&gt;0,SUMIF('SOURCE NFPC'!$F:$F,$A$10&amp;"?B",'SOURCE NFPC'!$C:$C),"...")))</f>
        <v>...</v>
      </c>
      <c r="N12" s="625" t="str">
        <f>IF(COUNTIF('SOURCE CN'!$F:$F,$A12)&gt;0,SUMIF('SOURCE CN'!$F:$F,$A12,'SOURCE CN'!$C:$C),IF(COUNT(N16,N20,N24)&gt;0,SUM(N16,N20,N24),IF(COUNTIF('SOURCE CN'!$F:$F,$A$10&amp;"?B")&gt;0,SUMIF('SOURCE CN'!$F:$F,$A$10&amp;"?B",'SOURCE CN'!$C:$C),"...")))</f>
        <v>...</v>
      </c>
      <c r="O12" s="625" t="str">
        <f>IF(COUNTIF('SOURCE NFPS'!$F:$F,$A12)&gt;0,SUMIF('SOURCE NFPS'!$F:$F,$A12,'SOURCE NFPS'!$C:$C),IF(COUNT(O16,O20,O24)&gt;0,SUM(O16,O20,O24),IF(COUNTIF('SOURCE NFPS'!$F:$F,$A$10&amp;"?B")&gt;0,SUMIF('SOURCE NFPS'!$F:$F,$A$10&amp;"?B",'SOURCE NFPS'!$C:$C),IF(COUNT(L12:N12)&gt;0,SUM(L12:N12),"..."))))</f>
        <v>...</v>
      </c>
      <c r="Q12" s="563">
        <f t="shared" si="0"/>
        <v>0</v>
      </c>
      <c r="R12" s="564">
        <f t="shared" si="1"/>
        <v>0</v>
      </c>
      <c r="S12" s="565">
        <f t="shared" si="2"/>
        <v>0</v>
      </c>
    </row>
    <row r="13" spans="1:19" ht="9.75" customHeight="1">
      <c r="A13" s="683" t="s">
        <v>1704</v>
      </c>
      <c r="B13" s="109" t="s">
        <v>1224</v>
      </c>
      <c r="C13" s="106" t="s">
        <v>1063</v>
      </c>
      <c r="D13" s="625" t="str">
        <f>IF(COUNTIF('SOURCE BA'!$F:$F,$A13)&gt;0,SUMIF('SOURCE BA'!$F:$F,$A13,'SOURCE BA'!$C:$C),IF(COUNT(D17,D21,D25)&gt;0,SUM(D17,D21,D25),IF(COUNTIF('SOURCE BA'!$F:$F,$A$10&amp;"?C")&gt;0,SUMIF('SOURCE BA'!$F:$F,$A$10&amp;"?C",'SOURCE BA'!$C:$C),"...")))</f>
        <v>...</v>
      </c>
      <c r="E13" s="625" t="str">
        <f>IF(COUNTIF('SOURCE EA'!$F:$F,$A13)&gt;0,SUMIF('SOURCE EA'!$F:$F,$A13,'SOURCE EA'!$C:$C),IF(COUNT(E17,E21,E25)&gt;0,SUM(E17,E21,E25),IF(COUNTIF('SOURCE EA'!$F:$F,$A$10&amp;"?C")&gt;0,SUMIF('SOURCE EA'!$F:$F,$A$10&amp;"?C",'SOURCE EA'!$C:$C),"...")))</f>
        <v>...</v>
      </c>
      <c r="F13" s="625" t="str">
        <f>IF(COUNTIF('SOURCE SS'!$F:$F,$A13)&gt;0,SUMIF('SOURCE SS'!$F:$F,$A13,'SOURCE SS'!$C:$C),IF(COUNT(F17,F21,F25)&gt;0,SUM(F17,F21,F25),IF(COUNTIF('SOURCE SS'!$F:$F,$A$10&amp;"?C")&gt;0,SUMIF('SOURCE SS'!$F:$F,$A$10&amp;"?C",'SOURCE SS'!$C:$C),"...")))</f>
        <v>...</v>
      </c>
      <c r="G13" s="625" t="str">
        <f>IF(COUNTIF('SOURCE CC'!$F:$F,$A13)&gt;0,SUMIF('SOURCE CC'!$F:$F,$A13,'SOURCE CC'!$C:$C),IF(COUNT(G17,G21,G25)&gt;0,SUM(G17,G21,G25),IF(COUNTIF('SOURCE CC'!$F:$F,$A$10&amp;"?C")&gt;0,SUMIF('SOURCE CC'!$F:$F,$A$10&amp;"?C",'SOURCE CC'!$C:$C),"...")))</f>
        <v>...</v>
      </c>
      <c r="H13" s="625" t="str">
        <f>IF(COUNTIF('SOURCE CG'!$F:$F,$A13)&gt;0,SUMIF('SOURCE CG'!$F:$F,$A13,'SOURCE CG'!$C:$C),IF(COUNT(H17,H21,H25)&gt;0,SUM(H17,H21,H25),IF(COUNTIF('SOURCE CG'!$F:$F,$A$10&amp;"?C")&gt;0,SUMIF('SOURCE CG'!$F:$F,$A$10&amp;"?C",'SOURCE CG'!$C:$C),IF(COUNT(D13:G13)&gt;0,SUM(D13:G13),"..."))))</f>
        <v>...</v>
      </c>
      <c r="I13" s="625" t="str">
        <f>IF(COUNTIF('SOURCE SG'!$F:$F,$A13)&gt;0,SUMIF('SOURCE SG'!$F:$F,$A13,'SOURCE SG'!$C:$C),IF(COUNT(I17,I21,I25)&gt;0,SUM(I17,I21,I25),IF(COUNTIF('SOURCE SG'!$F:$F,$A$10&amp;"?C")&gt;0,SUMIF('SOURCE SG'!$F:$F,$A$10&amp;"?C",'SOURCE SG'!$C:$C),"...")))</f>
        <v>...</v>
      </c>
      <c r="J13" s="625" t="str">
        <f>IF(COUNTIF('SOURCE LG'!$F:$F,$A13)&gt;0,SUMIF('SOURCE LG'!$F:$F,$A13,'SOURCE LG'!$C:$C),IF(COUNT(J17,J21,J25)&gt;0,SUM(J17,J21,J25),IF(COUNTIF('SOURCE LG'!$F:$F,$A$10&amp;"?C")&gt;0,SUMIF('SOURCE LG'!$F:$F,$A$10&amp;"?C",'SOURCE LG'!$C:$C),"...")))</f>
        <v>...</v>
      </c>
      <c r="K13" s="625" t="str">
        <f>IF(COUNTIF('SOURCE CT'!$F:$F,$A13)&gt;0,SUMIF('SOURCE CT'!$F:$F,$A13,'SOURCE CT'!$C:$C),IF(COUNT(K17,K21,K25)&gt;0,SUM(K17,K21,K25),IF(COUNTIF('SOURCE CT'!$F:$F,$A$10&amp;"?C")&gt;0,SUMIF('SOURCE CT'!$F:$F,$A$10&amp;"?C",'SOURCE CT'!$C:$C),"...")))</f>
        <v>...</v>
      </c>
      <c r="L13" s="625" t="str">
        <f>IF(COUNTIF('SOURCE GG'!$F:$F,$A13)&gt;0,SUMIF('SOURCE GG'!$F:$F,$A13,'SOURCE GG'!$C:$C),IF(COUNT(L17,L21,L25)&gt;0,SUM(L17,L21,L25),IF(COUNTIF('SOURCE GG'!$F:$F,$A$10&amp;"?C")&gt;0,SUMIF('SOURCE GG'!$F:$F,$A$10&amp;"?C",'SOURCE GG'!$C:$C),IF(COUNT(H13:K13)&gt;0,SUM(H13:K13),"..."))))</f>
        <v>...</v>
      </c>
      <c r="M13" s="625" t="str">
        <f>IF(COUNTIF('SOURCE NFPC'!$F:$F,$A13)&gt;0,SUMIF('SOURCE NFPC'!$F:$F,$A13,'SOURCE NFPC'!$C:$C),IF(COUNT(M17,M21,M25)&gt;0,SUM(M17,M21,M25),IF(COUNTIF('SOURCE NFPC'!$F:$F,$A$10&amp;"?C")&gt;0,SUMIF('SOURCE NFPC'!$F:$F,$A$10&amp;"?C",'SOURCE NFPC'!$C:$C),"...")))</f>
        <v>...</v>
      </c>
      <c r="N13" s="625" t="str">
        <f>IF(COUNTIF('SOURCE CN'!$F:$F,$A13)&gt;0,SUMIF('SOURCE CN'!$F:$F,$A13,'SOURCE CN'!$C:$C),IF(COUNT(N17,N21,N25)&gt;0,SUM(N17,N21,N25),IF(COUNTIF('SOURCE CN'!$F:$F,$A$10&amp;"?C")&gt;0,SUMIF('SOURCE CN'!$F:$F,$A$10&amp;"?C",'SOURCE CN'!$C:$C),"...")))</f>
        <v>...</v>
      </c>
      <c r="O13" s="625" t="str">
        <f>IF(COUNTIF('SOURCE NFPS'!$F:$F,$A13)&gt;0,SUMIF('SOURCE NFPS'!$F:$F,$A13,'SOURCE NFPS'!$C:$C),IF(COUNT(O17,O21,O25)&gt;0,SUM(O17,O21,O25),IF(COUNTIF('SOURCE NFPS'!$F:$F,$A$10&amp;"?C")&gt;0,SUMIF('SOURCE NFPS'!$F:$F,$A$10&amp;"?C",'SOURCE NFPS'!$C:$C),IF(COUNT(L13:N13)&gt;0,SUM(L13:N13),"..."))))</f>
        <v>...</v>
      </c>
      <c r="Q13" s="563">
        <f t="shared" si="0"/>
        <v>0</v>
      </c>
      <c r="R13" s="564">
        <f t="shared" si="1"/>
        <v>0</v>
      </c>
      <c r="S13" s="565">
        <f t="shared" si="2"/>
        <v>0</v>
      </c>
    </row>
    <row r="14" spans="1:19" ht="14.45" customHeight="1">
      <c r="A14" s="677" t="s">
        <v>2053</v>
      </c>
      <c r="B14" s="96" t="s">
        <v>1065</v>
      </c>
      <c r="C14" s="4" t="s">
        <v>1063</v>
      </c>
      <c r="D14" s="587" t="str">
        <f>IF(COUNTIF('SOURCE BA'!$F:$F,$A14)&gt;0,SUMIF('SOURCE BA'!$F:$F,$A14,'SOURCE BA'!$C:$C),IF(COUNT(D15:D17)&gt;0,ABS(SUM(D15))-ABS(SUM(D16))-ABS(SUM(D17)),IF(COUNTIF('SOURCE BA'!$F:$F,$A14&amp;"?")&gt;0,SUMIF('SOURCE BA'!$F:$F,$A14&amp;"?",'SOURCE BA'!$C:$C),"...")))</f>
        <v>...</v>
      </c>
      <c r="E14" s="587" t="str">
        <f>IF(COUNTIF('SOURCE EA'!$F:$F,$A14)&gt;0,SUMIF('SOURCE EA'!$F:$F,$A14,'SOURCE EA'!$C:$C),IF(COUNT(E15:E17)&gt;0,ABS(SUM(E15))-ABS(SUM(E16))-ABS(SUM(E17)),IF(COUNTIF('SOURCE EA'!$F:$F,$A14&amp;"?")&gt;0,SUMIF('SOURCE EA'!$F:$F,$A14&amp;"?",'SOURCE EA'!$C:$C),"...")))</f>
        <v>...</v>
      </c>
      <c r="F14" s="587" t="str">
        <f>IF(COUNTIF('SOURCE SS'!$F:$F,$A14)&gt;0,SUMIF('SOURCE SS'!$F:$F,$A14,'SOURCE SS'!$C:$C),IF(COUNT(F15:F17)&gt;0,ABS(SUM(F15))-ABS(SUM(F16))-ABS(SUM(F17)),IF(COUNTIF('SOURCE SS'!$F:$F,$A14&amp;"?")&gt;0,SUMIF('SOURCE SS'!$F:$F,$A14&amp;"?",'SOURCE SS'!$C:$C),"...")))</f>
        <v>...</v>
      </c>
      <c r="G14" s="587" t="str">
        <f>IF(COUNTIF('SOURCE CC'!$F:$F,$A14)&gt;0,SUMIF('SOURCE CC'!$F:$F,$A14,'SOURCE CC'!$C:$C),IF(COUNT(G15:G17)&gt;0,ABS(SUM(G15))-ABS(SUM(G16))-ABS(SUM(G17)),IF(COUNTIF('SOURCE CC'!$F:$F,$A14&amp;"?")&gt;0,SUMIF('SOURCE CC'!$F:$F,$A14&amp;"?",'SOURCE CC'!$C:$C),"...")))</f>
        <v>...</v>
      </c>
      <c r="H14" s="587" t="str">
        <f>IF(COUNTIF('SOURCE CG'!$F:$F,$A14)&gt;0,SUMIF('SOURCE CG'!$F:$F,$A14,'SOURCE CG'!$C:$C),IF(COUNT(H15:H17)&gt;0,ABS(SUM(H15))-ABS(SUM(H16))-ABS(SUM(H17)),IF(COUNTIF('SOURCE CG'!$F:$F,$A14&amp;"?")&gt;0,SUMIF('SOURCE CG'!$F:$F,$A14&amp;"?",'SOURCE CG'!$C:$C),IF(COUNT(D14:G14)&gt;0,SUM(D14:G14),"..."))))</f>
        <v>...</v>
      </c>
      <c r="I14" s="587" t="str">
        <f>IF(COUNTIF('SOURCE SG'!$F:$F,$A14)&gt;0,SUMIF('SOURCE SG'!$F:$F,$A14,'SOURCE SG'!$C:$C),IF(COUNT(I15:I17)&gt;0,ABS(SUM(I15))-ABS(SUM(I16))-ABS(SUM(I17)),IF(COUNTIF('SOURCE SG'!$F:$F,$A14&amp;"?")&gt;0,SUMIF('SOURCE SG'!$F:$F,$A14&amp;"?",'SOURCE SG'!$C:$C),"...")))</f>
        <v>...</v>
      </c>
      <c r="J14" s="587" t="str">
        <f>IF(COUNTIF('SOURCE LG'!$F:$F,$A14)&gt;0,SUMIF('SOURCE LG'!$F:$F,$A14,'SOURCE LG'!$C:$C),IF(COUNT(J15:J17)&gt;0,ABS(SUM(J15))-ABS(SUM(J16))-ABS(SUM(J17)),IF(COUNTIF('SOURCE LG'!$F:$F,$A14&amp;"?")&gt;0,SUMIF('SOURCE LG'!$F:$F,$A14&amp;"?",'SOURCE LG'!$C:$C),"...")))</f>
        <v>...</v>
      </c>
      <c r="K14" s="587" t="str">
        <f>IF(COUNTIF('SOURCE CT'!$F:$F,$A14)&gt;0,SUMIF('SOURCE CT'!$F:$F,$A14,'SOURCE CT'!$C:$C),IF(COUNT(K15:K17)&gt;0,ABS(SUM(K15))-ABS(SUM(K16))-ABS(SUM(K17)),IF(COUNTIF('SOURCE CT'!$F:$F,$A14&amp;"?")&gt;0,SUMIF('SOURCE CT'!$F:$F,$A14&amp;"?",'SOURCE CT'!$C:$C),"...")))</f>
        <v>...</v>
      </c>
      <c r="L14" s="587" t="str">
        <f>IF(COUNTIF('SOURCE GG'!$F:$F,$A14)&gt;0,SUMIF('SOURCE GG'!$F:$F,$A14,'SOURCE GG'!$C:$C),IF(COUNT(L15:L17)&gt;0,ABS(SUM(L15))-ABS(SUM(L16))-ABS(SUM(L17)),IF(COUNTIF('SOURCE GG'!$F:$F,$A14&amp;"?")&gt;0,SUMIF('SOURCE GG'!$F:$F,$A14&amp;"?",'SOURCE GG'!$C:$C),IF(COUNT(H14:K14)&gt;0,SUM(H14:K14),"..."))))</f>
        <v>...</v>
      </c>
      <c r="M14" s="587" t="str">
        <f>IF(COUNTIF('SOURCE NFPC'!$F:$F,$A14)&gt;0,SUMIF('SOURCE NFPC'!$F:$F,$A14,'SOURCE NFPC'!$C:$C),IF(COUNT(M15:M17)&gt;0,ABS(SUM(M15))-ABS(SUM(M16))-ABS(SUM(M17)),IF(COUNTIF('SOURCE NFPC'!$F:$F,$A14&amp;"?")&gt;0,SUMIF('SOURCE NFPC'!$F:$F,$A14&amp;"?",'SOURCE NFPC'!$C:$C),"...")))</f>
        <v>...</v>
      </c>
      <c r="N14" s="587" t="str">
        <f>IF(COUNTIF('SOURCE CN'!$F:$F,$A14)&gt;0,SUMIF('SOURCE CN'!$F:$F,$A14,'SOURCE CN'!$C:$C),IF(COUNT(N15:N17)&gt;0,ABS(SUM(N15))-ABS(SUM(N16))-ABS(SUM(N17)),IF(COUNTIF('SOURCE CN'!$F:$F,$A14&amp;"?")&gt;0,SUMIF('SOURCE CN'!$F:$F,$A14&amp;"?",'SOURCE CN'!$C:$C),"...")))</f>
        <v>...</v>
      </c>
      <c r="O14" s="587" t="str">
        <f>IF(COUNTIF('SOURCE NFPS'!$F:$F,$A14)&gt;0,SUMIF('SOURCE NFPS'!$F:$F,$A14,'SOURCE NFPS'!$C:$C),IF(COUNT(O15:O17)&gt;0,ABS(SUM(O15))-ABS(SUM(O16))-ABS(SUM(O17)),IF(COUNTIF('SOURCE NFPS'!$F:$F,$A14&amp;"?")&gt;0,SUMIF('SOURCE NFPS'!$F:$F,$A14&amp;"?",'SOURCE NFPS'!$C:$C),IF(COUNT(L14:N14)&gt;0,SUM(L14:N14),"..."))))</f>
        <v>...</v>
      </c>
      <c r="Q14" s="563">
        <f t="shared" si="0"/>
        <v>0</v>
      </c>
      <c r="R14" s="564">
        <f t="shared" si="1"/>
        <v>0</v>
      </c>
      <c r="S14" s="565">
        <f t="shared" si="2"/>
        <v>0</v>
      </c>
    </row>
    <row r="15" spans="1:19" ht="9.75" customHeight="1">
      <c r="A15" s="684" t="s">
        <v>1685</v>
      </c>
      <c r="B15" s="110" t="s">
        <v>1128</v>
      </c>
      <c r="C15" s="106" t="s">
        <v>1063</v>
      </c>
      <c r="D15" s="625" t="str">
        <f>IF(COUNTIF('SOURCE BA'!$F:$F,$A15)&gt;0,SUMIF('SOURCE BA'!$F:$F,$A15,'SOURCE BA'!$C:$C),IF(COUNTIF('SOURCE BA'!$F:$F,$A$14 &amp; "?A")&gt;0,SUMIF('SOURCE BA'!$F:$F,$A$14 &amp; "?A", 'SOURCE BA'!$C:$C),"..."))</f>
        <v>...</v>
      </c>
      <c r="E15" s="625" t="str">
        <f>IF(COUNTIF('SOURCE EA'!$F:$F,$A15)&gt;0,SUMIF('SOURCE EA'!$F:$F,$A15,'SOURCE EA'!$C:$C),IF(COUNTIF('SOURCE EA'!$F:$F,$A$14 &amp; "?A")&gt;0,SUMIF('SOURCE EA'!$F:$F,$A$14 &amp; "?A", 'SOURCE EA'!$C:$C),"..."))</f>
        <v>...</v>
      </c>
      <c r="F15" s="625" t="str">
        <f>IF(COUNTIF('SOURCE SS'!$F:$F,$A15)&gt;0,SUMIF('SOURCE SS'!$F:$F,$A15,'SOURCE SS'!$C:$C),IF(COUNTIF('SOURCE SS'!$F:$F,$A$14 &amp; "?A")&gt;0,SUMIF('SOURCE SS'!$F:$F,$A$14 &amp; "?A", 'SOURCE SS'!$C:$C),"..."))</f>
        <v>...</v>
      </c>
      <c r="G15" s="625" t="str">
        <f>IF(COUNTIF('SOURCE CC'!$F:$F,$A15)&gt;0,SUMIF('SOURCE CC'!$F:$F,$A15,'SOURCE CC'!$C:$C),IF(COUNTIF('SOURCE CC'!$F:$F,$A$14 &amp; "?A")&gt;0,SUMIF('SOURCE CC'!$F:$F,$A$14 &amp; "?A", 'SOURCE CC'!$C:$C),"..."))</f>
        <v>...</v>
      </c>
      <c r="H15" s="625" t="str">
        <f>IF(COUNTIF('SOURCE CG'!$F:$F,$A15)&gt;0,SUMIF('SOURCE CG'!$F:$F,$A15,'SOURCE CG'!$C:$C),IF(COUNTIF('SOURCE CG'!$F:$F,$A$14 &amp; "?A")&gt;0,SUMIF('SOURCE CG'!$F:$F,$A$14 &amp; "?A", 'SOURCE CG'!$C:$C),IF(COUNT(D15:G15)&gt;0,SUM(D15:G15),"...")))</f>
        <v>...</v>
      </c>
      <c r="I15" s="625" t="str">
        <f>IF(COUNTIF('SOURCE SG'!$F:$F,$A15)&gt;0,SUMIF('SOURCE SG'!$F:$F,$A15,'SOURCE SG'!$C:$C),IF(COUNTIF('SOURCE SG'!$F:$F,$A$14 &amp; "?A")&gt;0,SUMIF('SOURCE SG'!$F:$F,$A$14 &amp; "?A", 'SOURCE SG'!$C:$C),"..."))</f>
        <v>...</v>
      </c>
      <c r="J15" s="625" t="str">
        <f>IF(COUNTIF('SOURCE LG'!$F:$F,$A15)&gt;0,SUMIF('SOURCE LG'!$F:$F,$A15,'SOURCE LG'!$C:$C),IF(COUNTIF('SOURCE LG'!$F:$F,$A$14 &amp; "?A")&gt;0,SUMIF('SOURCE LG'!$F:$F,$A$14 &amp; "?A", 'SOURCE LG'!$C:$C),"..."))</f>
        <v>...</v>
      </c>
      <c r="K15" s="625" t="str">
        <f>IF(COUNTIF('SOURCE CT'!$F:$F,$A15)&gt;0,SUMIF('SOURCE CT'!$F:$F,$A15,'SOURCE CT'!$C:$C),IF(COUNTIF('SOURCE CT'!$F:$F,$A$14 &amp; "?A")&gt;0,SUMIF('SOURCE CT'!$F:$F,$A$14 &amp; "?A", 'SOURCE CT'!$C:$C),"..."))</f>
        <v>...</v>
      </c>
      <c r="L15" s="625" t="str">
        <f>IF(COUNTIF('SOURCE GG'!$F:$F,$A15)&gt;0,SUMIF('SOURCE GG'!$F:$F,$A15,'SOURCE GG'!$C:$C),IF(COUNTIF('SOURCE GG'!$F:$F,$A$14 &amp; "?A")&gt;0,SUMIF('SOURCE GG'!$F:$F,$A$14 &amp; "?A", 'SOURCE GG'!$C:$C),IF(COUNT(H15:K15)&gt;0,SUM(H15:K15),"...")))</f>
        <v>...</v>
      </c>
      <c r="M15" s="625" t="str">
        <f>IF(COUNTIF('SOURCE NFPC'!$F:$F,$A15)&gt;0,SUMIF('SOURCE NFPC'!$F:$F,$A15,'SOURCE NFPC'!$C:$C),IF(COUNTIF('SOURCE NFPC'!$F:$F,$A$14 &amp; "?A")&gt;0,SUMIF('SOURCE NFPC'!$F:$F,$A$14 &amp; "?A", 'SOURCE NFPC'!$C:$C),"..."))</f>
        <v>...</v>
      </c>
      <c r="N15" s="625" t="str">
        <f>IF(COUNTIF('SOURCE CN'!$F:$F,$A15)&gt;0,SUMIF('SOURCE CN'!$F:$F,$A15,'SOURCE CN'!$C:$C),IF(COUNTIF('SOURCE CN'!$F:$F,$A$14 &amp; "?A")&gt;0,SUMIF('SOURCE CN'!$F:$F,$A$14 &amp; "?A", 'SOURCE CN'!$C:$C),"..."))</f>
        <v>...</v>
      </c>
      <c r="O15" s="625" t="str">
        <f>IF(COUNTIF('SOURCE NFPS'!$F:$F,$A15)&gt;0,SUMIF('SOURCE NFPS'!$F:$F,$A15,'SOURCE NFPS'!$C:$C),IF(COUNTIF('SOURCE NFPS'!$F:$F,$A$14 &amp; "?A")&gt;0,SUMIF('SOURCE NFPS'!$F:$F,$A$14 &amp; "?A", 'SOURCE NFPS'!$C:$C),IF(COUNT(L15:N15)&gt;0,SUM(L15:N15),"...")))</f>
        <v>...</v>
      </c>
      <c r="Q15" s="563">
        <f t="shared" si="0"/>
        <v>0</v>
      </c>
      <c r="R15" s="564">
        <f t="shared" si="1"/>
        <v>0</v>
      </c>
      <c r="S15" s="565">
        <f t="shared" si="2"/>
        <v>0</v>
      </c>
    </row>
    <row r="16" spans="1:19" ht="9.75" customHeight="1">
      <c r="A16" s="684" t="s">
        <v>1695</v>
      </c>
      <c r="B16" s="110" t="s">
        <v>1127</v>
      </c>
      <c r="C16" s="106" t="s">
        <v>1063</v>
      </c>
      <c r="D16" s="625" t="str">
        <f>IF(COUNTIF('SOURCE BA'!$F:$F,$A16)&gt;0,SUMIF('SOURCE BA'!$F:$F,$A16,'SOURCE BA'!$C:$C),IF(COUNTIF('SOURCE BA'!$F:$F,$A16&amp;"?B")&gt;0,SUMIF('SOURCE BA'!$F:$F,$A$14&amp;"?B",'SOURCE BA'!$C:$C),"..."))</f>
        <v>...</v>
      </c>
      <c r="E16" s="625" t="str">
        <f>IF(COUNTIF('SOURCE EA'!$F:$F,$A16)&gt;0,SUMIF('SOURCE EA'!$F:$F,$A16,'SOURCE EA'!$C:$C),IF(COUNTIF('SOURCE EA'!$F:$F,$A16&amp;"?B")&gt;0,SUMIF('SOURCE EA'!$F:$F,$A$14&amp;"?B",'SOURCE EA'!$C:$C),"..."))</f>
        <v>...</v>
      </c>
      <c r="F16" s="625" t="str">
        <f>IF(COUNTIF('SOURCE SS'!$F:$F,$A16)&gt;0,SUMIF('SOURCE SS'!$F:$F,$A16,'SOURCE SS'!$C:$C),IF(COUNTIF('SOURCE SS'!$F:$F,$A16&amp;"?B")&gt;0,SUMIF('SOURCE SS'!$F:$F,$A$14&amp;"?B",'SOURCE SS'!$C:$C),"..."))</f>
        <v>...</v>
      </c>
      <c r="G16" s="625" t="str">
        <f>IF(COUNTIF('SOURCE CC'!$F:$F,$A16)&gt;0,SUMIF('SOURCE CC'!$F:$F,$A16,'SOURCE CC'!$C:$C),IF(COUNTIF('SOURCE CC'!$F:$F,$A16&amp;"?B")&gt;0,SUMIF('SOURCE CC'!$F:$F,$A$14&amp;"?B",'SOURCE CC'!$C:$C),"..."))</f>
        <v>...</v>
      </c>
      <c r="H16" s="625" t="str">
        <f>IF(COUNTIF('SOURCE CG'!$F:$F,$A16)&gt;0,SUMIF('SOURCE CG'!$F:$F,$A16,'SOURCE CG'!$C:$C),IF(COUNTIF('SOURCE CG'!$F:$F,$A16&amp;"?B")&gt;0,SUMIF('SOURCE CG'!$F:$F,$A$14&amp;"?B",'SOURCE CG'!$C:$C),IF(COUNT(D16:G16)&gt;0,SUM(D16:G16),"...")))</f>
        <v>...</v>
      </c>
      <c r="I16" s="625" t="str">
        <f>IF(COUNTIF('SOURCE SG'!$F:$F,$A16)&gt;0,SUMIF('SOURCE SG'!$F:$F,$A16,'SOURCE SG'!$C:$C),IF(COUNTIF('SOURCE SG'!$F:$F,$A16&amp;"?B")&gt;0,SUMIF('SOURCE SG'!$F:$F,$A$14&amp;"?B",'SOURCE SG'!$C:$C),"..."))</f>
        <v>...</v>
      </c>
      <c r="J16" s="625" t="str">
        <f>IF(COUNTIF('SOURCE LG'!$F:$F,$A16)&gt;0,SUMIF('SOURCE LG'!$F:$F,$A16,'SOURCE LG'!$C:$C),IF(COUNTIF('SOURCE LG'!$F:$F,$A16&amp;"?B")&gt;0,SUMIF('SOURCE LG'!$F:$F,$A$14&amp;"?B",'SOURCE LG'!$C:$C),"..."))</f>
        <v>...</v>
      </c>
      <c r="K16" s="625" t="str">
        <f>IF(COUNTIF('SOURCE CT'!$F:$F,$A16)&gt;0,SUMIF('SOURCE CT'!$F:$F,$A16,'SOURCE CT'!$C:$C),IF(COUNTIF('SOURCE CT'!$F:$F,$A16&amp;"?B")&gt;0,SUMIF('SOURCE CT'!$F:$F,$A$14&amp;"?B",'SOURCE CT'!$C:$C),"..."))</f>
        <v>...</v>
      </c>
      <c r="L16" s="625" t="str">
        <f>IF(COUNTIF('SOURCE GG'!$F:$F,$A16)&gt;0,SUMIF('SOURCE GG'!$F:$F,$A16,'SOURCE GG'!$C:$C),IF(COUNTIF('SOURCE GG'!$F:$F,$A16&amp;"?B")&gt;0,SUMIF('SOURCE GG'!$F:$F,$A$14&amp;"?B",'SOURCE GG'!$C:$C),IF(COUNT(H16:K16)&gt;0,SUM(H16:K16),"...")))</f>
        <v>...</v>
      </c>
      <c r="M16" s="625" t="str">
        <f>IF(COUNTIF('SOURCE NFPC'!$F:$F,$A16)&gt;0,SUMIF('SOURCE NFPC'!$F:$F,$A16,'SOURCE NFPC'!$C:$C),IF(COUNTIF('SOURCE NFPC'!$F:$F,$A16&amp;"?B")&gt;0,SUMIF('SOURCE NFPC'!$F:$F,$A$14&amp;"?B",'SOURCE NFPC'!$C:$C),"..."))</f>
        <v>...</v>
      </c>
      <c r="N16" s="625" t="str">
        <f>IF(COUNTIF('SOURCE CN'!$F:$F,$A16)&gt;0,SUMIF('SOURCE CN'!$F:$F,$A16,'SOURCE CN'!$C:$C),IF(COUNTIF('SOURCE CN'!$F:$F,$A16&amp;"?B")&gt;0,SUMIF('SOURCE CN'!$F:$F,$A$14&amp;"?B",'SOURCE CN'!$C:$C),"..."))</f>
        <v>...</v>
      </c>
      <c r="O16" s="625" t="str">
        <f>IF(COUNTIF('SOURCE NFPS'!$F:$F,$A16)&gt;0,SUMIF('SOURCE NFPS'!$F:$F,$A16,'SOURCE NFPS'!$C:$C),IF(COUNTIF('SOURCE NFPS'!$F:$F,$A16&amp;"?B")&gt;0,SUMIF('SOURCE NFPS'!$F:$F,$A$14&amp;"?B",'SOURCE NFPS'!$C:$C),IF(COUNT(L16:N16)&gt;0,SUM(L16:N16),"...")))</f>
        <v>...</v>
      </c>
      <c r="Q16" s="563">
        <f t="shared" si="0"/>
        <v>0</v>
      </c>
      <c r="R16" s="564">
        <f t="shared" si="1"/>
        <v>0</v>
      </c>
      <c r="S16" s="565">
        <f t="shared" si="2"/>
        <v>0</v>
      </c>
    </row>
    <row r="17" spans="1:19" ht="9.75" customHeight="1">
      <c r="A17" s="684" t="s">
        <v>1705</v>
      </c>
      <c r="B17" s="110" t="s">
        <v>1125</v>
      </c>
      <c r="C17" s="106" t="s">
        <v>1063</v>
      </c>
      <c r="D17" s="625" t="str">
        <f>IF(COUNTIF('SOURCE BA'!$F:$F,$A17)&gt;0,SUMIF('SOURCE BA'!$F:$F,$A17,'SOURCE BA'!$C:$C),IF(COUNTIF('SOURCE BA'!$F:$F,$A17&amp;"?C")&gt;0,SUMIF('SOURCE BA'!$F:$F,$A$14&amp;"?C",'SOURCE BA'!$C:$C),"..."))</f>
        <v>...</v>
      </c>
      <c r="E17" s="625" t="str">
        <f>IF(COUNTIF('SOURCE EA'!$F:$F,$A17)&gt;0,SUMIF('SOURCE EA'!$F:$F,$A17,'SOURCE EA'!$C:$C),IF(COUNTIF('SOURCE EA'!$F:$F,$A17&amp;"?C")&gt;0,SUMIF('SOURCE EA'!$F:$F,$A$14&amp;"?C",'SOURCE EA'!$C:$C),"..."))</f>
        <v>...</v>
      </c>
      <c r="F17" s="625" t="str">
        <f>IF(COUNTIF('SOURCE SS'!$F:$F,$A17)&gt;0,SUMIF('SOURCE SS'!$F:$F,$A17,'SOURCE SS'!$C:$C),IF(COUNTIF('SOURCE SS'!$F:$F,$A17&amp;"?C")&gt;0,SUMIF('SOURCE SS'!$F:$F,$A$14&amp;"?C",'SOURCE SS'!$C:$C),"..."))</f>
        <v>...</v>
      </c>
      <c r="G17" s="625" t="str">
        <f>IF(COUNTIF('SOURCE CC'!$F:$F,$A17)&gt;0,SUMIF('SOURCE CC'!$F:$F,$A17,'SOURCE CC'!$C:$C),IF(COUNTIF('SOURCE CC'!$F:$F,$A17&amp;"?C")&gt;0,SUMIF('SOURCE CC'!$F:$F,$A$14&amp;"?C",'SOURCE CC'!$C:$C),"..."))</f>
        <v>...</v>
      </c>
      <c r="H17" s="625" t="str">
        <f>IF(COUNTIF('SOURCE CG'!$F:$F,$A17)&gt;0,SUMIF('SOURCE CG'!$F:$F,$A17,'SOURCE CG'!$C:$C),IF(COUNTIF('SOURCE CG'!$F:$F,$A17&amp;"?C")&gt;0,SUMIF('SOURCE CG'!$F:$F,$A$14&amp;"?C",'SOURCE CG'!$C:$C),IF(COUNT(D17:G17)&gt;0,SUM(D17:G17),"...")))</f>
        <v>...</v>
      </c>
      <c r="I17" s="625" t="str">
        <f>IF(COUNTIF('SOURCE SG'!$F:$F,$A17)&gt;0,SUMIF('SOURCE SG'!$F:$F,$A17,'SOURCE SG'!$C:$C),IF(COUNTIF('SOURCE SG'!$F:$F,$A17&amp;"?C")&gt;0,SUMIF('SOURCE SG'!$F:$F,$A$14&amp;"?C",'SOURCE SG'!$C:$C),"..."))</f>
        <v>...</v>
      </c>
      <c r="J17" s="625" t="str">
        <f>IF(COUNTIF('SOURCE LG'!$F:$F,$A17)&gt;0,SUMIF('SOURCE LG'!$F:$F,$A17,'SOURCE LG'!$C:$C),IF(COUNTIF('SOURCE LG'!$F:$F,$A17&amp;"?C")&gt;0,SUMIF('SOURCE LG'!$F:$F,$A$14&amp;"?C",'SOURCE LG'!$C:$C),"..."))</f>
        <v>...</v>
      </c>
      <c r="K17" s="625" t="str">
        <f>IF(COUNTIF('SOURCE CT'!$F:$F,$A17)&gt;0,SUMIF('SOURCE CT'!$F:$F,$A17,'SOURCE CT'!$C:$C),IF(COUNTIF('SOURCE CT'!$F:$F,$A17&amp;"?C")&gt;0,SUMIF('SOURCE CT'!$F:$F,$A$14&amp;"?C",'SOURCE CT'!$C:$C),"..."))</f>
        <v>...</v>
      </c>
      <c r="L17" s="625" t="str">
        <f>IF(COUNTIF('SOURCE GG'!$F:$F,$A17)&gt;0,SUMIF('SOURCE GG'!$F:$F,$A17,'SOURCE GG'!$C:$C),IF(COUNTIF('SOURCE GG'!$F:$F,$A17&amp;"?C")&gt;0,SUMIF('SOURCE GG'!$F:$F,$A$14&amp;"?C",'SOURCE GG'!$C:$C),IF(COUNT(H17:K17)&gt;0,SUM(H17:K17),"...")))</f>
        <v>...</v>
      </c>
      <c r="M17" s="625" t="str">
        <f>IF(COUNTIF('SOURCE NFPC'!$F:$F,$A17)&gt;0,SUMIF('SOURCE NFPC'!$F:$F,$A17,'SOURCE NFPC'!$C:$C),IF(COUNTIF('SOURCE NFPC'!$F:$F,$A17&amp;"?C")&gt;0,SUMIF('SOURCE NFPC'!$F:$F,$A$14&amp;"?C",'SOURCE NFPC'!$C:$C),"..."))</f>
        <v>...</v>
      </c>
      <c r="N17" s="625" t="str">
        <f>IF(COUNTIF('SOURCE CN'!$F:$F,$A17)&gt;0,SUMIF('SOURCE CN'!$F:$F,$A17,'SOURCE CN'!$C:$C),IF(COUNTIF('SOURCE CN'!$F:$F,$A17&amp;"?C")&gt;0,SUMIF('SOURCE CN'!$F:$F,$A$14&amp;"?C",'SOURCE CN'!$C:$C),"..."))</f>
        <v>...</v>
      </c>
      <c r="O17" s="625" t="str">
        <f>IF(COUNTIF('SOURCE NFPS'!$F:$F,$A17)&gt;0,SUMIF('SOURCE NFPS'!$F:$F,$A17,'SOURCE NFPS'!$C:$C),IF(COUNTIF('SOURCE NFPS'!$F:$F,$A17&amp;"?C")&gt;0,SUMIF('SOURCE NFPS'!$F:$F,$A$14&amp;"?C",'SOURCE NFPS'!$C:$C),IF(COUNT(L17:N17)&gt;0,SUM(L17:N17),"...")))</f>
        <v>...</v>
      </c>
      <c r="Q17" s="563">
        <f t="shared" si="0"/>
        <v>0</v>
      </c>
      <c r="R17" s="564">
        <f t="shared" si="1"/>
        <v>0</v>
      </c>
      <c r="S17" s="565">
        <f t="shared" si="2"/>
        <v>0</v>
      </c>
    </row>
    <row r="18" spans="1:19" ht="14.45" customHeight="1">
      <c r="A18" s="677" t="s">
        <v>2054</v>
      </c>
      <c r="B18" s="96" t="s">
        <v>1271</v>
      </c>
      <c r="C18" s="4" t="s">
        <v>1063</v>
      </c>
      <c r="D18" s="587" t="str">
        <f>IF(COUNTIF('SOURCE BA'!$F:$F,$A18)&gt;0,SUMIF('SOURCE BA'!$F:$F,$A18,'SOURCE BA'!$C:$C),IF(COUNT(D19:D21)&gt;0,ABS(SUM(D19))-ABS(SUM(D20))-ABS(SUM(D21)),IF(COUNTIF('SOURCE BA'!$F:$F,$A18&amp;"?")&gt;0,SUMIF('SOURCE BA'!$F:$F,$A18&amp;"?",'SOURCE BA'!$C:$C),"...")))</f>
        <v>...</v>
      </c>
      <c r="E18" s="587" t="str">
        <f>IF(COUNTIF('SOURCE EA'!$F:$F,$A18)&gt;0,SUMIF('SOURCE EA'!$F:$F,$A18,'SOURCE EA'!$C:$C),IF(COUNT(E19:E21)&gt;0,ABS(SUM(E19))-ABS(SUM(E20))-ABS(SUM(E21)),IF(COUNTIF('SOURCE EA'!$F:$F,$A18&amp;"?")&gt;0,SUMIF('SOURCE EA'!$F:$F,$A18&amp;"?",'SOURCE EA'!$C:$C),"...")))</f>
        <v>...</v>
      </c>
      <c r="F18" s="587" t="str">
        <f>IF(COUNTIF('SOURCE SS'!$F:$F,$A18)&gt;0,SUMIF('SOURCE SS'!$F:$F,$A18,'SOURCE SS'!$C:$C),IF(COUNT(F19:F21)&gt;0,ABS(SUM(F19))-ABS(SUM(F20))-ABS(SUM(F21)),IF(COUNTIF('SOURCE SS'!$F:$F,$A18&amp;"?")&gt;0,SUMIF('SOURCE SS'!$F:$F,$A18&amp;"?",'SOURCE SS'!$C:$C),"...")))</f>
        <v>...</v>
      </c>
      <c r="G18" s="587" t="str">
        <f>IF(COUNTIF('SOURCE CC'!$F:$F,$A18)&gt;0,SUMIF('SOURCE CC'!$F:$F,$A18,'SOURCE CC'!$C:$C),IF(COUNT(G19:G21)&gt;0,ABS(SUM(G19))-ABS(SUM(G20))-ABS(SUM(G21)),IF(COUNTIF('SOURCE CC'!$F:$F,$A18&amp;"?")&gt;0,SUMIF('SOURCE CC'!$F:$F,$A18&amp;"?",'SOURCE CC'!$C:$C),"...")))</f>
        <v>...</v>
      </c>
      <c r="H18" s="587" t="str">
        <f>IF(COUNTIF('SOURCE CG'!$F:$F,$A18)&gt;0,SUMIF('SOURCE CG'!$F:$F,$A18,'SOURCE CG'!$C:$C),IF(COUNT(H19:H21)&gt;0,ABS(SUM(H19))-ABS(SUM(H20))-ABS(SUM(H21)),IF(COUNTIF('SOURCE CG'!$F:$F,$A18&amp;"?")&gt;0,SUMIF('SOURCE CG'!$F:$F,$A18&amp;"?",'SOURCE CG'!$C:$C),IF(COUNT(D18:G18)&gt;0,SUM(D18:G18),"..."))))</f>
        <v>...</v>
      </c>
      <c r="I18" s="587" t="str">
        <f>IF(COUNTIF('SOURCE SG'!$F:$F,$A18)&gt;0,SUMIF('SOURCE SG'!$F:$F,$A18,'SOURCE SG'!$C:$C),IF(COUNT(I19:I21)&gt;0,ABS(SUM(I19))-ABS(SUM(I20))-ABS(SUM(I21)),IF(COUNTIF('SOURCE SG'!$F:$F,$A18&amp;"?")&gt;0,SUMIF('SOURCE SG'!$F:$F,$A18&amp;"?",'SOURCE SG'!$C:$C),"...")))</f>
        <v>...</v>
      </c>
      <c r="J18" s="587" t="str">
        <f>IF(COUNTIF('SOURCE LG'!$F:$F,$A18)&gt;0,SUMIF('SOURCE LG'!$F:$F,$A18,'SOURCE LG'!$C:$C),IF(COUNT(J19:J21)&gt;0,ABS(SUM(J19))-ABS(SUM(J20))-ABS(SUM(J21)),IF(COUNTIF('SOURCE LG'!$F:$F,$A18&amp;"?")&gt;0,SUMIF('SOURCE LG'!$F:$F,$A18&amp;"?",'SOURCE LG'!$C:$C),"...")))</f>
        <v>...</v>
      </c>
      <c r="K18" s="587" t="str">
        <f>IF(COUNTIF('SOURCE CT'!$F:$F,$A18)&gt;0,SUMIF('SOURCE CT'!$F:$F,$A18,'SOURCE CT'!$C:$C),IF(COUNT(K19:K21)&gt;0,ABS(SUM(K19))-ABS(SUM(K20))-ABS(SUM(K21)),IF(COUNTIF('SOURCE CT'!$F:$F,$A18&amp;"?")&gt;0,SUMIF('SOURCE CT'!$F:$F,$A18&amp;"?",'SOURCE CT'!$C:$C),"...")))</f>
        <v>...</v>
      </c>
      <c r="L18" s="587" t="str">
        <f>IF(COUNTIF('SOURCE GG'!$F:$F,$A18)&gt;0,SUMIF('SOURCE GG'!$F:$F,$A18,'SOURCE GG'!$C:$C),IF(COUNT(L19:L21)&gt;0,ABS(SUM(L19))-ABS(SUM(L20))-ABS(SUM(L21)),IF(COUNTIF('SOURCE GG'!$F:$F,$A18&amp;"?")&gt;0,SUMIF('SOURCE GG'!$F:$F,$A18&amp;"?",'SOURCE GG'!$C:$C),IF(COUNT(H18:K18)&gt;0,SUM(H18:K18),"..."))))</f>
        <v>...</v>
      </c>
      <c r="M18" s="587" t="str">
        <f>IF(COUNTIF('SOURCE NFPC'!$F:$F,$A18)&gt;0,SUMIF('SOURCE NFPC'!$F:$F,$A18,'SOURCE NFPC'!$C:$C),IF(COUNT(M19:M21)&gt;0,ABS(SUM(M19))-ABS(SUM(M20))-ABS(SUM(M21)),IF(COUNTIF('SOURCE NFPC'!$F:$F,$A18&amp;"?")&gt;0,SUMIF('SOURCE NFPC'!$F:$F,$A18&amp;"?",'SOURCE NFPC'!$C:$C),"...")))</f>
        <v>...</v>
      </c>
      <c r="N18" s="587" t="str">
        <f>IF(COUNTIF('SOURCE CN'!$F:$F,$A18)&gt;0,SUMIF('SOURCE CN'!$F:$F,$A18,'SOURCE CN'!$C:$C),IF(COUNT(N19:N21)&gt;0,ABS(SUM(N19))-ABS(SUM(N20))-ABS(SUM(N21)),IF(COUNTIF('SOURCE CN'!$F:$F,$A18&amp;"?")&gt;0,SUMIF('SOURCE CN'!$F:$F,$A18&amp;"?",'SOURCE CN'!$C:$C),"...")))</f>
        <v>...</v>
      </c>
      <c r="O18" s="587" t="str">
        <f>IF(COUNTIF('SOURCE NFPS'!$F:$F,$A18)&gt;0,SUMIF('SOURCE NFPS'!$F:$F,$A18,'SOURCE NFPS'!$C:$C),IF(COUNT(O19:O21)&gt;0,ABS(SUM(O19))-ABS(SUM(O20))-ABS(SUM(O21)),IF(COUNTIF('SOURCE NFPS'!$F:$F,$A18&amp;"?")&gt;0,SUMIF('SOURCE NFPS'!$F:$F,$A18&amp;"?",'SOURCE NFPS'!$C:$C),IF(COUNT(L18:N18)&gt;0,SUM(L18:N18),"..."))))</f>
        <v>...</v>
      </c>
      <c r="Q18" s="563">
        <f t="shared" si="0"/>
        <v>0</v>
      </c>
      <c r="R18" s="564">
        <f t="shared" si="1"/>
        <v>0</v>
      </c>
      <c r="S18" s="565">
        <f t="shared" si="2"/>
        <v>0</v>
      </c>
    </row>
    <row r="19" spans="1:19" ht="9.75" customHeight="1">
      <c r="A19" s="684" t="s">
        <v>1686</v>
      </c>
      <c r="B19" s="110" t="s">
        <v>1126</v>
      </c>
      <c r="C19" s="106" t="s">
        <v>1063</v>
      </c>
      <c r="D19" s="625" t="str">
        <f>IF(COUNTIF('SOURCE BA'!$F:$F,$A19)&gt;0,SUMIF('SOURCE BA'!$F:$F,$A19,'SOURCE BA'!$C:$C),IF(COUNTIF('SOURCE BA'!$F:$F,$A19&amp;"?A")&gt;0,SUMIF('SOURCE BA'!$F:$F,$A$18&amp;"?A",'SOURCE BA'!$C:$C),"..."))</f>
        <v>...</v>
      </c>
      <c r="E19" s="625" t="str">
        <f>IF(COUNTIF('SOURCE EA'!$F:$F,$A19)&gt;0,SUMIF('SOURCE EA'!$F:$F,$A19,'SOURCE EA'!$C:$C),IF(COUNTIF('SOURCE EA'!$F:$F,$A19&amp;"?A")&gt;0,SUMIF('SOURCE EA'!$F:$F,$A$18&amp;"?A",'SOURCE EA'!$C:$C),"..."))</f>
        <v>...</v>
      </c>
      <c r="F19" s="625" t="str">
        <f>IF(COUNTIF('SOURCE SS'!$F:$F,$A19)&gt;0,SUMIF('SOURCE SS'!$F:$F,$A19,'SOURCE SS'!$C:$C),IF(COUNTIF('SOURCE SS'!$F:$F,$A19&amp;"?A")&gt;0,SUMIF('SOURCE SS'!$F:$F,$A$18&amp;"?A",'SOURCE SS'!$C:$C),"..."))</f>
        <v>...</v>
      </c>
      <c r="G19" s="625" t="str">
        <f>IF(COUNTIF('SOURCE CC'!$F:$F,$A19)&gt;0,SUMIF('SOURCE CC'!$F:$F,$A19,'SOURCE CC'!$C:$C),IF(COUNTIF('SOURCE CC'!$F:$F,$A19&amp;"?A")&gt;0,SUMIF('SOURCE CC'!$F:$F,$A$18&amp;"?A",'SOURCE CC'!$C:$C),"..."))</f>
        <v>...</v>
      </c>
      <c r="H19" s="625" t="str">
        <f>IF(COUNTIF('SOURCE CG'!$F:$F,$A19)&gt;0,SUMIF('SOURCE CG'!$F:$F,$A19,'SOURCE CG'!$C:$C),IF(COUNTIF('SOURCE CG'!$F:$F,$A19&amp;"?A")&gt;0,SUMIF('SOURCE CG'!$F:$F,$A$18&amp;"?A",'SOURCE CG'!$C:$C),IF(COUNT(D19:G19)&gt;0,SUM(D19:G19),"...")))</f>
        <v>...</v>
      </c>
      <c r="I19" s="625" t="str">
        <f>IF(COUNTIF('SOURCE SG'!$F:$F,$A19)&gt;0,SUMIF('SOURCE SG'!$F:$F,$A19,'SOURCE SG'!$C:$C),IF(COUNTIF('SOURCE SG'!$F:$F,$A19&amp;"?A")&gt;0,SUMIF('SOURCE SG'!$F:$F,$A$18&amp;"?A",'SOURCE SG'!$C:$C),"..."))</f>
        <v>...</v>
      </c>
      <c r="J19" s="625" t="str">
        <f>IF(COUNTIF('SOURCE LG'!$F:$F,$A19)&gt;0,SUMIF('SOURCE LG'!$F:$F,$A19,'SOURCE LG'!$C:$C),IF(COUNTIF('SOURCE LG'!$F:$F,$A19&amp;"?A")&gt;0,SUMIF('SOURCE LG'!$F:$F,$A$18&amp;"?A",'SOURCE LG'!$C:$C),"..."))</f>
        <v>...</v>
      </c>
      <c r="K19" s="625" t="str">
        <f>IF(COUNTIF('SOURCE CT'!$F:$F,$A19)&gt;0,SUMIF('SOURCE CT'!$F:$F,$A19,'SOURCE CT'!$C:$C),IF(COUNTIF('SOURCE CT'!$F:$F,$A19&amp;"?A")&gt;0,SUMIF('SOURCE CT'!$F:$F,$A$18&amp;"?A",'SOURCE CT'!$C:$C),"..."))</f>
        <v>...</v>
      </c>
      <c r="L19" s="625" t="str">
        <f>IF(COUNTIF('SOURCE GG'!$F:$F,$A19)&gt;0,SUMIF('SOURCE GG'!$F:$F,$A19,'SOURCE GG'!$C:$C),IF(COUNTIF('SOURCE GG'!$F:$F,$A19&amp;"?A")&gt;0,SUMIF('SOURCE GG'!$F:$F,$A$18&amp;"?A",'SOURCE GG'!$C:$C),IF(COUNT(H19:K19)&gt;0,SUM(H19:K19),"...")))</f>
        <v>...</v>
      </c>
      <c r="M19" s="625" t="str">
        <f>IF(COUNTIF('SOURCE NFPC'!$F:$F,$A19)&gt;0,SUMIF('SOURCE NFPC'!$F:$F,$A19,'SOURCE NFPC'!$C:$C),IF(COUNTIF('SOURCE NFPC'!$F:$F,$A19&amp;"?A")&gt;0,SUMIF('SOURCE NFPC'!$F:$F,$A$18&amp;"?A",'SOURCE NFPC'!$C:$C),"..."))</f>
        <v>...</v>
      </c>
      <c r="N19" s="625" t="str">
        <f>IF(COUNTIF('SOURCE CN'!$F:$F,$A19)&gt;0,SUMIF('SOURCE CN'!$F:$F,$A19,'SOURCE CN'!$C:$C),IF(COUNTIF('SOURCE CN'!$F:$F,$A19&amp;"?A")&gt;0,SUMIF('SOURCE CN'!$F:$F,$A$18&amp;"?A",'SOURCE CN'!$C:$C),"..."))</f>
        <v>...</v>
      </c>
      <c r="O19" s="625" t="str">
        <f>IF(COUNTIF('SOURCE NFPS'!$F:$F,$A19)&gt;0,SUMIF('SOURCE NFPS'!$F:$F,$A19,'SOURCE NFPS'!$C:$C),IF(COUNTIF('SOURCE NFPS'!$F:$F,$A19&amp;"?A")&gt;0,SUMIF('SOURCE NFPS'!$F:$F,$A$18&amp;"?A",'SOURCE NFPS'!$C:$C),IF(COUNT(L19:N19)&gt;0,SUM(L19:N19),"...")))</f>
        <v>...</v>
      </c>
      <c r="Q19" s="563">
        <f t="shared" si="0"/>
        <v>0</v>
      </c>
      <c r="R19" s="564">
        <f t="shared" si="1"/>
        <v>0</v>
      </c>
      <c r="S19" s="565">
        <f t="shared" si="2"/>
        <v>0</v>
      </c>
    </row>
    <row r="20" spans="1:19" ht="9.75" customHeight="1">
      <c r="A20" s="684" t="s">
        <v>1696</v>
      </c>
      <c r="B20" s="110" t="s">
        <v>312</v>
      </c>
      <c r="C20" s="106" t="s">
        <v>1063</v>
      </c>
      <c r="D20" s="625" t="str">
        <f>IF(COUNTIF('SOURCE BA'!$F:$F,$A20)&gt;0,SUMIF('SOURCE BA'!$F:$F,$A20,'SOURCE BA'!$C:$C),IF(COUNTIF('SOURCE BA'!$F:$F,$A$18&amp;"?B")&gt;0,SUMIF('SOURCE BA'!$F:$F,$A$18&amp;"?B",'SOURCE BA'!$C:$C),"..."))</f>
        <v>...</v>
      </c>
      <c r="E20" s="625" t="str">
        <f>IF(COUNTIF('SOURCE EA'!$F:$F,$A20)&gt;0,SUMIF('SOURCE EA'!$F:$F,$A20,'SOURCE EA'!$C:$C),IF(COUNTIF('SOURCE EA'!$F:$F,$A$18&amp;"?B")&gt;0,SUMIF('SOURCE EA'!$F:$F,$A$18&amp;"?B",'SOURCE EA'!$C:$C),"..."))</f>
        <v>...</v>
      </c>
      <c r="F20" s="625" t="str">
        <f>IF(COUNTIF('SOURCE SS'!$F:$F,$A20)&gt;0,SUMIF('SOURCE SS'!$F:$F,$A20,'SOURCE SS'!$C:$C),IF(COUNTIF('SOURCE SS'!$F:$F,$A$18&amp;"?B")&gt;0,SUMIF('SOURCE SS'!$F:$F,$A$18&amp;"?B",'SOURCE SS'!$C:$C),"..."))</f>
        <v>...</v>
      </c>
      <c r="G20" s="625" t="str">
        <f>IF(COUNTIF('SOURCE CC'!$F:$F,$A20)&gt;0,SUMIF('SOURCE CC'!$F:$F,$A20,'SOURCE CC'!$C:$C),IF(COUNTIF('SOURCE CC'!$F:$F,$A$18&amp;"?B")&gt;0,SUMIF('SOURCE CC'!$F:$F,$A$18&amp;"?B",'SOURCE CC'!$C:$C),"..."))</f>
        <v>...</v>
      </c>
      <c r="H20" s="625" t="str">
        <f>IF(COUNTIF('SOURCE CG'!$F:$F,$A20)&gt;0,SUMIF('SOURCE CG'!$F:$F,$A20,'SOURCE CG'!$C:$C),IF(COUNTIF('SOURCE CG'!$F:$F,$A$18&amp;"?B")&gt;0,SUMIF('SOURCE CG'!$F:$F,$A$18&amp;"?B",'SOURCE CG'!$C:$C),IF(COUNT(D20:G20)&gt;0,SUM(D20:G20),"...")))</f>
        <v>...</v>
      </c>
      <c r="I20" s="625" t="str">
        <f>IF(COUNTIF('SOURCE SG'!$F:$F,$A20)&gt;0,SUMIF('SOURCE SG'!$F:$F,$A20,'SOURCE SG'!$C:$C),IF(COUNTIF('SOURCE SG'!$F:$F,$A$18&amp;"?B")&gt;0,SUMIF('SOURCE SG'!$F:$F,$A$18&amp;"?B",'SOURCE SG'!$C:$C),"..."))</f>
        <v>...</v>
      </c>
      <c r="J20" s="625" t="str">
        <f>IF(COUNTIF('SOURCE LG'!$F:$F,$A20)&gt;0,SUMIF('SOURCE LG'!$F:$F,$A20,'SOURCE LG'!$C:$C),IF(COUNTIF('SOURCE LG'!$F:$F,$A$18&amp;"?B")&gt;0,SUMIF('SOURCE LG'!$F:$F,$A$18&amp;"?B",'SOURCE LG'!$C:$C),"..."))</f>
        <v>...</v>
      </c>
      <c r="K20" s="625" t="str">
        <f>IF(COUNTIF('SOURCE CT'!$F:$F,$A20)&gt;0,SUMIF('SOURCE CT'!$F:$F,$A20,'SOURCE CT'!$C:$C),IF(COUNTIF('SOURCE CT'!$F:$F,$A$18&amp;"?B")&gt;0,SUMIF('SOURCE CT'!$F:$F,$A$18&amp;"?B",'SOURCE CT'!$C:$C),"..."))</f>
        <v>...</v>
      </c>
      <c r="L20" s="625" t="str">
        <f>IF(COUNTIF('SOURCE GG'!$F:$F,$A20)&gt;0,SUMIF('SOURCE GG'!$F:$F,$A20,'SOURCE GG'!$C:$C),IF(COUNTIF('SOURCE GG'!$F:$F,$A$18&amp;"?B")&gt;0,SUMIF('SOURCE GG'!$F:$F,$A$18&amp;"?B",'SOURCE GG'!$C:$C),IF(COUNT(H20:K20)&gt;0,SUM(H20:K20),"...")))</f>
        <v>...</v>
      </c>
      <c r="M20" s="625" t="str">
        <f>IF(COUNTIF('SOURCE NFPC'!$F:$F,$A20)&gt;0,SUMIF('SOURCE NFPC'!$F:$F,$A20,'SOURCE NFPC'!$C:$C),IF(COUNTIF('SOURCE NFPC'!$F:$F,$A$18&amp;"?B")&gt;0,SUMIF('SOURCE NFPC'!$F:$F,$A$18&amp;"?B",'SOURCE NFPC'!$C:$C),"..."))</f>
        <v>...</v>
      </c>
      <c r="N20" s="625" t="str">
        <f>IF(COUNTIF('SOURCE CN'!$F:$F,$A20)&gt;0,SUMIF('SOURCE CN'!$F:$F,$A20,'SOURCE CN'!$C:$C),IF(COUNTIF('SOURCE CN'!$F:$F,$A$18&amp;"?B")&gt;0,SUMIF('SOURCE CN'!$F:$F,$A$18&amp;"?B",'SOURCE CN'!$C:$C),"..."))</f>
        <v>...</v>
      </c>
      <c r="O20" s="625" t="str">
        <f>IF(COUNTIF('SOURCE NFPS'!$F:$F,$A20)&gt;0,SUMIF('SOURCE NFPS'!$F:$F,$A20,'SOURCE NFPS'!$C:$C),IF(COUNTIF('SOURCE NFPS'!$F:$F,$A$18&amp;"?B")&gt;0,SUMIF('SOURCE NFPS'!$F:$F,$A$18&amp;"?B",'SOURCE NFPS'!$C:$C),IF(COUNT(L20:N20)&gt;0,SUM(L20:N20),"...")))</f>
        <v>...</v>
      </c>
      <c r="Q20" s="563">
        <f t="shared" si="0"/>
        <v>0</v>
      </c>
      <c r="R20" s="564">
        <f t="shared" si="1"/>
        <v>0</v>
      </c>
      <c r="S20" s="565">
        <f t="shared" si="2"/>
        <v>0</v>
      </c>
    </row>
    <row r="21" spans="1:19" ht="9.75" customHeight="1">
      <c r="A21" s="684" t="s">
        <v>1706</v>
      </c>
      <c r="B21" s="110" t="s">
        <v>313</v>
      </c>
      <c r="C21" s="106" t="s">
        <v>1063</v>
      </c>
      <c r="D21" s="625" t="str">
        <f>IF(COUNTIF('SOURCE BA'!$F:$F,$A21)&gt;0,SUMIF('SOURCE BA'!$F:$F,$A21,'SOURCE BA'!$C:$C),IF(COUNTIF('SOURCE BA'!$F:$F,$A$18&amp;"?C")&gt;0,SUMIF('SOURCE BA'!$F:$F,$A$18&amp;"?C",'SOURCE BA'!$C:$C),"..."))</f>
        <v>...</v>
      </c>
      <c r="E21" s="625" t="str">
        <f>IF(COUNTIF('SOURCE EA'!$F:$F,$A21)&gt;0,SUMIF('SOURCE EA'!$F:$F,$A21,'SOURCE EA'!$C:$C),IF(COUNTIF('SOURCE EA'!$F:$F,$A$18&amp;"?C")&gt;0,SUMIF('SOURCE EA'!$F:$F,$A$18&amp;"?C",'SOURCE EA'!$C:$C),"..."))</f>
        <v>...</v>
      </c>
      <c r="F21" s="625" t="str">
        <f>IF(COUNTIF('SOURCE SS'!$F:$F,$A21)&gt;0,SUMIF('SOURCE SS'!$F:$F,$A21,'SOURCE SS'!$C:$C),IF(COUNTIF('SOURCE SS'!$F:$F,$A$18&amp;"?C")&gt;0,SUMIF('SOURCE SS'!$F:$F,$A$18&amp;"?C",'SOURCE SS'!$C:$C),"..."))</f>
        <v>...</v>
      </c>
      <c r="G21" s="625" t="str">
        <f>IF(COUNTIF('SOURCE CC'!$F:$F,$A21)&gt;0,SUMIF('SOURCE CC'!$F:$F,$A21,'SOURCE CC'!$C:$C),IF(COUNTIF('SOURCE CC'!$F:$F,$A$18&amp;"?C")&gt;0,SUMIF('SOURCE CC'!$F:$F,$A$18&amp;"?C",'SOURCE CC'!$C:$C),"..."))</f>
        <v>...</v>
      </c>
      <c r="H21" s="625" t="str">
        <f>IF(COUNTIF('SOURCE CG'!$F:$F,$A21)&gt;0,SUMIF('SOURCE CG'!$F:$F,$A21,'SOURCE CG'!$C:$C),IF(COUNTIF('SOURCE CG'!$F:$F,$A$18&amp;"?C")&gt;0,SUMIF('SOURCE CG'!$F:$F,$A$18&amp;"?C",'SOURCE CG'!$C:$C),IF(COUNT(D21:G21)&gt;0,SUM(D21:G21),"...")))</f>
        <v>...</v>
      </c>
      <c r="I21" s="625" t="str">
        <f>IF(COUNTIF('SOURCE SG'!$F:$F,$A21)&gt;0,SUMIF('SOURCE SG'!$F:$F,$A21,'SOURCE SG'!$C:$C),IF(COUNTIF('SOURCE SG'!$F:$F,$A$18&amp;"?C")&gt;0,SUMIF('SOURCE SG'!$F:$F,$A$18&amp;"?C",'SOURCE SG'!$C:$C),"..."))</f>
        <v>...</v>
      </c>
      <c r="J21" s="625" t="str">
        <f>IF(COUNTIF('SOURCE LG'!$F:$F,$A21)&gt;0,SUMIF('SOURCE LG'!$F:$F,$A21,'SOURCE LG'!$C:$C),IF(COUNTIF('SOURCE LG'!$F:$F,$A$18&amp;"?C")&gt;0,SUMIF('SOURCE LG'!$F:$F,$A$18&amp;"?C",'SOURCE LG'!$C:$C),"..."))</f>
        <v>...</v>
      </c>
      <c r="K21" s="625" t="str">
        <f>IF(COUNTIF('SOURCE CT'!$F:$F,$A21)&gt;0,SUMIF('SOURCE CT'!$F:$F,$A21,'SOURCE CT'!$C:$C),IF(COUNTIF('SOURCE CT'!$F:$F,$A$18&amp;"?C")&gt;0,SUMIF('SOURCE CT'!$F:$F,$A$18&amp;"?C",'SOURCE CT'!$C:$C),"..."))</f>
        <v>...</v>
      </c>
      <c r="L21" s="625" t="str">
        <f>IF(COUNTIF('SOURCE GG'!$F:$F,$A21)&gt;0,SUMIF('SOURCE GG'!$F:$F,$A21,'SOURCE GG'!$C:$C),IF(COUNTIF('SOURCE GG'!$F:$F,$A$18&amp;"?C")&gt;0,SUMIF('SOURCE GG'!$F:$F,$A$18&amp;"?C",'SOURCE GG'!$C:$C),IF(COUNT(H21:K21)&gt;0,SUM(H21:K21),"...")))</f>
        <v>...</v>
      </c>
      <c r="M21" s="625" t="str">
        <f>IF(COUNTIF('SOURCE NFPC'!$F:$F,$A21)&gt;0,SUMIF('SOURCE NFPC'!$F:$F,$A21,'SOURCE NFPC'!$C:$C),IF(COUNTIF('SOURCE NFPC'!$F:$F,$A$18&amp;"?C")&gt;0,SUMIF('SOURCE NFPC'!$F:$F,$A$18&amp;"?C",'SOURCE NFPC'!$C:$C),"..."))</f>
        <v>...</v>
      </c>
      <c r="N21" s="625" t="str">
        <f>IF(COUNTIF('SOURCE CN'!$F:$F,$A21)&gt;0,SUMIF('SOURCE CN'!$F:$F,$A21,'SOURCE CN'!$C:$C),IF(COUNTIF('SOURCE CN'!$F:$F,$A$18&amp;"?C")&gt;0,SUMIF('SOURCE CN'!$F:$F,$A$18&amp;"?C",'SOURCE CN'!$C:$C),"..."))</f>
        <v>...</v>
      </c>
      <c r="O21" s="625" t="str">
        <f>IF(COUNTIF('SOURCE NFPS'!$F:$F,$A21)&gt;0,SUMIF('SOURCE NFPS'!$F:$F,$A21,'SOURCE NFPS'!$C:$C),IF(COUNTIF('SOURCE NFPS'!$F:$F,$A$18&amp;"?C")&gt;0,SUMIF('SOURCE NFPS'!$F:$F,$A$18&amp;"?C",'SOURCE NFPS'!$C:$C),IF(COUNT(L21:N21)&gt;0,SUM(L21:N21),"...")))</f>
        <v>...</v>
      </c>
      <c r="Q21" s="563">
        <f t="shared" si="0"/>
        <v>0</v>
      </c>
      <c r="R21" s="564">
        <f t="shared" si="1"/>
        <v>0</v>
      </c>
      <c r="S21" s="565">
        <f t="shared" si="2"/>
        <v>0</v>
      </c>
    </row>
    <row r="22" spans="1:19" ht="14.25" customHeight="1">
      <c r="A22" s="677" t="s">
        <v>2055</v>
      </c>
      <c r="B22" s="96" t="s">
        <v>1247</v>
      </c>
      <c r="C22" s="4" t="s">
        <v>1063</v>
      </c>
      <c r="D22" s="587" t="str">
        <f>IF(COUNTIF('SOURCE BA'!$F:$F,$A22)&gt;0,SUMIF('SOURCE BA'!$F:$F,$A22,'SOURCE BA'!$C:$C),IF(COUNT(D23:D25)&gt;0,ABS(SUM(D23))-ABS(SUM(D24))-ABS(SUM(D25)),IF(COUNTIF('SOURCE BA'!$F:$F,$A22&amp;"?")&gt;0,SUMIF('SOURCE BA'!$F:$F,$A22&amp;"?",'SOURCE BA'!$C:$C),"...")))</f>
        <v>...</v>
      </c>
      <c r="E22" s="587" t="str">
        <f>IF(COUNTIF('SOURCE EA'!$F:$F,$A22)&gt;0,SUMIF('SOURCE EA'!$F:$F,$A22,'SOURCE EA'!$C:$C),IF(COUNT(E23:E25)&gt;0,ABS(SUM(E23))-ABS(SUM(E24))-ABS(SUM(E25)),IF(COUNTIF('SOURCE EA'!$F:$F,$A22&amp;"?")&gt;0,SUMIF('SOURCE EA'!$F:$F,$A22&amp;"?",'SOURCE EA'!$C:$C),"...")))</f>
        <v>...</v>
      </c>
      <c r="F22" s="587" t="str">
        <f>IF(COUNTIF('SOURCE SS'!$F:$F,$A22)&gt;0,SUMIF('SOURCE SS'!$F:$F,$A22,'SOURCE SS'!$C:$C),IF(COUNT(F23:F25)&gt;0,ABS(SUM(F23))-ABS(SUM(F24))-ABS(SUM(F25)),IF(COUNTIF('SOURCE SS'!$F:$F,$A22&amp;"?")&gt;0,SUMIF('SOURCE SS'!$F:$F,$A22&amp;"?",'SOURCE SS'!$C:$C),"...")))</f>
        <v>...</v>
      </c>
      <c r="G22" s="587" t="str">
        <f>IF(COUNTIF('SOURCE CC'!$F:$F,$A22)&gt;0,SUMIF('SOURCE CC'!$F:$F,$A22,'SOURCE CC'!$C:$C),IF(COUNT(G23:G25)&gt;0,ABS(SUM(G23))-ABS(SUM(G24))-ABS(SUM(G25)),IF(COUNTIF('SOURCE CC'!$F:$F,$A22&amp;"?")&gt;0,SUMIF('SOURCE CC'!$F:$F,$A22&amp;"?",'SOURCE CC'!$C:$C),"...")))</f>
        <v>...</v>
      </c>
      <c r="H22" s="587" t="str">
        <f>IF(COUNTIF('SOURCE CG'!$F:$F,$A22)&gt;0,SUMIF('SOURCE CG'!$F:$F,$A22,'SOURCE CG'!$C:$C),IF(COUNT(H23:H25)&gt;0,ABS(SUM(H23))-ABS(SUM(H24))-ABS(SUM(H25)),IF(COUNTIF('SOURCE CG'!$F:$F,$A22&amp;"?")&gt;0,SUMIF('SOURCE CG'!$F:$F,$A22&amp;"?",'SOURCE CG'!$C:$C),IF(COUNT(D22:G22)&gt;0,SUM(D22:G22),"..."))))</f>
        <v>...</v>
      </c>
      <c r="I22" s="587" t="str">
        <f>IF(COUNTIF('SOURCE SG'!$F:$F,$A22)&gt;0,SUMIF('SOURCE SG'!$F:$F,$A22,'SOURCE SG'!$C:$C),IF(COUNT(I23:I25)&gt;0,ABS(SUM(I23))-ABS(SUM(I24))-ABS(SUM(I25)),IF(COUNTIF('SOURCE SG'!$F:$F,$A22&amp;"?")&gt;0,SUMIF('SOURCE SG'!$F:$F,$A22&amp;"?",'SOURCE SG'!$C:$C),"...")))</f>
        <v>...</v>
      </c>
      <c r="J22" s="587" t="str">
        <f>IF(COUNTIF('SOURCE LG'!$F:$F,$A22)&gt;0,SUMIF('SOURCE LG'!$F:$F,$A22,'SOURCE LG'!$C:$C),IF(COUNT(J23:J25)&gt;0,ABS(SUM(J23))-ABS(SUM(J24))-ABS(SUM(J25)),IF(COUNTIF('SOURCE LG'!$F:$F,$A22&amp;"?")&gt;0,SUMIF('SOURCE LG'!$F:$F,$A22&amp;"?",'SOURCE LG'!$C:$C),"...")))</f>
        <v>...</v>
      </c>
      <c r="K22" s="587" t="str">
        <f>IF(COUNTIF('SOURCE CT'!$F:$F,$A22)&gt;0,SUMIF('SOURCE CT'!$F:$F,$A22,'SOURCE CT'!$C:$C),IF(COUNT(K23:K25)&gt;0,ABS(SUM(K23))-ABS(SUM(K24))-ABS(SUM(K25)),IF(COUNTIF('SOURCE CT'!$F:$F,$A22&amp;"?")&gt;0,SUMIF('SOURCE CT'!$F:$F,$A22&amp;"?",'SOURCE CT'!$C:$C),"...")))</f>
        <v>...</v>
      </c>
      <c r="L22" s="587" t="str">
        <f>IF(COUNTIF('SOURCE GG'!$F:$F,$A22)&gt;0,SUMIF('SOURCE GG'!$F:$F,$A22,'SOURCE GG'!$C:$C),IF(COUNT(L23:L25)&gt;0,ABS(SUM(L23))-ABS(SUM(L24))-ABS(SUM(L25)),IF(COUNTIF('SOURCE GG'!$F:$F,$A22&amp;"?")&gt;0,SUMIF('SOURCE GG'!$F:$F,$A22&amp;"?",'SOURCE GG'!$C:$C),IF(COUNT(H22:K22)&gt;0,SUM(H22:K22),"..."))))</f>
        <v>...</v>
      </c>
      <c r="M22" s="587" t="str">
        <f>IF(COUNTIF('SOURCE NFPC'!$F:$F,$A22)&gt;0,SUMIF('SOURCE NFPC'!$F:$F,$A22,'SOURCE NFPC'!$C:$C),IF(COUNT(M23:M25)&gt;0,ABS(SUM(M23))-ABS(SUM(M24))-ABS(SUM(M25)),IF(COUNTIF('SOURCE NFPC'!$F:$F,$A22&amp;"?")&gt;0,SUMIF('SOURCE NFPC'!$F:$F,$A22&amp;"?",'SOURCE NFPC'!$C:$C),"...")))</f>
        <v>...</v>
      </c>
      <c r="N22" s="587" t="str">
        <f>IF(COUNTIF('SOURCE CN'!$F:$F,$A22)&gt;0,SUMIF('SOURCE CN'!$F:$F,$A22,'SOURCE CN'!$C:$C),IF(COUNT(N23:N25)&gt;0,ABS(SUM(N23))-ABS(SUM(N24))-ABS(SUM(N25)),IF(COUNTIF('SOURCE CN'!$F:$F,$A22&amp;"?")&gt;0,SUMIF('SOURCE CN'!$F:$F,$A22&amp;"?",'SOURCE CN'!$C:$C),"...")))</f>
        <v>...</v>
      </c>
      <c r="O22" s="587" t="str">
        <f>IF(COUNTIF('SOURCE NFPS'!$F:$F,$A22)&gt;0,SUMIF('SOURCE NFPS'!$F:$F,$A22,'SOURCE NFPS'!$C:$C),IF(COUNT(O23:O25)&gt;0,ABS(SUM(O23))-ABS(SUM(O24))-ABS(SUM(O25)),IF(COUNTIF('SOURCE NFPS'!$F:$F,$A22&amp;"?")&gt;0,SUMIF('SOURCE NFPS'!$F:$F,$A22&amp;"?",'SOURCE NFPS'!$C:$C),IF(COUNT(L22:N22)&gt;0,SUM(L22:N22),"..."))))</f>
        <v>...</v>
      </c>
      <c r="Q22" s="563">
        <f t="shared" si="0"/>
        <v>0</v>
      </c>
      <c r="R22" s="564">
        <f t="shared" si="1"/>
        <v>0</v>
      </c>
      <c r="S22" s="565">
        <f t="shared" si="2"/>
        <v>0</v>
      </c>
    </row>
    <row r="23" spans="1:19" ht="9.75" customHeight="1">
      <c r="A23" s="684" t="s">
        <v>1687</v>
      </c>
      <c r="B23" s="110" t="s">
        <v>1129</v>
      </c>
      <c r="C23" s="106" t="s">
        <v>1063</v>
      </c>
      <c r="D23" s="625" t="str">
        <f>IF(COUNTIF('SOURCE BA'!$F:$F,$A23)&gt;0,SUMIF('SOURCE BA'!$F:$F,$A23,'SOURCE BA'!$C:$C),IF(COUNTIF('SOURCE BA'!$F:$F,$A$22&amp;"?A")&gt;0,SUMIF('SOURCE BA'!$F:$F,$A$22&amp;"?A",'SOURCE BA'!$C:$C),"..."))</f>
        <v>...</v>
      </c>
      <c r="E23" s="625" t="str">
        <f>IF(COUNTIF('SOURCE EA'!$F:$F,$A23)&gt;0,SUMIF('SOURCE EA'!$F:$F,$A23,'SOURCE EA'!$C:$C),IF(COUNTIF('SOURCE EA'!$F:$F,$A$22&amp;"?A")&gt;0,SUMIF('SOURCE EA'!$F:$F,$A$22&amp;"?A",'SOURCE EA'!$C:$C),"..."))</f>
        <v>...</v>
      </c>
      <c r="F23" s="625" t="str">
        <f>IF(COUNTIF('SOURCE SS'!$F:$F,$A23)&gt;0,SUMIF('SOURCE SS'!$F:$F,$A23,'SOURCE SS'!$C:$C),IF(COUNTIF('SOURCE SS'!$F:$F,$A$22&amp;"?A")&gt;0,SUMIF('SOURCE SS'!$F:$F,$A$22&amp;"?A",'SOURCE SS'!$C:$C),"..."))</f>
        <v>...</v>
      </c>
      <c r="G23" s="625" t="str">
        <f>IF(COUNTIF('SOURCE CC'!$F:$F,$A23)&gt;0,SUMIF('SOURCE CC'!$F:$F,$A23,'SOURCE CC'!$C:$C),IF(COUNTIF('SOURCE CC'!$F:$F,$A$22&amp;"?A")&gt;0,SUMIF('SOURCE CC'!$F:$F,$A$22&amp;"?A",'SOURCE CC'!$C:$C),"..."))</f>
        <v>...</v>
      </c>
      <c r="H23" s="625" t="str">
        <f>IF(COUNTIF('SOURCE CG'!$F:$F,$A23)&gt;0,SUMIF('SOURCE CG'!$F:$F,$A23,'SOURCE CG'!$C:$C),IF(COUNTIF('SOURCE CG'!$F:$F,$A$22&amp;"?A")&gt;0,SUMIF('SOURCE CG'!$F:$F,$A$22&amp;"?A",'SOURCE CG'!$C:$C),IF(COUNT(D23:G23)&gt;0,SUM(D23:G23),"...")))</f>
        <v>...</v>
      </c>
      <c r="I23" s="625" t="str">
        <f>IF(COUNTIF('SOURCE SG'!$F:$F,$A23)&gt;0,SUMIF('SOURCE SG'!$F:$F,$A23,'SOURCE SG'!$C:$C),IF(COUNTIF('SOURCE SG'!$F:$F,$A$22&amp;"?A")&gt;0,SUMIF('SOURCE SG'!$F:$F,$A$22&amp;"?A",'SOURCE SG'!$C:$C),"..."))</f>
        <v>...</v>
      </c>
      <c r="J23" s="625" t="str">
        <f>IF(COUNTIF('SOURCE LG'!$F:$F,$A23)&gt;0,SUMIF('SOURCE LG'!$F:$F,$A23,'SOURCE LG'!$C:$C),IF(COUNTIF('SOURCE LG'!$F:$F,$A$22&amp;"?A")&gt;0,SUMIF('SOURCE LG'!$F:$F,$A$22&amp;"?A",'SOURCE LG'!$C:$C),"..."))</f>
        <v>...</v>
      </c>
      <c r="K23" s="625" t="str">
        <f>IF(COUNTIF('SOURCE CT'!$F:$F,$A23)&gt;0,SUMIF('SOURCE CT'!$F:$F,$A23,'SOURCE CT'!$C:$C),IF(COUNTIF('SOURCE CT'!$F:$F,$A$22&amp;"?A")&gt;0,SUMIF('SOURCE CT'!$F:$F,$A$22&amp;"?A",'SOURCE CT'!$C:$C),"..."))</f>
        <v>...</v>
      </c>
      <c r="L23" s="625" t="str">
        <f>IF(COUNTIF('SOURCE GG'!$F:$F,$A23)&gt;0,SUMIF('SOURCE GG'!$F:$F,$A23,'SOURCE GG'!$C:$C),IF(COUNTIF('SOURCE GG'!$F:$F,$A$22&amp;"?A")&gt;0,SUMIF('SOURCE GG'!$F:$F,$A$22&amp;"?A",'SOURCE GG'!$C:$C),IF(COUNT(H23:K23)&gt;0,SUM(H23:K23),"...")))</f>
        <v>...</v>
      </c>
      <c r="M23" s="625" t="str">
        <f>IF(COUNTIF('SOURCE NFPC'!$F:$F,$A23)&gt;0,SUMIF('SOURCE NFPC'!$F:$F,$A23,'SOURCE NFPC'!$C:$C),IF(COUNTIF('SOURCE NFPC'!$F:$F,$A$22&amp;"?A")&gt;0,SUMIF('SOURCE NFPC'!$F:$F,$A$22&amp;"?A",'SOURCE NFPC'!$C:$C),"..."))</f>
        <v>...</v>
      </c>
      <c r="N23" s="625" t="str">
        <f>IF(COUNTIF('SOURCE CN'!$F:$F,$A23)&gt;0,SUMIF('SOURCE CN'!$F:$F,$A23,'SOURCE CN'!$C:$C),IF(COUNTIF('SOURCE CN'!$F:$F,$A$22&amp;"?A")&gt;0,SUMIF('SOURCE CN'!$F:$F,$A$22&amp;"?A",'SOURCE CN'!$C:$C),"..."))</f>
        <v>...</v>
      </c>
      <c r="O23" s="625" t="str">
        <f>IF(COUNTIF('SOURCE NFPS'!$F:$F,$A23)&gt;0,SUMIF('SOURCE NFPS'!$F:$F,$A23,'SOURCE NFPS'!$C:$C),IF(COUNTIF('SOURCE NFPS'!$F:$F,$A$22&amp;"?A")&gt;0,SUMIF('SOURCE NFPS'!$F:$F,$A$22&amp;"?A",'SOURCE NFPS'!$C:$C),IF(COUNT(L23:N23)&gt;0,SUM(L23:N23),"...")))</f>
        <v>...</v>
      </c>
      <c r="Q23" s="563">
        <f t="shared" si="0"/>
        <v>0</v>
      </c>
      <c r="R23" s="564">
        <f t="shared" si="1"/>
        <v>0</v>
      </c>
      <c r="S23" s="565">
        <f t="shared" si="2"/>
        <v>0</v>
      </c>
    </row>
    <row r="24" spans="1:19" ht="9.75" customHeight="1">
      <c r="A24" s="684" t="s">
        <v>1697</v>
      </c>
      <c r="B24" s="110" t="s">
        <v>1130</v>
      </c>
      <c r="C24" s="106" t="s">
        <v>1063</v>
      </c>
      <c r="D24" s="625" t="str">
        <f>IF(COUNTIF('SOURCE BA'!$F:$F,$A24)&gt;0,SUMIF('SOURCE BA'!$F:$F,$A24,'SOURCE BA'!$C:$C),IF(COUNTIF('SOURCE BA'!$F:$F,$A$22&amp;"?B")&gt;0,SUMIF('SOURCE BA'!$F:$F,$A$22&amp;"?B",'SOURCE BA'!$C:$C),"..."))</f>
        <v>...</v>
      </c>
      <c r="E24" s="625" t="str">
        <f>IF(COUNTIF('SOURCE EA'!$F:$F,$A24)&gt;0,SUMIF('SOURCE EA'!$F:$F,$A24,'SOURCE EA'!$C:$C),IF(COUNTIF('SOURCE EA'!$F:$F,$A$22&amp;"?B")&gt;0,SUMIF('SOURCE EA'!$F:$F,$A$22&amp;"?B",'SOURCE EA'!$C:$C),"..."))</f>
        <v>...</v>
      </c>
      <c r="F24" s="625" t="str">
        <f>IF(COUNTIF('SOURCE SS'!$F:$F,$A24)&gt;0,SUMIF('SOURCE SS'!$F:$F,$A24,'SOURCE SS'!$C:$C),IF(COUNTIF('SOURCE SS'!$F:$F,$A$22&amp;"?B")&gt;0,SUMIF('SOURCE SS'!$F:$F,$A$22&amp;"?B",'SOURCE SS'!$C:$C),"..."))</f>
        <v>...</v>
      </c>
      <c r="G24" s="625" t="str">
        <f>IF(COUNTIF('SOURCE CC'!$F:$F,$A24)&gt;0,SUMIF('SOURCE CC'!$F:$F,$A24,'SOURCE CC'!$C:$C),IF(COUNTIF('SOURCE CC'!$F:$F,$A$22&amp;"?B")&gt;0,SUMIF('SOURCE CC'!$F:$F,$A$22&amp;"?B",'SOURCE CC'!$C:$C),"..."))</f>
        <v>...</v>
      </c>
      <c r="H24" s="625" t="str">
        <f>IF(COUNTIF('SOURCE CG'!$F:$F,$A24)&gt;0,SUMIF('SOURCE CG'!$F:$F,$A24,'SOURCE CG'!$C:$C),IF(COUNTIF('SOURCE CG'!$F:$F,$A$22&amp;"?B")&gt;0,SUMIF('SOURCE CG'!$F:$F,$A$22&amp;"?B",'SOURCE CG'!$C:$C),IF(COUNT(D24:G24)&gt;0,SUM(D24:G24),"...")))</f>
        <v>...</v>
      </c>
      <c r="I24" s="625" t="str">
        <f>IF(COUNTIF('SOURCE SG'!$F:$F,$A24)&gt;0,SUMIF('SOURCE SG'!$F:$F,$A24,'SOURCE SG'!$C:$C),IF(COUNTIF('SOURCE SG'!$F:$F,$A$22&amp;"?B")&gt;0,SUMIF('SOURCE SG'!$F:$F,$A$22&amp;"?B",'SOURCE SG'!$C:$C),"..."))</f>
        <v>...</v>
      </c>
      <c r="J24" s="625" t="str">
        <f>IF(COUNTIF('SOURCE LG'!$F:$F,$A24)&gt;0,SUMIF('SOURCE LG'!$F:$F,$A24,'SOURCE LG'!$C:$C),IF(COUNTIF('SOURCE LG'!$F:$F,$A$22&amp;"?B")&gt;0,SUMIF('SOURCE LG'!$F:$F,$A$22&amp;"?B",'SOURCE LG'!$C:$C),"..."))</f>
        <v>...</v>
      </c>
      <c r="K24" s="625" t="str">
        <f>IF(COUNTIF('SOURCE CT'!$F:$F,$A24)&gt;0,SUMIF('SOURCE CT'!$F:$F,$A24,'SOURCE CT'!$C:$C),IF(COUNTIF('SOURCE CT'!$F:$F,$A$22&amp;"?B")&gt;0,SUMIF('SOURCE CT'!$F:$F,$A$22&amp;"?B",'SOURCE CT'!$C:$C),"..."))</f>
        <v>...</v>
      </c>
      <c r="L24" s="625" t="str">
        <f>IF(COUNTIF('SOURCE GG'!$F:$F,$A24)&gt;0,SUMIF('SOURCE GG'!$F:$F,$A24,'SOURCE GG'!$C:$C),IF(COUNTIF('SOURCE GG'!$F:$F,$A$22&amp;"?B")&gt;0,SUMIF('SOURCE GG'!$F:$F,$A$22&amp;"?B",'SOURCE GG'!$C:$C),IF(COUNT(H24:K24)&gt;0,SUM(H24:K24),"...")))</f>
        <v>...</v>
      </c>
      <c r="M24" s="625" t="str">
        <f>IF(COUNTIF('SOURCE NFPC'!$F:$F,$A24)&gt;0,SUMIF('SOURCE NFPC'!$F:$F,$A24,'SOURCE NFPC'!$C:$C),IF(COUNTIF('SOURCE NFPC'!$F:$F,$A$22&amp;"?B")&gt;0,SUMIF('SOURCE NFPC'!$F:$F,$A$22&amp;"?B",'SOURCE NFPC'!$C:$C),"..."))</f>
        <v>...</v>
      </c>
      <c r="N24" s="625" t="str">
        <f>IF(COUNTIF('SOURCE CN'!$F:$F,$A24)&gt;0,SUMIF('SOURCE CN'!$F:$F,$A24,'SOURCE CN'!$C:$C),IF(COUNTIF('SOURCE CN'!$F:$F,$A$22&amp;"?B")&gt;0,SUMIF('SOURCE CN'!$F:$F,$A$22&amp;"?B",'SOURCE CN'!$C:$C),"..."))</f>
        <v>...</v>
      </c>
      <c r="O24" s="625" t="str">
        <f>IF(COUNTIF('SOURCE NFPS'!$F:$F,$A24)&gt;0,SUMIF('SOURCE NFPS'!$F:$F,$A24,'SOURCE NFPS'!$C:$C),IF(COUNTIF('SOURCE NFPS'!$F:$F,$A$22&amp;"?B")&gt;0,SUMIF('SOURCE NFPS'!$F:$F,$A$22&amp;"?B",'SOURCE NFPS'!$C:$C),IF(COUNT(L24:N24)&gt;0,SUM(L24:N24),"...")))</f>
        <v>...</v>
      </c>
      <c r="Q24" s="563">
        <f t="shared" si="0"/>
        <v>0</v>
      </c>
      <c r="R24" s="564">
        <f t="shared" si="1"/>
        <v>0</v>
      </c>
      <c r="S24" s="565">
        <f t="shared" si="2"/>
        <v>0</v>
      </c>
    </row>
    <row r="25" spans="1:19" ht="9.75" customHeight="1">
      <c r="A25" s="684" t="s">
        <v>1707</v>
      </c>
      <c r="B25" s="110" t="s">
        <v>1225</v>
      </c>
      <c r="C25" s="106" t="s">
        <v>1063</v>
      </c>
      <c r="D25" s="625" t="str">
        <f>IF(COUNTIF('SOURCE BA'!$F:$F,$A25)&gt;0,SUMIF('SOURCE BA'!$F:$F,$A25,'SOURCE BA'!$C:$C),IF(COUNTIF('SOURCE BA'!$F:$F,$A$22&amp;"?C")&gt;0,SUMIF('SOURCE BA'!$F:$F,$A$22&amp;"?C",'SOURCE BA'!$C:$C),"..."))</f>
        <v>...</v>
      </c>
      <c r="E25" s="625" t="str">
        <f>IF(COUNTIF('SOURCE EA'!$F:$F,$A25)&gt;0,SUMIF('SOURCE EA'!$F:$F,$A25,'SOURCE EA'!$C:$C),IF(COUNTIF('SOURCE EA'!$F:$F,$A$22&amp;"?C")&gt;0,SUMIF('SOURCE EA'!$F:$F,$A$22&amp;"?C",'SOURCE EA'!$C:$C),"..."))</f>
        <v>...</v>
      </c>
      <c r="F25" s="625" t="str">
        <f>IF(COUNTIF('SOURCE SS'!$F:$F,$A25)&gt;0,SUMIF('SOURCE SS'!$F:$F,$A25,'SOURCE SS'!$C:$C),IF(COUNTIF('SOURCE SS'!$F:$F,$A$22&amp;"?C")&gt;0,SUMIF('SOURCE SS'!$F:$F,$A$22&amp;"?C",'SOURCE SS'!$C:$C),"..."))</f>
        <v>...</v>
      </c>
      <c r="G25" s="625" t="str">
        <f>IF(COUNTIF('SOURCE CC'!$F:$F,$A25)&gt;0,SUMIF('SOURCE CC'!$F:$F,$A25,'SOURCE CC'!$C:$C),IF(COUNTIF('SOURCE CC'!$F:$F,$A$22&amp;"?C")&gt;0,SUMIF('SOURCE CC'!$F:$F,$A$22&amp;"?C",'SOURCE CC'!$C:$C),"..."))</f>
        <v>...</v>
      </c>
      <c r="H25" s="625" t="str">
        <f>IF(COUNTIF('SOURCE CG'!$F:$F,$A25)&gt;0,SUMIF('SOURCE CG'!$F:$F,$A25,'SOURCE CG'!$C:$C),IF(COUNTIF('SOURCE CG'!$F:$F,$A$22&amp;"?C")&gt;0,SUMIF('SOURCE CG'!$F:$F,$A$22&amp;"?C",'SOURCE CG'!$C:$C),IF(COUNT(D25:G25)&gt;0,SUM(D25:G25),"...")))</f>
        <v>...</v>
      </c>
      <c r="I25" s="625" t="str">
        <f>IF(COUNTIF('SOURCE SG'!$F:$F,$A25)&gt;0,SUMIF('SOURCE SG'!$F:$F,$A25,'SOURCE SG'!$C:$C),IF(COUNTIF('SOURCE SG'!$F:$F,$A$22&amp;"?C")&gt;0,SUMIF('SOURCE SG'!$F:$F,$A$22&amp;"?C",'SOURCE SG'!$C:$C),"..."))</f>
        <v>...</v>
      </c>
      <c r="J25" s="625" t="str">
        <f>IF(COUNTIF('SOURCE LG'!$F:$F,$A25)&gt;0,SUMIF('SOURCE LG'!$F:$F,$A25,'SOURCE LG'!$C:$C),IF(COUNTIF('SOURCE LG'!$F:$F,$A$22&amp;"?C")&gt;0,SUMIF('SOURCE LG'!$F:$F,$A$22&amp;"?C",'SOURCE LG'!$C:$C),"..."))</f>
        <v>...</v>
      </c>
      <c r="K25" s="625" t="str">
        <f>IF(COUNTIF('SOURCE CT'!$F:$F,$A25)&gt;0,SUMIF('SOURCE CT'!$F:$F,$A25,'SOURCE CT'!$C:$C),IF(COUNTIF('SOURCE CT'!$F:$F,$A$22&amp;"?C")&gt;0,SUMIF('SOURCE CT'!$F:$F,$A$22&amp;"?C",'SOURCE CT'!$C:$C),"..."))</f>
        <v>...</v>
      </c>
      <c r="L25" s="625" t="str">
        <f>IF(COUNTIF('SOURCE GG'!$F:$F,$A25)&gt;0,SUMIF('SOURCE GG'!$F:$F,$A25,'SOURCE GG'!$C:$C),IF(COUNTIF('SOURCE GG'!$F:$F,$A$22&amp;"?C")&gt;0,SUMIF('SOURCE GG'!$F:$F,$A$22&amp;"?C",'SOURCE GG'!$C:$C),IF(COUNT(H25:K25)&gt;0,SUM(H25:K25),"...")))</f>
        <v>...</v>
      </c>
      <c r="M25" s="625" t="str">
        <f>IF(COUNTIF('SOURCE NFPC'!$F:$F,$A25)&gt;0,SUMIF('SOURCE NFPC'!$F:$F,$A25,'SOURCE NFPC'!$C:$C),IF(COUNTIF('SOURCE NFPC'!$F:$F,$A$22&amp;"?C")&gt;0,SUMIF('SOURCE NFPC'!$F:$F,$A$22&amp;"?C",'SOURCE NFPC'!$C:$C),"..."))</f>
        <v>...</v>
      </c>
      <c r="N25" s="625" t="str">
        <f>IF(COUNTIF('SOURCE CN'!$F:$F,$A25)&gt;0,SUMIF('SOURCE CN'!$F:$F,$A25,'SOURCE CN'!$C:$C),IF(COUNTIF('SOURCE CN'!$F:$F,$A$22&amp;"?C")&gt;0,SUMIF('SOURCE CN'!$F:$F,$A$22&amp;"?C",'SOURCE CN'!$C:$C),"..."))</f>
        <v>...</v>
      </c>
      <c r="O25" s="625" t="str">
        <f>IF(COUNTIF('SOURCE NFPS'!$F:$F,$A25)&gt;0,SUMIF('SOURCE NFPS'!$F:$F,$A25,'SOURCE NFPS'!$C:$C),IF(COUNTIF('SOURCE NFPS'!$F:$F,$A$22&amp;"?C")&gt;0,SUMIF('SOURCE NFPS'!$F:$F,$A$22&amp;"?C",'SOURCE NFPS'!$C:$C),IF(COUNT(L25:N25)&gt;0,SUM(L25:N25),"...")))</f>
        <v>...</v>
      </c>
      <c r="Q25" s="563">
        <f t="shared" si="0"/>
        <v>0</v>
      </c>
      <c r="R25" s="564">
        <f t="shared" si="1"/>
        <v>0</v>
      </c>
      <c r="S25" s="565">
        <f t="shared" si="2"/>
        <v>0</v>
      </c>
    </row>
    <row r="26" spans="1:19" ht="14.25" customHeight="1">
      <c r="A26" s="472" t="s">
        <v>2056</v>
      </c>
      <c r="B26" s="95" t="s">
        <v>1564</v>
      </c>
      <c r="C26" s="4" t="s">
        <v>1063</v>
      </c>
      <c r="D26" s="605" t="str">
        <f>IF(COUNTIF('SOURCE BA'!$F:$F,$A26)&gt;0,SUMIF('SOURCE BA'!$F:$F,$A26,'SOURCE BA'!$C:$C),IF((COUNTIF('SOURCE BA'!$F:$F,$A26&amp;"A")+COUNTIF('SOURCE BA'!$F:$F,$A26&amp;"B")+COUNTIF('SOURCE BA'!$F:$F,$A26&amp;"C"))&gt;0,ABS(SUMIF('SOURCE BA'!$F:$F,$A26&amp;"A",'SOURCE BA'!$C:$C))-ABS(SUMIF('SOURCE BA'!$F:$F,$A26&amp;"B",'SOURCE BA'!$C:$C))-ABS(SUMIF('SOURCE BA'!$F:$F,$A26&amp;"C",'SOURCE BA'!$C:$C)),IF(COUNT(D27:D28)&gt;0,SUM(D27:D28),IF(COUNTIF('SOURCE BA'!$F:$F,$A26&amp;"?")&gt;0,SUMIF('SOURCE BA'!$F:$F,$A26&amp;"?",'SOURCE BA'!$C:$C),"..."))))</f>
        <v>...</v>
      </c>
      <c r="E26" s="605" t="str">
        <f>IF(COUNTIF('SOURCE EA'!$F:$F,$A26)&gt;0,SUMIF('SOURCE EA'!$F:$F,$A26,'SOURCE EA'!$C:$C),IF((COUNTIF('SOURCE EA'!$F:$F,$A26&amp;"A")+COUNTIF('SOURCE EA'!$F:$F,$A26&amp;"B")+COUNTIF('SOURCE EA'!$F:$F,$A26&amp;"C"))&gt;0,ABS(SUMIF('SOURCE EA'!$F:$F,$A26&amp;"A",'SOURCE EA'!$C:$C))-ABS(SUMIF('SOURCE EA'!$F:$F,$A26&amp;"B",'SOURCE EA'!$C:$C))-ABS(SUMIF('SOURCE EA'!$F:$F,$A26&amp;"C",'SOURCE EA'!$C:$C)),IF(COUNT(E27:E28)&gt;0,SUM(E27:E28),IF(COUNTIF('SOURCE EA'!$F:$F,$A26&amp;"?")&gt;0,SUMIF('SOURCE EA'!$F:$F,$A26&amp;"?",'SOURCE EA'!$C:$C),"..."))))</f>
        <v>...</v>
      </c>
      <c r="F26" s="605" t="str">
        <f>IF(COUNTIF('SOURCE SS'!$F:$F,$A26)&gt;0,SUMIF('SOURCE SS'!$F:$F,$A26,'SOURCE SS'!$C:$C),IF((COUNTIF('SOURCE SS'!$F:$F,$A26&amp;"A")+COUNTIF('SOURCE SS'!$F:$F,$A26&amp;"B")+COUNTIF('SOURCE SS'!$F:$F,$A26&amp;"C"))&gt;0,ABS(SUMIF('SOURCE SS'!$F:$F,$A26&amp;"A",'SOURCE SS'!$C:$C))-ABS(SUMIF('SOURCE SS'!$F:$F,$A26&amp;"B",'SOURCE SS'!$C:$C))-ABS(SUMIF('SOURCE SS'!$F:$F,$A26&amp;"C",'SOURCE SS'!$C:$C)),IF(COUNT(F27:F28)&gt;0,SUM(F27:F28),IF(COUNTIF('SOURCE SS'!$F:$F,$A26&amp;"?")&gt;0,SUMIF('SOURCE SS'!$F:$F,$A26&amp;"?",'SOURCE SS'!$C:$C),"..."))))</f>
        <v>...</v>
      </c>
      <c r="G26" s="605" t="str">
        <f>IF(COUNTIF('SOURCE CC'!$F:$F,$A26)&gt;0,SUMIF('SOURCE CC'!$F:$F,$A26,'SOURCE CC'!$C:$C),IF((COUNTIF('SOURCE CC'!$F:$F,$A26&amp;"A")+COUNTIF('SOURCE CC'!$F:$F,$A26&amp;"B")+COUNTIF('SOURCE CC'!$F:$F,$A26&amp;"C"))&gt;0,ABS(SUMIF('SOURCE CC'!$F:$F,$A26&amp;"A",'SOURCE CC'!$C:$C))-ABS(SUMIF('SOURCE CC'!$F:$F,$A26&amp;"B",'SOURCE CC'!$C:$C))-ABS(SUMIF('SOURCE CC'!$F:$F,$A26&amp;"C",'SOURCE CC'!$C:$C)),IF(COUNT(G27:G28)&gt;0,SUM(G27:G28),IF(COUNTIF('SOURCE CC'!$F:$F,$A26&amp;"?")&gt;0,SUMIF('SOURCE CC'!$F:$F,$A26&amp;"?",'SOURCE CC'!$C:$C),"..."))))</f>
        <v>...</v>
      </c>
      <c r="H26" s="605" t="str">
        <f>IF(COUNTIF('SOURCE CG'!$F:$F,$A26)&gt;0,SUMIF('SOURCE CG'!$F:$F,$A26,'SOURCE CG'!$C:$C),IF((COUNTIF('SOURCE CG'!$F:$F,$A26&amp;"A")+COUNTIF('SOURCE CG'!$F:$F,$A26&amp;"B")+COUNTIF('SOURCE CG'!$F:$F,$A26&amp;"C"))&gt;0,ABS(SUMIF('SOURCE CG'!$F:$F,$A26&amp;"A",'SOURCE CG'!$C:$C))-ABS(SUMIF('SOURCE CG'!$F:$F,$A26&amp;"B",'SOURCE CG'!$C:$C))-ABS(SUMIF('SOURCE CG'!$F:$F,$A26&amp;"C",'SOURCE CG'!$C:$C)),IF(COUNT(H27:H28)&gt;0,SUM(H27:H28),IF(COUNTIF('SOURCE CG'!$F:$F,$A26&amp;"?")&gt;0,SUMIF('SOURCE CG'!$F:$F,$A26&amp;"?",'SOURCE CG'!$C:$C),IF(COUNT(D26:G26)&gt;0,SUM(D26:G26),"...")))))</f>
        <v>...</v>
      </c>
      <c r="I26" s="605" t="str">
        <f>IF(COUNTIF('SOURCE SG'!$F:$F,$A26)&gt;0,SUMIF('SOURCE SG'!$F:$F,$A26,'SOURCE SG'!$C:$C),IF((COUNTIF('SOURCE SG'!$F:$F,$A26&amp;"A")+COUNTIF('SOURCE SG'!$F:$F,$A26&amp;"B")+COUNTIF('SOURCE SG'!$F:$F,$A26&amp;"C"))&gt;0,ABS(SUMIF('SOURCE SG'!$F:$F,$A26&amp;"A",'SOURCE SG'!$C:$C))-ABS(SUMIF('SOURCE SG'!$F:$F,$A26&amp;"B",'SOURCE SG'!$C:$C))-ABS(SUMIF('SOURCE SG'!$F:$F,$A26&amp;"C",'SOURCE SG'!$C:$C)),IF(COUNT(I27:I28)&gt;0,SUM(I27:I28),IF(COUNTIF('SOURCE SG'!$F:$F,$A26&amp;"?")&gt;0,SUMIF('SOURCE SG'!$F:$F,$A26&amp;"?",'SOURCE SG'!$C:$C),"..."))))</f>
        <v>...</v>
      </c>
      <c r="J26" s="605" t="str">
        <f>IF(COUNTIF('SOURCE LG'!$F:$F,$A26)&gt;0,SUMIF('SOURCE LG'!$F:$F,$A26,'SOURCE LG'!$C:$C),IF((COUNTIF('SOURCE LG'!$F:$F,$A26&amp;"A")+COUNTIF('SOURCE LG'!$F:$F,$A26&amp;"B")+COUNTIF('SOURCE LG'!$F:$F,$A26&amp;"C"))&gt;0,ABS(SUMIF('SOURCE LG'!$F:$F,$A26&amp;"A",'SOURCE LG'!$C:$C))-ABS(SUMIF('SOURCE LG'!$F:$F,$A26&amp;"B",'SOURCE LG'!$C:$C))-ABS(SUMIF('SOURCE LG'!$F:$F,$A26&amp;"C",'SOURCE LG'!$C:$C)),IF(COUNT(J27:J28)&gt;0,SUM(J27:J28),IF(COUNTIF('SOURCE LG'!$F:$F,$A26&amp;"?")&gt;0,SUMIF('SOURCE LG'!$F:$F,$A26&amp;"?",'SOURCE LG'!$C:$C),"..."))))</f>
        <v>...</v>
      </c>
      <c r="K26" s="605" t="str">
        <f>IF(COUNTIF('SOURCE CT'!$F:$F,$A26)&gt;0,SUMIF('SOURCE CT'!$F:$F,$A26,'SOURCE CT'!$C:$C),IF((COUNTIF('SOURCE CT'!$F:$F,$A26&amp;"A")+COUNTIF('SOURCE CT'!$F:$F,$A26&amp;"B")+COUNTIF('SOURCE CT'!$F:$F,$A26&amp;"C"))&gt;0,ABS(SUMIF('SOURCE CT'!$F:$F,$A26&amp;"A",'SOURCE CT'!$C:$C))-ABS(SUMIF('SOURCE CT'!$F:$F,$A26&amp;"B",'SOURCE CT'!$C:$C))-ABS(SUMIF('SOURCE CT'!$F:$F,$A26&amp;"C",'SOURCE CT'!$C:$C)),IF(COUNT(K27:K28)&gt;0,SUM(K27:K28),IF(COUNTIF('SOURCE CT'!$F:$F,$A26&amp;"?")&gt;0,SUMIF('SOURCE CT'!$F:$F,$A26&amp;"?",'SOURCE CT'!$C:$C),"..."))))</f>
        <v>...</v>
      </c>
      <c r="L26" s="605" t="str">
        <f>IF(COUNTIF('SOURCE GG'!$F:$F,$A26)&gt;0,SUMIF('SOURCE GG'!$F:$F,$A26,'SOURCE GG'!$C:$C),IF((COUNTIF('SOURCE GG'!$F:$F,$A26&amp;"A")+COUNTIF('SOURCE GG'!$F:$F,$A26&amp;"B")+COUNTIF('SOURCE GG'!$F:$F,$A26&amp;"C"))&gt;0,ABS(SUMIF('SOURCE GG'!$F:$F,$A26&amp;"A",'SOURCE GG'!$C:$C))-ABS(SUMIF('SOURCE GG'!$F:$F,$A26&amp;"B",'SOURCE GG'!$C:$C))-ABS(SUMIF('SOURCE GG'!$F:$F,$A26&amp;"C",'SOURCE GG'!$C:$C)),IF(COUNT(L27:L28)&gt;0,SUM(L27:L28),IF(COUNTIF('SOURCE GG'!$F:$F,$A26&amp;"?")&gt;0,SUMIF('SOURCE GG'!$F:$F,$A26&amp;"?",'SOURCE GG'!$C:$C),IF(COUNT(H26:K26)&gt;0,SUM(H26:K26),"...")))))</f>
        <v>...</v>
      </c>
      <c r="M26" s="605" t="str">
        <f>IF(COUNTIF('SOURCE NFPC'!$F:$F,$A26)&gt;0,SUMIF('SOURCE NFPC'!$F:$F,$A26,'SOURCE NFPC'!$C:$C),IF((COUNTIF('SOURCE NFPC'!$F:$F,$A26&amp;"A")+COUNTIF('SOURCE NFPC'!$F:$F,$A26&amp;"B")+COUNTIF('SOURCE NFPC'!$F:$F,$A26&amp;"C"))&gt;0,ABS(SUMIF('SOURCE NFPC'!$F:$F,$A26&amp;"A",'SOURCE NFPC'!$C:$C))-ABS(SUMIF('SOURCE NFPC'!$F:$F,$A26&amp;"B",'SOURCE NFPC'!$C:$C))-ABS(SUMIF('SOURCE NFPC'!$F:$F,$A26&amp;"C",'SOURCE NFPC'!$C:$C)),IF(COUNT(M27:M28)&gt;0,SUM(M27:M28),IF(COUNTIF('SOURCE NFPC'!$F:$F,$A26&amp;"?")&gt;0,SUMIF('SOURCE NFPC'!$F:$F,$A26&amp;"?",'SOURCE NFPC'!$C:$C),"..."))))</f>
        <v>...</v>
      </c>
      <c r="N26" s="605" t="str">
        <f>IF(COUNTIF('SOURCE CN'!$F:$F,$A26)&gt;0,SUMIF('SOURCE CN'!$F:$F,$A26,'SOURCE CN'!$C:$C),IF((COUNTIF('SOURCE CN'!$F:$F,$A26&amp;"A")+COUNTIF('SOURCE CN'!$F:$F,$A26&amp;"B")+COUNTIF('SOURCE CN'!$F:$F,$A26&amp;"C"))&gt;0,ABS(SUMIF('SOURCE CN'!$F:$F,$A26&amp;"A",'SOURCE CN'!$C:$C))-ABS(SUMIF('SOURCE CN'!$F:$F,$A26&amp;"B",'SOURCE CN'!$C:$C))-ABS(SUMIF('SOURCE CN'!$F:$F,$A26&amp;"C",'SOURCE CN'!$C:$C)),IF(COUNT(N27:N28)&gt;0,SUM(N27:N28),IF(COUNTIF('SOURCE CN'!$F:$F,$A26&amp;"?")&gt;0,SUMIF('SOURCE CN'!$F:$F,$A26&amp;"?",'SOURCE CN'!$C:$C),"..."))))</f>
        <v>...</v>
      </c>
      <c r="O26" s="605" t="str">
        <f>IF(COUNTIF('SOURCE NFPS'!$F:$F,$A26)&gt;0,SUMIF('SOURCE NFPS'!$F:$F,$A26,'SOURCE NFPS'!$C:$C),IF((COUNTIF('SOURCE NFPS'!$F:$F,$A26&amp;"A")+COUNTIF('SOURCE NFPS'!$F:$F,$A26&amp;"B")+COUNTIF('SOURCE NFPS'!$F:$F,$A26&amp;"C"))&gt;0,ABS(SUMIF('SOURCE NFPS'!$F:$F,$A26&amp;"A",'SOURCE NFPS'!$C:$C))-ABS(SUMIF('SOURCE NFPS'!$F:$F,$A26&amp;"B",'SOURCE NFPS'!$C:$C))-ABS(SUMIF('SOURCE NFPS'!$F:$F,$A26&amp;"C",'SOURCE NFPS'!$C:$C)),IF(COUNT(O27:O28)&gt;0,SUM(O27:O28),IF(COUNTIF('SOURCE NFPS'!$F:$F,$A26&amp;"?")&gt;0,SUMIF('SOURCE NFPS'!$F:$F,$A26&amp;"?",'SOURCE NFPS'!$C:$C),IF(COUNT(L26:N26)&gt;0,SUM(L26:N26),"...")))))</f>
        <v>...</v>
      </c>
      <c r="Q26" s="563">
        <f t="shared" si="0"/>
        <v>0</v>
      </c>
      <c r="R26" s="564">
        <f t="shared" si="1"/>
        <v>0</v>
      </c>
      <c r="S26" s="565">
        <f t="shared" si="2"/>
        <v>0</v>
      </c>
    </row>
    <row r="27" spans="1:19" s="16" customFormat="1" ht="14.25" customHeight="1">
      <c r="A27" s="677" t="s">
        <v>2057</v>
      </c>
      <c r="B27" s="66" t="s">
        <v>174</v>
      </c>
      <c r="C27" s="4"/>
      <c r="D27" s="587" t="str">
        <f>IF(COUNTIF('SOURCE BA'!$F:$F,$A27)&gt;0,SUMIF('SOURCE BA'!$F:$F,$A27,'SOURCE BA'!$C:$C),IF((COUNTIF('SOURCE BA'!$F:$F,A27&amp;"A")+COUNTIF('SOURCE BA'!$F:$F,$A27&amp;"B")+COUNTIF('SOURCE BA'!$F:$F,$A27&amp;"C"))&gt;0,ABS(SUMIF('SOURCE BA'!$F:$F,$A27&amp;"A",'SOURCE BA'!$C:$C))-ABS(SUMIF('SOURCE BA'!$F:$F,$A27&amp;"B",'SOURCE BA'!$C:$C))-ABS(SUMIF('SOURCE BA'!$F:$F,$A27&amp;"C",'SOURCE BA'!$C:$C)),IF(COUNTIF('SOURCE BA'!$F:$F,$A27&amp;"?")&gt;0,SUMIF('SOURCE BA'!$F:$F,$A27&amp;"?",'SOURCE BA'!$C:$C),"...")))</f>
        <v>...</v>
      </c>
      <c r="E27" s="587" t="str">
        <f>IF(COUNTIF('SOURCE EA'!$F:$F,$A27)&gt;0,SUMIF('SOURCE EA'!$F:$F,$A27,'SOURCE EA'!$C:$C),IF((COUNTIF('SOURCE EA'!$F:$F,B27&amp;"A")+COUNTIF('SOURCE EA'!$F:$F,$A27&amp;"B")+COUNTIF('SOURCE EA'!$F:$F,$A27&amp;"C"))&gt;0,ABS(SUMIF('SOURCE EA'!$F:$F,$A27&amp;"A",'SOURCE EA'!$C:$C))-ABS(SUMIF('SOURCE EA'!$F:$F,$A27&amp;"B",'SOURCE EA'!$C:$C))-ABS(SUMIF('SOURCE EA'!$F:$F,$A27&amp;"C",'SOURCE EA'!$C:$C)),IF(COUNTIF('SOURCE EA'!$F:$F,$A27&amp;"?")&gt;0,SUMIF('SOURCE EA'!$F:$F,$A27&amp;"?",'SOURCE EA'!$C:$C),"...")))</f>
        <v>...</v>
      </c>
      <c r="F27" s="587" t="str">
        <f>IF(COUNTIF('SOURCE SS'!$F:$F,$A27)&gt;0,SUMIF('SOURCE SS'!$F:$F,$A27,'SOURCE SS'!$C:$C),IF((COUNTIF('SOURCE SS'!$F:$F,C27&amp;"A")+COUNTIF('SOURCE SS'!$F:$F,$A27&amp;"B")+COUNTIF('SOURCE SS'!$F:$F,$A27&amp;"C"))&gt;0,ABS(SUMIF('SOURCE SS'!$F:$F,$A27&amp;"A",'SOURCE SS'!$C:$C))-ABS(SUMIF('SOURCE SS'!$F:$F,$A27&amp;"B",'SOURCE SS'!$C:$C))-ABS(SUMIF('SOURCE SS'!$F:$F,$A27&amp;"C",'SOURCE SS'!$C:$C)),IF(COUNTIF('SOURCE SS'!$F:$F,$A27&amp;"?")&gt;0,SUMIF('SOURCE SS'!$F:$F,$A27&amp;"?",'SOURCE SS'!$C:$C),"...")))</f>
        <v>...</v>
      </c>
      <c r="G27" s="587" t="str">
        <f>IF(COUNTIF('SOURCE CC'!$F:$F,$A27)&gt;0,SUMIF('SOURCE CC'!$F:$F,$A27,'SOURCE CC'!$C:$C),IF((COUNTIF('SOURCE CC'!$F:$F,D27&amp;"A")+COUNTIF('SOURCE CC'!$F:$F,$A27&amp;"B")+COUNTIF('SOURCE CC'!$F:$F,$A27&amp;"C"))&gt;0,ABS(SUMIF('SOURCE CC'!$F:$F,$A27&amp;"A",'SOURCE CC'!$C:$C))-ABS(SUMIF('SOURCE CC'!$F:$F,$A27&amp;"B",'SOURCE CC'!$C:$C))-ABS(SUMIF('SOURCE CC'!$F:$F,$A27&amp;"C",'SOURCE CC'!$C:$C)),IF(COUNTIF('SOURCE CC'!$F:$F,$A27&amp;"?")&gt;0,SUMIF('SOURCE CC'!$F:$F,$A27&amp;"?",'SOURCE CC'!$C:$C),"...")))</f>
        <v>...</v>
      </c>
      <c r="H27" s="587" t="str">
        <f>IF(COUNTIF('SOURCE CG'!$F:$F,$A27)&gt;0,SUMIF('SOURCE CG'!$F:$F,$A27,'SOURCE CG'!$C:$C),IF((COUNTIF('SOURCE CG'!$F:$F,E27&amp;"A")+COUNTIF('SOURCE CG'!$F:$F,$A27&amp;"B")+COUNTIF('SOURCE CG'!$F:$F,$A27&amp;"C"))&gt;0,ABS(SUMIF('SOURCE CG'!$F:$F,$A27&amp;"A",'SOURCE CG'!$C:$C))-ABS(SUMIF('SOURCE CG'!$F:$F,$A27&amp;"B",'SOURCE CG'!$C:$C))-ABS(SUMIF('SOURCE CG'!$F:$F,$A27&amp;"C",'SOURCE CG'!$C:$C)),IF(COUNTIF('SOURCE CG'!$F:$F,$A27&amp;"?")&gt;0,SUMIF('SOURCE CG'!$F:$F,$A27&amp;"?",'SOURCE CG'!$C:$C),IF(COUNT(D27:G27)&gt;0,SUM(D27:G27),"..."))))</f>
        <v>...</v>
      </c>
      <c r="I27" s="587" t="str">
        <f>IF(COUNTIF('SOURCE SG'!$F:$F,$A27)&gt;0,SUMIF('SOURCE SG'!$F:$F,$A27,'SOURCE SG'!$C:$C),IF((COUNTIF('SOURCE SG'!$F:$F,F27&amp;"A")+COUNTIF('SOURCE SG'!$F:$F,$A27&amp;"B")+COUNTIF('SOURCE SG'!$F:$F,$A27&amp;"C"))&gt;0,ABS(SUMIF('SOURCE SG'!$F:$F,$A27&amp;"A",'SOURCE SG'!$C:$C))-ABS(SUMIF('SOURCE SG'!$F:$F,$A27&amp;"B",'SOURCE SG'!$C:$C))-ABS(SUMIF('SOURCE SG'!$F:$F,$A27&amp;"C",'SOURCE SG'!$C:$C)),IF(COUNTIF('SOURCE SG'!$F:$F,$A27&amp;"?")&gt;0,SUMIF('SOURCE SG'!$F:$F,$A27&amp;"?",'SOURCE SG'!$C:$C),"...")))</f>
        <v>...</v>
      </c>
      <c r="J27" s="587" t="str">
        <f>IF(COUNTIF('SOURCE LG'!$F:$F,$A27)&gt;0,SUMIF('SOURCE LG'!$F:$F,$A27,'SOURCE LG'!$C:$C),IF((COUNTIF('SOURCE LG'!$F:$F,G27&amp;"A")+COUNTIF('SOURCE LG'!$F:$F,$A27&amp;"B")+COUNTIF('SOURCE LG'!$F:$F,$A27&amp;"C"))&gt;0,ABS(SUMIF('SOURCE LG'!$F:$F,$A27&amp;"A",'SOURCE LG'!$C:$C))-ABS(SUMIF('SOURCE LG'!$F:$F,$A27&amp;"B",'SOURCE LG'!$C:$C))-ABS(SUMIF('SOURCE LG'!$F:$F,$A27&amp;"C",'SOURCE LG'!$C:$C)),IF(COUNTIF('SOURCE LG'!$F:$F,$A27&amp;"?")&gt;0,SUMIF('SOURCE LG'!$F:$F,$A27&amp;"?",'SOURCE LG'!$C:$C),"...")))</f>
        <v>...</v>
      </c>
      <c r="K27" s="587" t="str">
        <f>IF(COUNTIF('SOURCE CT'!$F:$F,$A27)&gt;0,SUMIF('SOURCE CT'!$F:$F,$A27,'SOURCE CT'!$C:$C),IF((COUNTIF('SOURCE CT'!$F:$F,H27&amp;"A")+COUNTIF('SOURCE CT'!$F:$F,$A27&amp;"B")+COUNTIF('SOURCE CT'!$F:$F,$A27&amp;"C"))&gt;0,ABS(SUMIF('SOURCE CT'!$F:$F,$A27&amp;"A",'SOURCE CT'!$C:$C))-ABS(SUMIF('SOURCE CT'!$F:$F,$A27&amp;"B",'SOURCE CT'!$C:$C))-ABS(SUMIF('SOURCE CT'!$F:$F,$A27&amp;"C",'SOURCE CT'!$C:$C)),IF(COUNTIF('SOURCE CT'!$F:$F,$A27&amp;"?")&gt;0,SUMIF('SOURCE CT'!$F:$F,$A27&amp;"?",'SOURCE CT'!$C:$C),"...")))</f>
        <v>...</v>
      </c>
      <c r="L27" s="587" t="str">
        <f>IF(COUNTIF('SOURCE GG'!$F:$F,$A27)&gt;0,SUMIF('SOURCE GG'!$F:$F,$A27,'SOURCE GG'!$C:$C),IF((COUNTIF('SOURCE GG'!$F:$F,I27&amp;"A")+COUNTIF('SOURCE GG'!$F:$F,$A27&amp;"B")+COUNTIF('SOURCE GG'!$F:$F,$A27&amp;"C"))&gt;0,ABS(SUMIF('SOURCE GG'!$F:$F,$A27&amp;"A",'SOURCE GG'!$C:$C))-ABS(SUMIF('SOURCE GG'!$F:$F,$A27&amp;"B",'SOURCE GG'!$C:$C))-ABS(SUMIF('SOURCE GG'!$F:$F,$A27&amp;"C",'SOURCE GG'!$C:$C)),IF(COUNTIF('SOURCE GG'!$F:$F,$A27&amp;"?")&gt;0,SUMIF('SOURCE GG'!$F:$F,$A27&amp;"?",'SOURCE GG'!$C:$C),IF(COUNT(H27:K27)&gt;0,SUM(H27:K27),"..."))))</f>
        <v>...</v>
      </c>
      <c r="M27" s="587" t="str">
        <f>IF(COUNTIF('SOURCE NFPC'!$F:$F,$A27)&gt;0,SUMIF('SOURCE NFPC'!$F:$F,$A27,'SOURCE NFPC'!$C:$C),IF((COUNTIF('SOURCE NFPC'!$F:$F,J27&amp;"A")+COUNTIF('SOURCE NFPC'!$F:$F,$A27&amp;"B")+COUNTIF('SOURCE NFPC'!$F:$F,$A27&amp;"C"))&gt;0,ABS(SUMIF('SOURCE NFPC'!$F:$F,$A27&amp;"A",'SOURCE NFPC'!$C:$C))-ABS(SUMIF('SOURCE NFPC'!$F:$F,$A27&amp;"B",'SOURCE NFPC'!$C:$C))-ABS(SUMIF('SOURCE NFPC'!$F:$F,$A27&amp;"C",'SOURCE NFPC'!$C:$C)),IF(COUNTIF('SOURCE NFPC'!$F:$F,$A27&amp;"?")&gt;0,SUMIF('SOURCE NFPC'!$F:$F,$A27&amp;"?",'SOURCE NFPC'!$C:$C),"...")))</f>
        <v>...</v>
      </c>
      <c r="N27" s="587" t="str">
        <f>IF(COUNTIF('SOURCE CN'!$F:$F,$A27)&gt;0,SUMIF('SOURCE CN'!$F:$F,$A27,'SOURCE CN'!$C:$C),IF((COUNTIF('SOURCE CN'!$F:$F,K27&amp;"A")+COUNTIF('SOURCE CN'!$F:$F,$A27&amp;"B")+COUNTIF('SOURCE CN'!$F:$F,$A27&amp;"C"))&gt;0,ABS(SUMIF('SOURCE CN'!$F:$F,$A27&amp;"A",'SOURCE CN'!$C:$C))-ABS(SUMIF('SOURCE CN'!$F:$F,$A27&amp;"B",'SOURCE CN'!$C:$C))-ABS(SUMIF('SOURCE CN'!$F:$F,$A27&amp;"C",'SOURCE CN'!$C:$C)),IF(COUNTIF('SOURCE CN'!$F:$F,$A27&amp;"?")&gt;0,SUMIF('SOURCE CN'!$F:$F,$A27&amp;"?",'SOURCE CN'!$C:$C),"...")))</f>
        <v>...</v>
      </c>
      <c r="O27" s="587" t="str">
        <f>IF(COUNTIF('SOURCE NFPS'!$F:$F,$A27)&gt;0,SUMIF('SOURCE NFPS'!$F:$F,$A27,'SOURCE NFPS'!$C:$C),IF((COUNTIF('SOURCE NFPS'!$F:$F,L27&amp;"A")+COUNTIF('SOURCE NFPS'!$F:$F,$A27&amp;"B")+COUNTIF('SOURCE NFPS'!$F:$F,$A27&amp;"C"))&gt;0,ABS(SUMIF('SOURCE NFPS'!$F:$F,$A27&amp;"A",'SOURCE NFPS'!$C:$C))-ABS(SUMIF('SOURCE NFPS'!$F:$F,$A27&amp;"B",'SOURCE NFPS'!$C:$C))-ABS(SUMIF('SOURCE NFPS'!$F:$F,$A27&amp;"C",'SOURCE NFPS'!$C:$C)),IF(COUNTIF('SOURCE NFPS'!$F:$F,$A27&amp;"?")&gt;0,SUMIF('SOURCE NFPS'!$F:$F,$A27&amp;"?",'SOURCE NFPS'!$C:$C),IF(COUNT(L27:N27)&gt;0,SUM(L27:N27),"..."))))</f>
        <v>...</v>
      </c>
      <c r="Q27" s="563">
        <f t="shared" si="0"/>
        <v>0</v>
      </c>
      <c r="R27" s="564">
        <f t="shared" si="1"/>
        <v>0</v>
      </c>
      <c r="S27" s="565">
        <f t="shared" si="2"/>
        <v>0</v>
      </c>
    </row>
    <row r="28" spans="1:19" s="16" customFormat="1" ht="14.25" customHeight="1">
      <c r="A28" s="677" t="s">
        <v>2058</v>
      </c>
      <c r="B28" s="66" t="s">
        <v>175</v>
      </c>
      <c r="C28" s="4"/>
      <c r="D28" s="587" t="str">
        <f>IF(COUNTIF('SOURCE BA'!$F:$F,$A28)&gt;0,SUMIF('SOURCE BA'!$F:$F,$A28,'SOURCE BA'!$C:$C),IF((COUNTIF('SOURCE BA'!$F:$F,A28&amp;"A")+COUNTIF('SOURCE BA'!$F:$F,$A28&amp;"B")+COUNTIF('SOURCE BA'!$F:$F,$A28&amp;"C"))&gt;0,ABS(SUMIF('SOURCE BA'!$F:$F,$A28&amp;"A",'SOURCE BA'!$C:$C))-ABS(SUMIF('SOURCE BA'!$F:$F,$A28&amp;"B",'SOURCE BA'!$C:$C))-ABS(SUMIF('SOURCE BA'!$F:$F,$A28&amp;"C",'SOURCE BA'!$C:$C)),IF(COUNTIF('SOURCE BA'!$F:$F,$A28&amp;"?")&gt;0,SUMIF('SOURCE BA'!$F:$F,$A28&amp;"?",'SOURCE BA'!$C:$C),"...")))</f>
        <v>...</v>
      </c>
      <c r="E28" s="587" t="str">
        <f>IF(COUNTIF('SOURCE EA'!$F:$F,$A28)&gt;0,SUMIF('SOURCE EA'!$F:$F,$A28,'SOURCE EA'!$C:$C),IF((COUNTIF('SOURCE EA'!$F:$F,B28&amp;"A")+COUNTIF('SOURCE EA'!$F:$F,$A28&amp;"B")+COUNTIF('SOURCE EA'!$F:$F,$A28&amp;"C"))&gt;0,ABS(SUMIF('SOURCE EA'!$F:$F,$A28&amp;"A",'SOURCE EA'!$C:$C))-ABS(SUMIF('SOURCE EA'!$F:$F,$A28&amp;"B",'SOURCE EA'!$C:$C))-ABS(SUMIF('SOURCE EA'!$F:$F,$A28&amp;"C",'SOURCE EA'!$C:$C)),IF(COUNTIF('SOURCE EA'!$F:$F,$A28&amp;"?")&gt;0,SUMIF('SOURCE EA'!$F:$F,$A28&amp;"?",'SOURCE EA'!$C:$C),"...")))</f>
        <v>...</v>
      </c>
      <c r="F28" s="587" t="str">
        <f>IF(COUNTIF('SOURCE SS'!$F:$F,$A28)&gt;0,SUMIF('SOURCE SS'!$F:$F,$A28,'SOURCE SS'!$C:$C),IF((COUNTIF('SOURCE SS'!$F:$F,C28&amp;"A")+COUNTIF('SOURCE SS'!$F:$F,$A28&amp;"B")+COUNTIF('SOURCE SS'!$F:$F,$A28&amp;"C"))&gt;0,ABS(SUMIF('SOURCE SS'!$F:$F,$A28&amp;"A",'SOURCE SS'!$C:$C))-ABS(SUMIF('SOURCE SS'!$F:$F,$A28&amp;"B",'SOURCE SS'!$C:$C))-ABS(SUMIF('SOURCE SS'!$F:$F,$A28&amp;"C",'SOURCE SS'!$C:$C)),IF(COUNTIF('SOURCE SS'!$F:$F,$A28&amp;"?")&gt;0,SUMIF('SOURCE SS'!$F:$F,$A28&amp;"?",'SOURCE SS'!$C:$C),"...")))</f>
        <v>...</v>
      </c>
      <c r="G28" s="587" t="str">
        <f>IF(COUNTIF('SOURCE CC'!$F:$F,$A28)&gt;0,SUMIF('SOURCE CC'!$F:$F,$A28,'SOURCE CC'!$C:$C),IF((COUNTIF('SOURCE CC'!$F:$F,D28&amp;"A")+COUNTIF('SOURCE CC'!$F:$F,$A28&amp;"B")+COUNTIF('SOURCE CC'!$F:$F,$A28&amp;"C"))&gt;0,ABS(SUMIF('SOURCE CC'!$F:$F,$A28&amp;"A",'SOURCE CC'!$C:$C))-ABS(SUMIF('SOURCE CC'!$F:$F,$A28&amp;"B",'SOURCE CC'!$C:$C))-ABS(SUMIF('SOURCE CC'!$F:$F,$A28&amp;"C",'SOURCE CC'!$C:$C)),IF(COUNTIF('SOURCE CC'!$F:$F,$A28&amp;"?")&gt;0,SUMIF('SOURCE CC'!$F:$F,$A28&amp;"?",'SOURCE CC'!$C:$C),"...")))</f>
        <v>...</v>
      </c>
      <c r="H28" s="587" t="str">
        <f>IF(COUNTIF('SOURCE CG'!$F:$F,$A28)&gt;0,SUMIF('SOURCE CG'!$F:$F,$A28,'SOURCE CG'!$C:$C),IF((COUNTIF('SOURCE CG'!$F:$F,E28&amp;"A")+COUNTIF('SOURCE CG'!$F:$F,$A28&amp;"B")+COUNTIF('SOURCE CG'!$F:$F,$A28&amp;"C"))&gt;0,ABS(SUMIF('SOURCE CG'!$F:$F,$A28&amp;"A",'SOURCE CG'!$C:$C))-ABS(SUMIF('SOURCE CG'!$F:$F,$A28&amp;"B",'SOURCE CG'!$C:$C))-ABS(SUMIF('SOURCE CG'!$F:$F,$A28&amp;"C",'SOURCE CG'!$C:$C)),IF(COUNTIF('SOURCE CG'!$F:$F,$A28&amp;"?")&gt;0,SUMIF('SOURCE CG'!$F:$F,$A28&amp;"?",'SOURCE CG'!$C:$C),IF(COUNT(D28:G28)&gt;0,SUM(D28:G28),"..."))))</f>
        <v>...</v>
      </c>
      <c r="I28" s="587" t="str">
        <f>IF(COUNTIF('SOURCE SG'!$F:$F,$A28)&gt;0,SUMIF('SOURCE SG'!$F:$F,$A28,'SOURCE SG'!$C:$C),IF((COUNTIF('SOURCE SG'!$F:$F,F28&amp;"A")+COUNTIF('SOURCE SG'!$F:$F,$A28&amp;"B")+COUNTIF('SOURCE SG'!$F:$F,$A28&amp;"C"))&gt;0,ABS(SUMIF('SOURCE SG'!$F:$F,$A28&amp;"A",'SOURCE SG'!$C:$C))-ABS(SUMIF('SOURCE SG'!$F:$F,$A28&amp;"B",'SOURCE SG'!$C:$C))-ABS(SUMIF('SOURCE SG'!$F:$F,$A28&amp;"C",'SOURCE SG'!$C:$C)),IF(COUNTIF('SOURCE SG'!$F:$F,$A28&amp;"?")&gt;0,SUMIF('SOURCE SG'!$F:$F,$A28&amp;"?",'SOURCE SG'!$C:$C),"...")))</f>
        <v>...</v>
      </c>
      <c r="J28" s="587" t="str">
        <f>IF(COUNTIF('SOURCE LG'!$F:$F,$A28)&gt;0,SUMIF('SOURCE LG'!$F:$F,$A28,'SOURCE LG'!$C:$C),IF((COUNTIF('SOURCE LG'!$F:$F,G28&amp;"A")+COUNTIF('SOURCE LG'!$F:$F,$A28&amp;"B")+COUNTIF('SOURCE LG'!$F:$F,$A28&amp;"C"))&gt;0,ABS(SUMIF('SOURCE LG'!$F:$F,$A28&amp;"A",'SOURCE LG'!$C:$C))-ABS(SUMIF('SOURCE LG'!$F:$F,$A28&amp;"B",'SOURCE LG'!$C:$C))-ABS(SUMIF('SOURCE LG'!$F:$F,$A28&amp;"C",'SOURCE LG'!$C:$C)),IF(COUNTIF('SOURCE LG'!$F:$F,$A28&amp;"?")&gt;0,SUMIF('SOURCE LG'!$F:$F,$A28&amp;"?",'SOURCE LG'!$C:$C),"...")))</f>
        <v>...</v>
      </c>
      <c r="K28" s="587" t="str">
        <f>IF(COUNTIF('SOURCE CT'!$F:$F,$A28)&gt;0,SUMIF('SOURCE CT'!$F:$F,$A28,'SOURCE CT'!$C:$C),IF((COUNTIF('SOURCE CT'!$F:$F,H28&amp;"A")+COUNTIF('SOURCE CT'!$F:$F,$A28&amp;"B")+COUNTIF('SOURCE CT'!$F:$F,$A28&amp;"C"))&gt;0,ABS(SUMIF('SOURCE CT'!$F:$F,$A28&amp;"A",'SOURCE CT'!$C:$C))-ABS(SUMIF('SOURCE CT'!$F:$F,$A28&amp;"B",'SOURCE CT'!$C:$C))-ABS(SUMIF('SOURCE CT'!$F:$F,$A28&amp;"C",'SOURCE CT'!$C:$C)),IF(COUNTIF('SOURCE CT'!$F:$F,$A28&amp;"?")&gt;0,SUMIF('SOURCE CT'!$F:$F,$A28&amp;"?",'SOURCE CT'!$C:$C),"...")))</f>
        <v>...</v>
      </c>
      <c r="L28" s="587" t="str">
        <f>IF(COUNTIF('SOURCE GG'!$F:$F,$A28)&gt;0,SUMIF('SOURCE GG'!$F:$F,$A28,'SOURCE GG'!$C:$C),IF((COUNTIF('SOURCE GG'!$F:$F,I28&amp;"A")+COUNTIF('SOURCE GG'!$F:$F,$A28&amp;"B")+COUNTIF('SOURCE GG'!$F:$F,$A28&amp;"C"))&gt;0,ABS(SUMIF('SOURCE GG'!$F:$F,$A28&amp;"A",'SOURCE GG'!$C:$C))-ABS(SUMIF('SOURCE GG'!$F:$F,$A28&amp;"B",'SOURCE GG'!$C:$C))-ABS(SUMIF('SOURCE GG'!$F:$F,$A28&amp;"C",'SOURCE GG'!$C:$C)),IF(COUNTIF('SOURCE GG'!$F:$F,$A28&amp;"?")&gt;0,SUMIF('SOURCE GG'!$F:$F,$A28&amp;"?",'SOURCE GG'!$C:$C),IF(COUNT(H28:K28)&gt;0,SUM(H28:K28),"..."))))</f>
        <v>...</v>
      </c>
      <c r="M28" s="587" t="str">
        <f>IF(COUNTIF('SOURCE NFPC'!$F:$F,$A28)&gt;0,SUMIF('SOURCE NFPC'!$F:$F,$A28,'SOURCE NFPC'!$C:$C),IF((COUNTIF('SOURCE NFPC'!$F:$F,J28&amp;"A")+COUNTIF('SOURCE NFPC'!$F:$F,$A28&amp;"B")+COUNTIF('SOURCE NFPC'!$F:$F,$A28&amp;"C"))&gt;0,ABS(SUMIF('SOURCE NFPC'!$F:$F,$A28&amp;"A",'SOURCE NFPC'!$C:$C))-ABS(SUMIF('SOURCE NFPC'!$F:$F,$A28&amp;"B",'SOURCE NFPC'!$C:$C))-ABS(SUMIF('SOURCE NFPC'!$F:$F,$A28&amp;"C",'SOURCE NFPC'!$C:$C)),IF(COUNTIF('SOURCE NFPC'!$F:$F,$A28&amp;"?")&gt;0,SUMIF('SOURCE NFPC'!$F:$F,$A28&amp;"?",'SOURCE NFPC'!$C:$C),"...")))</f>
        <v>...</v>
      </c>
      <c r="N28" s="587" t="str">
        <f>IF(COUNTIF('SOURCE CN'!$F:$F,$A28)&gt;0,SUMIF('SOURCE CN'!$F:$F,$A28,'SOURCE CN'!$C:$C),IF((COUNTIF('SOURCE CN'!$F:$F,K28&amp;"A")+COUNTIF('SOURCE CN'!$F:$F,$A28&amp;"B")+COUNTIF('SOURCE CN'!$F:$F,$A28&amp;"C"))&gt;0,ABS(SUMIF('SOURCE CN'!$F:$F,$A28&amp;"A",'SOURCE CN'!$C:$C))-ABS(SUMIF('SOURCE CN'!$F:$F,$A28&amp;"B",'SOURCE CN'!$C:$C))-ABS(SUMIF('SOURCE CN'!$F:$F,$A28&amp;"C",'SOURCE CN'!$C:$C)),IF(COUNTIF('SOURCE CN'!$F:$F,$A28&amp;"?")&gt;0,SUMIF('SOURCE CN'!$F:$F,$A28&amp;"?",'SOURCE CN'!$C:$C),"...")))</f>
        <v>...</v>
      </c>
      <c r="O28" s="587" t="str">
        <f>IF(COUNTIF('SOURCE NFPS'!$F:$F,$A28)&gt;0,SUMIF('SOURCE NFPS'!$F:$F,$A28,'SOURCE NFPS'!$C:$C),IF((COUNTIF('SOURCE NFPS'!$F:$F,L28&amp;"A")+COUNTIF('SOURCE NFPS'!$F:$F,$A28&amp;"B")+COUNTIF('SOURCE NFPS'!$F:$F,$A28&amp;"C"))&gt;0,ABS(SUMIF('SOURCE NFPS'!$F:$F,$A28&amp;"A",'SOURCE NFPS'!$C:$C))-ABS(SUMIF('SOURCE NFPS'!$F:$F,$A28&amp;"B",'SOURCE NFPS'!$C:$C))-ABS(SUMIF('SOURCE NFPS'!$F:$F,$A28&amp;"C",'SOURCE NFPS'!$C:$C)),IF(COUNTIF('SOURCE NFPS'!$F:$F,$A28&amp;"?")&gt;0,SUMIF('SOURCE NFPS'!$F:$F,$A28&amp;"?",'SOURCE NFPS'!$C:$C),IF(COUNT(L28:N28)&gt;0,SUM(L28:N28),"..."))))</f>
        <v>...</v>
      </c>
      <c r="Q28" s="563">
        <f t="shared" si="0"/>
        <v>0</v>
      </c>
      <c r="R28" s="564">
        <f t="shared" si="1"/>
        <v>0</v>
      </c>
      <c r="S28" s="565">
        <f t="shared" si="2"/>
        <v>0</v>
      </c>
    </row>
    <row r="29" spans="1:19" ht="14.25" customHeight="1">
      <c r="A29" s="472" t="s">
        <v>2059</v>
      </c>
      <c r="B29" s="95" t="s">
        <v>1565</v>
      </c>
      <c r="C29" s="4" t="s">
        <v>1063</v>
      </c>
      <c r="D29" s="605" t="str">
        <f>IF(COUNTIF('SOURCE BA'!$F:$F,$A29)&gt;0,SUMIF('SOURCE BA'!$F:$F,$A29,'SOURCE BA'!$C:$C),IF(COUNT(D30:D31)&gt;0,ABS(SUM(D30))-ABS(SUM(D31)),IF(COUNTIF('SOURCE BA'!$F:$F,$A29&amp;"?")&gt;0,SUMIF('SOURCE BA'!$F:$F,$A29&amp;"?",'SOURCE BA'!$C:$C),"...")))</f>
        <v>...</v>
      </c>
      <c r="E29" s="605" t="str">
        <f>IF(COUNTIF('SOURCE EA'!$F:$F,$A29)&gt;0,SUMIF('SOURCE EA'!$F:$F,$A29,'SOURCE EA'!$C:$C),IF(COUNT(E30:E31)&gt;0,ABS(SUM(E30))-ABS(SUM(E31)),IF(COUNTIF('SOURCE EA'!$F:$F,$A29&amp;"?")&gt;0,SUMIF('SOURCE EA'!$F:$F,$A29&amp;"?",'SOURCE EA'!$C:$C),"...")))</f>
        <v>...</v>
      </c>
      <c r="F29" s="605" t="str">
        <f>IF(COUNTIF('SOURCE SS'!$F:$F,$A29)&gt;0,SUMIF('SOURCE SS'!$F:$F,$A29,'SOURCE SS'!$C:$C),IF(COUNT(F30:F31)&gt;0,ABS(SUM(F30))-ABS(SUM(F31)),IF(COUNTIF('SOURCE SS'!$F:$F,$A29&amp;"?")&gt;0,SUMIF('SOURCE SS'!$F:$F,$A29&amp;"?",'SOURCE SS'!$C:$C),"...")))</f>
        <v>...</v>
      </c>
      <c r="G29" s="605" t="str">
        <f>IF(COUNTIF('SOURCE CC'!$F:$F,$A29)&gt;0,SUMIF('SOURCE CC'!$F:$F,$A29,'SOURCE CC'!$C:$C),IF(COUNT(G30:G31)&gt;0,ABS(SUM(G30))-ABS(SUM(G31)),IF(COUNTIF('SOURCE CC'!$F:$F,$A29&amp;"?")&gt;0,SUMIF('SOURCE CC'!$F:$F,$A29&amp;"?",'SOURCE CC'!$C:$C),"...")))</f>
        <v>...</v>
      </c>
      <c r="H29" s="605" t="str">
        <f>IF(COUNTIF('SOURCE CG'!$F:$F,$A29)&gt;0,SUMIF('SOURCE CG'!$F:$F,$A29,'SOURCE CG'!$C:$C),IF(COUNT(H30:H31)&gt;0,ABS(SUM(H30))-ABS(SUM(H31)),IF(COUNTIF('SOURCE CG'!$F:$F,$A29&amp;"?")&gt;0,SUMIF('SOURCE CG'!$F:$F,$A29&amp;"?",'SOURCE CG'!$C:$C),IF(COUNT(D29:G29)&gt;0,SUM(D29:G29),"..."))))</f>
        <v>...</v>
      </c>
      <c r="I29" s="605" t="str">
        <f>IF(COUNTIF('SOURCE SG'!$F:$F,$A29)&gt;0,SUMIF('SOURCE SG'!$F:$F,$A29,'SOURCE SG'!$C:$C),IF(COUNT(I30:I31)&gt;0,ABS(SUM(I30))-ABS(SUM(I31)),IF(COUNTIF('SOURCE SG'!$F:$F,$A29&amp;"?")&gt;0,SUMIF('SOURCE SG'!$F:$F,$A29&amp;"?",'SOURCE SG'!$C:$C),"...")))</f>
        <v>...</v>
      </c>
      <c r="J29" s="605" t="str">
        <f>IF(COUNTIF('SOURCE LG'!$F:$F,$A29)&gt;0,SUMIF('SOURCE LG'!$F:$F,$A29,'SOURCE LG'!$C:$C),IF(COUNT(J30:J31)&gt;0,ABS(SUM(J30))-ABS(SUM(J31)),IF(COUNTIF('SOURCE LG'!$F:$F,$A29&amp;"?")&gt;0,SUMIF('SOURCE LG'!$F:$F,$A29&amp;"?",'SOURCE LG'!$C:$C),"...")))</f>
        <v>...</v>
      </c>
      <c r="K29" s="605" t="str">
        <f>IF(COUNTIF('SOURCE CT'!$F:$F,$A29)&gt;0,SUMIF('SOURCE CT'!$F:$F,$A29,'SOURCE CT'!$C:$C),IF(COUNT(K30:K31)&gt;0,ABS(SUM(K30))-ABS(SUM(K31)),IF(COUNTIF('SOURCE CT'!$F:$F,$A29&amp;"?")&gt;0,SUMIF('SOURCE CT'!$F:$F,$A29&amp;"?",'SOURCE CT'!$C:$C),"...")))</f>
        <v>...</v>
      </c>
      <c r="L29" s="605" t="str">
        <f>IF(COUNTIF('SOURCE GG'!$F:$F,$A29)&gt;0,SUMIF('SOURCE GG'!$F:$F,$A29,'SOURCE GG'!$C:$C),IF(COUNT(L30:L31)&gt;0,ABS(SUM(L30))-ABS(SUM(L31)),IF(COUNTIF('SOURCE GG'!$F:$F,$A29&amp;"?")&gt;0,SUMIF('SOURCE GG'!$F:$F,$A29&amp;"?",'SOURCE GG'!$C:$C),IF(COUNT(H29:K29)&gt;0,SUM(H29:K29),"..."))))</f>
        <v>...</v>
      </c>
      <c r="M29" s="605" t="str">
        <f>IF(COUNTIF('SOURCE NFPC'!$F:$F,$A29)&gt;0,SUMIF('SOURCE NFPC'!$F:$F,$A29,'SOURCE NFPC'!$C:$C),IF(COUNT(M30:M31)&gt;0,ABS(SUM(M30))-ABS(SUM(M31)),IF(COUNTIF('SOURCE NFPC'!$F:$F,$A29&amp;"?")&gt;0,SUMIF('SOURCE NFPC'!$F:$F,$A29&amp;"?",'SOURCE NFPC'!$C:$C),"...")))</f>
        <v>...</v>
      </c>
      <c r="N29" s="605" t="str">
        <f>IF(COUNTIF('SOURCE CN'!$F:$F,$A29)&gt;0,SUMIF('SOURCE CN'!$F:$F,$A29,'SOURCE CN'!$C:$C),IF(COUNT(N30:N31)&gt;0,ABS(SUM(N30))-ABS(SUM(N31)),IF(COUNTIF('SOURCE CN'!$F:$F,$A29&amp;"?")&gt;0,SUMIF('SOURCE CN'!$F:$F,$A29&amp;"?",'SOURCE CN'!$C:$C),"...")))</f>
        <v>...</v>
      </c>
      <c r="O29" s="605" t="str">
        <f>IF(COUNTIF('SOURCE NFPS'!$F:$F,$A29)&gt;0,SUMIF('SOURCE NFPS'!$F:$F,$A29,'SOURCE NFPS'!$C:$C),IF(COUNT(O30:O31)&gt;0,ABS(SUM(O30))-ABS(SUM(O31)),IF(COUNTIF('SOURCE NFPS'!$F:$F,$A29&amp;"?")&gt;0,SUMIF('SOURCE NFPS'!$F:$F,$A29&amp;"?",'SOURCE NFPS'!$C:$C),IF(COUNT(L29:N29)&gt;0,SUM(L29:N29),"..."))))</f>
        <v>...</v>
      </c>
      <c r="Q29" s="563">
        <f t="shared" si="0"/>
        <v>0</v>
      </c>
      <c r="R29" s="564">
        <f t="shared" si="1"/>
        <v>0</v>
      </c>
      <c r="S29" s="565">
        <f t="shared" si="2"/>
        <v>0</v>
      </c>
    </row>
    <row r="30" spans="1:19" ht="9.75" customHeight="1">
      <c r="A30" s="683" t="s">
        <v>1688</v>
      </c>
      <c r="B30" s="109" t="s">
        <v>765</v>
      </c>
      <c r="C30" s="106" t="s">
        <v>1063</v>
      </c>
      <c r="D30" s="625" t="str">
        <f>IF(COUNTIF('SOURCE BA'!$F:$F,$A30)&gt;0,SUMIF('SOURCE BA'!$F:$F,$A30,'SOURCE BA'!$C:$C),IF(COUNTIF('SOURCE BA'!$F:$F,$A$29 &amp; "?A")&gt;0,SUMIF('SOURCE BA'!$F:$F,$A$29 &amp; "?A", 'SOURCE BA'!$C:$C),"..."))</f>
        <v>...</v>
      </c>
      <c r="E30" s="625" t="str">
        <f>IF(COUNTIF('SOURCE EA'!$F:$F,$A30)&gt;0,SUMIF('SOURCE EA'!$F:$F,$A30,'SOURCE EA'!$C:$C),IF(COUNTIF('SOURCE EA'!$F:$F,$A$29 &amp; "?A")&gt;0,SUMIF('SOURCE EA'!$F:$F,$A$29 &amp; "?A", 'SOURCE EA'!$C:$C),"..."))</f>
        <v>...</v>
      </c>
      <c r="F30" s="625" t="str">
        <f>IF(COUNTIF('SOURCE SS'!$F:$F,$A30)&gt;0,SUMIF('SOURCE SS'!$F:$F,$A30,'SOURCE SS'!$C:$C),IF(COUNTIF('SOURCE SS'!$F:$F,$A$29 &amp; "?A")&gt;0,SUMIF('SOURCE SS'!$F:$F,$A$29 &amp; "?A", 'SOURCE SS'!$C:$C),"..."))</f>
        <v>...</v>
      </c>
      <c r="G30" s="625" t="str">
        <f>IF(COUNTIF('SOURCE CC'!$F:$F,$A30)&gt;0,SUMIF('SOURCE CC'!$F:$F,$A30,'SOURCE CC'!$C:$C),IF(COUNTIF('SOURCE CC'!$F:$F,$A$29 &amp; "?A")&gt;0,SUMIF('SOURCE CC'!$F:$F,$A$29 &amp; "?A", 'SOURCE CC'!$C:$C),"..."))</f>
        <v>...</v>
      </c>
      <c r="H30" s="625" t="str">
        <f>IF(COUNTIF('SOURCE CG'!$F:$F,$A30)&gt;0,SUMIF('SOURCE CG'!$F:$F,$A30,'SOURCE CG'!$C:$C),IF(COUNTIF('SOURCE CG'!$F:$F,$A$29 &amp; "?A")&gt;0,SUMIF('SOURCE CG'!$F:$F,$A$29 &amp; "?A", 'SOURCE CG'!$C:$C),IF(COUNT(D30:G30)&gt;0,SUM(D30:G30),"...")))</f>
        <v>...</v>
      </c>
      <c r="I30" s="625" t="str">
        <f>IF(COUNTIF('SOURCE SG'!$F:$F,$A30)&gt;0,SUMIF('SOURCE SG'!$F:$F,$A30,'SOURCE SG'!$C:$C),IF(COUNTIF('SOURCE SG'!$F:$F,$A$29 &amp; "?A")&gt;0,SUMIF('SOURCE SG'!$F:$F,$A$29 &amp; "?A", 'SOURCE SG'!$C:$C),"..."))</f>
        <v>...</v>
      </c>
      <c r="J30" s="625" t="str">
        <f>IF(COUNTIF('SOURCE LG'!$F:$F,$A30)&gt;0,SUMIF('SOURCE LG'!$F:$F,$A30,'SOURCE LG'!$C:$C),IF(COUNTIF('SOURCE LG'!$F:$F,$A$29 &amp; "?A")&gt;0,SUMIF('SOURCE LG'!$F:$F,$A$29 &amp; "?A", 'SOURCE LG'!$C:$C),"..."))</f>
        <v>...</v>
      </c>
      <c r="K30" s="625" t="str">
        <f>IF(COUNTIF('SOURCE CT'!$F:$F,$A30)&gt;0,SUMIF('SOURCE CT'!$F:$F,$A30,'SOURCE CT'!$C:$C),IF(COUNTIF('SOURCE CT'!$F:$F,$A$29 &amp; "?A")&gt;0,SUMIF('SOURCE CT'!$F:$F,$A$29 &amp; "?A", 'SOURCE CT'!$C:$C),"..."))</f>
        <v>...</v>
      </c>
      <c r="L30" s="625" t="str">
        <f>IF(COUNTIF('SOURCE GG'!$F:$F,$A30)&gt;0,SUMIF('SOURCE GG'!$F:$F,$A30,'SOURCE GG'!$C:$C),IF(COUNTIF('SOURCE GG'!$F:$F,$A$29 &amp; "?A")&gt;0,SUMIF('SOURCE GG'!$F:$F,$A$29 &amp; "?A", 'SOURCE GG'!$C:$C),IF(COUNT(H30:K30)&gt;0,SUM(H30:K30),"...")))</f>
        <v>...</v>
      </c>
      <c r="M30" s="625" t="str">
        <f>IF(COUNTIF('SOURCE NFPC'!$F:$F,$A30)&gt;0,SUMIF('SOURCE NFPC'!$F:$F,$A30,'SOURCE NFPC'!$C:$C),IF(COUNTIF('SOURCE NFPC'!$F:$F,$A$29 &amp; "?A")&gt;0,SUMIF('SOURCE NFPC'!$F:$F,$A$29 &amp; "?A", 'SOURCE NFPC'!$C:$C),"..."))</f>
        <v>...</v>
      </c>
      <c r="N30" s="625" t="str">
        <f>IF(COUNTIF('SOURCE CN'!$F:$F,$A30)&gt;0,SUMIF('SOURCE CN'!$F:$F,$A30,'SOURCE CN'!$C:$C),IF(COUNTIF('SOURCE CN'!$F:$F,$A$29 &amp; "?A")&gt;0,SUMIF('SOURCE CN'!$F:$F,$A$29 &amp; "?A", 'SOURCE CN'!$C:$C),"..."))</f>
        <v>...</v>
      </c>
      <c r="O30" s="625" t="str">
        <f>IF(COUNTIF('SOURCE NFPS'!$F:$F,$A30)&gt;0,SUMIF('SOURCE NFPS'!$F:$F,$A30,'SOURCE NFPS'!$C:$C),IF(COUNTIF('SOURCE NFPS'!$F:$F,$A$29 &amp; "?A")&gt;0,SUMIF('SOURCE NFPS'!$F:$F,$A$29 &amp; "?A", 'SOURCE NFPS'!$C:$C),IF(COUNT(L30:N30)&gt;0,SUM(L30:N30),"...")))</f>
        <v>...</v>
      </c>
      <c r="Q30" s="563">
        <f t="shared" si="0"/>
        <v>0</v>
      </c>
      <c r="R30" s="564">
        <f t="shared" si="1"/>
        <v>0</v>
      </c>
      <c r="S30" s="565">
        <f t="shared" si="2"/>
        <v>0</v>
      </c>
    </row>
    <row r="31" spans="1:19" ht="9.75" customHeight="1">
      <c r="A31" s="683" t="s">
        <v>1698</v>
      </c>
      <c r="B31" s="109" t="s">
        <v>1221</v>
      </c>
      <c r="C31" s="106" t="s">
        <v>1063</v>
      </c>
      <c r="D31" s="625" t="str">
        <f>IF(COUNTIF('SOURCE BA'!$F:$F,$A31)&gt;0,SUMIF('SOURCE BA'!$F:$F,$A31,'SOURCE BA'!$C:$C),IF(COUNTIF('SOURCE BA'!$F:$F,$A$29 &amp; "?B")&gt;0,SUMIF('SOURCE BA'!$F:$F,$A$29 &amp; "?B", 'SOURCE BA'!$C:$C),"..."))</f>
        <v>...</v>
      </c>
      <c r="E31" s="625" t="str">
        <f>IF(COUNTIF('SOURCE EA'!$F:$F,$A31)&gt;0,SUMIF('SOURCE EA'!$F:$F,$A31,'SOURCE EA'!$C:$C),IF(COUNTIF('SOURCE EA'!$F:$F,$A$29 &amp; "?B")&gt;0,SUMIF('SOURCE EA'!$F:$F,$A$29 &amp; "?B", 'SOURCE EA'!$C:$C),"..."))</f>
        <v>...</v>
      </c>
      <c r="F31" s="625" t="str">
        <f>IF(COUNTIF('SOURCE SS'!$F:$F,$A31)&gt;0,SUMIF('SOURCE SS'!$F:$F,$A31,'SOURCE SS'!$C:$C),IF(COUNTIF('SOURCE SS'!$F:$F,$A$29 &amp; "?B")&gt;0,SUMIF('SOURCE SS'!$F:$F,$A$29 &amp; "?B", 'SOURCE SS'!$C:$C),"..."))</f>
        <v>...</v>
      </c>
      <c r="G31" s="625" t="str">
        <f>IF(COUNTIF('SOURCE CC'!$F:$F,$A31)&gt;0,SUMIF('SOURCE CC'!$F:$F,$A31,'SOURCE CC'!$C:$C),IF(COUNTIF('SOURCE CC'!$F:$F,$A$29 &amp; "?B")&gt;0,SUMIF('SOURCE CC'!$F:$F,$A$29 &amp; "?B", 'SOURCE CC'!$C:$C),"..."))</f>
        <v>...</v>
      </c>
      <c r="H31" s="625" t="str">
        <f>IF(COUNTIF('SOURCE CG'!$F:$F,$A31)&gt;0,SUMIF('SOURCE CG'!$F:$F,$A31,'SOURCE CG'!$C:$C),IF(COUNTIF('SOURCE CG'!$F:$F,$A$29 &amp; "?B")&gt;0,SUMIF('SOURCE CG'!$F:$F,$A$29 &amp; "?B", 'SOURCE CG'!$C:$C),IF(COUNT(D31:G31)&gt;0,SUM(D31:G31),"...")))</f>
        <v>...</v>
      </c>
      <c r="I31" s="625" t="str">
        <f>IF(COUNTIF('SOURCE SG'!$F:$F,$A31)&gt;0,SUMIF('SOURCE SG'!$F:$F,$A31,'SOURCE SG'!$C:$C),IF(COUNTIF('SOURCE SG'!$F:$F,$A$29 &amp; "?B")&gt;0,SUMIF('SOURCE SG'!$F:$F,$A$29 &amp; "?B", 'SOURCE SG'!$C:$C),"..."))</f>
        <v>...</v>
      </c>
      <c r="J31" s="625" t="str">
        <f>IF(COUNTIF('SOURCE LG'!$F:$F,$A31)&gt;0,SUMIF('SOURCE LG'!$F:$F,$A31,'SOURCE LG'!$C:$C),IF(COUNTIF('SOURCE LG'!$F:$F,$A$29 &amp; "?B")&gt;0,SUMIF('SOURCE LG'!$F:$F,$A$29 &amp; "?B", 'SOURCE LG'!$C:$C),"..."))</f>
        <v>...</v>
      </c>
      <c r="K31" s="625" t="str">
        <f>IF(COUNTIF('SOURCE CT'!$F:$F,$A31)&gt;0,SUMIF('SOURCE CT'!$F:$F,$A31,'SOURCE CT'!$C:$C),IF(COUNTIF('SOURCE CT'!$F:$F,$A$29 &amp; "?B")&gt;0,SUMIF('SOURCE CT'!$F:$F,$A$29 &amp; "?B", 'SOURCE CT'!$C:$C),"..."))</f>
        <v>...</v>
      </c>
      <c r="L31" s="625" t="str">
        <f>IF(COUNTIF('SOURCE GG'!$F:$F,$A31)&gt;0,SUMIF('SOURCE GG'!$F:$F,$A31,'SOURCE GG'!$C:$C),IF(COUNTIF('SOURCE GG'!$F:$F,$A$29 &amp; "?B")&gt;0,SUMIF('SOURCE GG'!$F:$F,$A$29 &amp; "?B", 'SOURCE GG'!$C:$C),IF(COUNT(H31:K31)&gt;0,SUM(H31:K31),"...")))</f>
        <v>...</v>
      </c>
      <c r="M31" s="625" t="str">
        <f>IF(COUNTIF('SOURCE NFPC'!$F:$F,$A31)&gt;0,SUMIF('SOURCE NFPC'!$F:$F,$A31,'SOURCE NFPC'!$C:$C),IF(COUNTIF('SOURCE NFPC'!$F:$F,$A$29 &amp; "?B")&gt;0,SUMIF('SOURCE NFPC'!$F:$F,$A$29 &amp; "?B", 'SOURCE NFPC'!$C:$C),"..."))</f>
        <v>...</v>
      </c>
      <c r="N31" s="625" t="str">
        <f>IF(COUNTIF('SOURCE CN'!$F:$F,$A31)&gt;0,SUMIF('SOURCE CN'!$F:$F,$A31,'SOURCE CN'!$C:$C),IF(COUNTIF('SOURCE CN'!$F:$F,$A$29 &amp; "?B")&gt;0,SUMIF('SOURCE CN'!$F:$F,$A$29 &amp; "?B", 'SOURCE CN'!$C:$C),"..."))</f>
        <v>...</v>
      </c>
      <c r="O31" s="625" t="str">
        <f>IF(COUNTIF('SOURCE NFPS'!$F:$F,$A31)&gt;0,SUMIF('SOURCE NFPS'!$F:$F,$A31,'SOURCE NFPS'!$C:$C),IF(COUNTIF('SOURCE NFPS'!$F:$F,$A$29 &amp; "?B")&gt;0,SUMIF('SOURCE NFPS'!$F:$F,$A$29 &amp; "?B", 'SOURCE NFPS'!$C:$C),IF(COUNT(L31:N31)&gt;0,SUM(L31:N31),"...")))</f>
        <v>...</v>
      </c>
      <c r="Q31" s="563">
        <f t="shared" si="0"/>
        <v>0</v>
      </c>
      <c r="R31" s="564">
        <f t="shared" si="1"/>
        <v>0</v>
      </c>
      <c r="S31" s="565">
        <f t="shared" si="2"/>
        <v>0</v>
      </c>
    </row>
    <row r="32" spans="1:19" ht="14.25" customHeight="1">
      <c r="A32" s="472" t="s">
        <v>2060</v>
      </c>
      <c r="B32" s="95" t="s">
        <v>1373</v>
      </c>
      <c r="C32" s="4" t="s">
        <v>1063</v>
      </c>
      <c r="D32" s="605" t="str">
        <f>IF(COUNTIF('SOURCE BA'!$F:$F,$A32)&gt;0,SUMIF('SOURCE BA'!$F:$F,$A32,'SOURCE BA'!$C:$C),IF(COUNT(D33:D34)&gt;0,ABS(SUM(D33))-ABS(SUM(D34)),IF(COUNT(D35,D38,D41,D44)&gt;0, SUM(D35,D38,D41,D44),IF(COUNTIF('SOURCE BA'!$F:$F,$A32&amp;"?")&gt;0,SUMIF('SOURCE BA'!$F:$F,$A32&amp;"?",'SOURCE BA'!$C:$C),"..."))))</f>
        <v>...</v>
      </c>
      <c r="E32" s="605" t="str">
        <f>IF(COUNTIF('SOURCE EA'!$F:$F,$A32)&gt;0,SUMIF('SOURCE EA'!$F:$F,$A32,'SOURCE EA'!$C:$C),IF(COUNT(E33:E34)&gt;0,ABS(SUM(E33))-ABS(SUM(E34)),IF(COUNT(E35,E38,E41,E44)&gt;0, SUM(E35,E38,E41,E44),IF(COUNTIF('SOURCE EA'!$F:$F,$A32&amp;"?")&gt;0,SUMIF('SOURCE EA'!$F:$F,$A32&amp;"?",'SOURCE EA'!$C:$C),"..."))))</f>
        <v>...</v>
      </c>
      <c r="F32" s="605" t="str">
        <f>IF(COUNTIF('SOURCE SS'!$F:$F,$A32)&gt;0,SUMIF('SOURCE SS'!$F:$F,$A32,'SOURCE SS'!$C:$C),IF(COUNT(F33:F34)&gt;0,ABS(SUM(F33))-ABS(SUM(F34)),IF(COUNT(F35,F38,F41,F44)&gt;0, SUM(F35,F38,F41,F44),IF(COUNTIF('SOURCE SS'!$F:$F,$A32&amp;"?")&gt;0,SUMIF('SOURCE SS'!$F:$F,$A32&amp;"?",'SOURCE SS'!$C:$C),"..."))))</f>
        <v>...</v>
      </c>
      <c r="G32" s="605" t="str">
        <f>IF(COUNTIF('SOURCE CC'!$F:$F,$A32)&gt;0,SUMIF('SOURCE CC'!$F:$F,$A32,'SOURCE CC'!$C:$C),IF(COUNT(G33:G34)&gt;0,ABS(SUM(G33))-ABS(SUM(G34)),IF(COUNT(G35,G38,G41,G44)&gt;0, SUM(G35,G38,G41,G44),IF(COUNTIF('SOURCE CC'!$F:$F,$A32&amp;"?")&gt;0,SUMIF('SOURCE CC'!$F:$F,$A32&amp;"?",'SOURCE CC'!$C:$C),"..."))))</f>
        <v>...</v>
      </c>
      <c r="H32" s="605" t="str">
        <f>IF(COUNTIF('SOURCE CG'!$F:$F,$A32)&gt;0,SUMIF('SOURCE CG'!$F:$F,$A32,'SOURCE CG'!$C:$C),IF(COUNT(H33:H34)&gt;0,ABS(SUM(H33))-ABS(SUM(H34)),IF(COUNT(H35,H38,H41,H44)&gt;0, SUM(H35,H38,H41,H44),IF(COUNTIF('SOURCE CG'!$F:$F,$A32&amp;"?")&gt;0,SUMIF('SOURCE CG'!$F:$F,$A32&amp;"?",'SOURCE CG'!$C:$C),IF(COUNT(D32:G32)&gt;0,SUM(D32:G32),"...")))))</f>
        <v>...</v>
      </c>
      <c r="I32" s="605" t="str">
        <f>IF(COUNTIF('SOURCE SG'!$F:$F,$A32)&gt;0,SUMIF('SOURCE SG'!$F:$F,$A32,'SOURCE SG'!$C:$C),IF(COUNT(I33:I34)&gt;0,ABS(SUM(I33))-ABS(SUM(I34)),IF(COUNT(I35,I38,I41,I44)&gt;0, SUM(I35,I38,I41,I44),IF(COUNTIF('SOURCE SG'!$F:$F,$A32&amp;"?")&gt;0,SUMIF('SOURCE SG'!$F:$F,$A32&amp;"?",'SOURCE SG'!$C:$C),"..."))))</f>
        <v>...</v>
      </c>
      <c r="J32" s="605" t="str">
        <f>IF(COUNTIF('SOURCE LG'!$F:$F,$A32)&gt;0,SUMIF('SOURCE LG'!$F:$F,$A32,'SOURCE LG'!$C:$C),IF(COUNT(J33:J34)&gt;0,ABS(SUM(J33))-ABS(SUM(J34)),IF(COUNT(J35,J38,J41,J44)&gt;0, SUM(J35,J38,J41,J44),IF(COUNTIF('SOURCE LG'!$F:$F,$A32&amp;"?")&gt;0,SUMIF('SOURCE LG'!$F:$F,$A32&amp;"?",'SOURCE LG'!$C:$C),"..."))))</f>
        <v>...</v>
      </c>
      <c r="K32" s="605" t="str">
        <f>IF(COUNTIF('SOURCE CT'!$F:$F,$A32)&gt;0,SUMIF('SOURCE CT'!$F:$F,$A32,'SOURCE CT'!$C:$C),IF(COUNT(K33:K34)&gt;0,ABS(SUM(K33))-ABS(SUM(K34)),IF(COUNT(K35,K38,K41,K44)&gt;0, SUM(K35,K38,K41,K44),IF(COUNTIF('SOURCE CT'!$F:$F,$A32&amp;"?")&gt;0,SUMIF('SOURCE CT'!$F:$F,$A32&amp;"?",'SOURCE CT'!$C:$C),"..."))))</f>
        <v>...</v>
      </c>
      <c r="L32" s="605" t="str">
        <f>IF(COUNTIF('SOURCE GG'!$F:$F,$A32)&gt;0,SUMIF('SOURCE GG'!$F:$F,$A32,'SOURCE GG'!$C:$C),IF(COUNT(L33:L34)&gt;0,ABS(SUM(L33))-ABS(SUM(L34)),IF(COUNT(L35,L38,L41,L44)&gt;0, SUM(L35,L38,L41,L44),IF(COUNTIF('SOURCE GG'!$F:$F,$A32&amp;"?")&gt;0,SUMIF('SOURCE GG'!$F:$F,$A32&amp;"?",'SOURCE GG'!$C:$C),IF(COUNT(H32:K32)&gt;0,SUM(H32:K32),"...")))))</f>
        <v>...</v>
      </c>
      <c r="M32" s="605" t="str">
        <f>IF(COUNTIF('SOURCE NFPC'!$F:$F,$A32)&gt;0,SUMIF('SOURCE NFPC'!$F:$F,$A32,'SOURCE NFPC'!$C:$C),IF(COUNT(M33:M34)&gt;0,ABS(SUM(M33))-ABS(SUM(M34)),IF(COUNT(M35,M38,M41,M44)&gt;0, SUM(M35,M38,M41,M44),IF(COUNTIF('SOURCE NFPC'!$F:$F,$A32&amp;"?")&gt;0,SUMIF('SOURCE NFPC'!$F:$F,$A32&amp;"?",'SOURCE NFPC'!$C:$C),"..."))))</f>
        <v>...</v>
      </c>
      <c r="N32" s="605" t="str">
        <f>IF(COUNTIF('SOURCE CN'!$F:$F,$A32)&gt;0,SUMIF('SOURCE CN'!$F:$F,$A32,'SOURCE CN'!$C:$C),IF(COUNT(N33:N34)&gt;0,ABS(SUM(N33))-ABS(SUM(N34)),IF(COUNT(N35,N38,N41,N44)&gt;0, SUM(N35,N38,N41,N44),IF(COUNTIF('SOURCE CN'!$F:$F,$A32&amp;"?")&gt;0,SUMIF('SOURCE CN'!$F:$F,$A32&amp;"?",'SOURCE CN'!$C:$C),"..."))))</f>
        <v>...</v>
      </c>
      <c r="O32" s="605" t="str">
        <f>IF(COUNTIF('SOURCE NFPS'!$F:$F,$A32)&gt;0,SUMIF('SOURCE NFPS'!$F:$F,$A32,'SOURCE NFPS'!$C:$C),IF(COUNT(O33:O34)&gt;0,ABS(SUM(O33))-ABS(SUM(O34)),IF(COUNT(O35,O38,O41,O44)&gt;0, SUM(O35,O38,O41,O44),IF(COUNTIF('SOURCE NFPS'!$F:$F,$A32&amp;"?")&gt;0,SUMIF('SOURCE NFPS'!$F:$F,$A32&amp;"?",'SOURCE NFPS'!$C:$C),IF(COUNT(L32:N32)&gt;0,SUM(L32:N32),"...")))))</f>
        <v>...</v>
      </c>
      <c r="Q32" s="563">
        <f t="shared" si="0"/>
        <v>0</v>
      </c>
      <c r="R32" s="564">
        <f t="shared" si="1"/>
        <v>0</v>
      </c>
      <c r="S32" s="565">
        <f t="shared" si="2"/>
        <v>0</v>
      </c>
    </row>
    <row r="33" spans="1:19" ht="9.75" customHeight="1">
      <c r="A33" s="683" t="s">
        <v>1689</v>
      </c>
      <c r="B33" s="109" t="s">
        <v>1222</v>
      </c>
      <c r="C33" s="106" t="s">
        <v>1063</v>
      </c>
      <c r="D33" s="625" t="str">
        <f>IF(COUNTIF('SOURCE BA'!$F:$F,$A33)&gt;0,SUMIF('SOURCE BA'!$F:$F,$A33,'SOURCE BA'!$C:$C),IF(COUNT(D36,D39,D42,D45)&gt;0,SUM(D36,D39,D42,D45),IF(COUNTIF('SOURCE BA'!$F:$F,$A$32&amp;"?A")&gt;0,SUMIF('SOURCE BA'!$F:$F,$A$32&amp;"?A",'SOURCE BA'!$C:$C),"...")))</f>
        <v>...</v>
      </c>
      <c r="E33" s="625" t="str">
        <f>IF(COUNTIF('SOURCE EA'!$F:$F,$A33)&gt;0,SUMIF('SOURCE EA'!$F:$F,$A33,'SOURCE EA'!$C:$C),IF(COUNT(E36,E39,E42,E45)&gt;0,SUM(E36,E39,E42,E45),IF(COUNTIF('SOURCE EA'!$F:$F,$A$32&amp;"?A")&gt;0,SUMIF('SOURCE EA'!$F:$F,$A$32&amp;"?A",'SOURCE EA'!$C:$C),"...")))</f>
        <v>...</v>
      </c>
      <c r="F33" s="625" t="str">
        <f>IF(COUNTIF('SOURCE SS'!$F:$F,$A33)&gt;0,SUMIF('SOURCE SS'!$F:$F,$A33,'SOURCE SS'!$C:$C),IF(COUNT(F36,F39,F42,F45)&gt;0,SUM(F36,F39,F42,F45),IF(COUNTIF('SOURCE SS'!$F:$F,$A$32&amp;"?A")&gt;0,SUMIF('SOURCE SS'!$F:$F,$A$32&amp;"?A",'SOURCE SS'!$C:$C),"...")))</f>
        <v>...</v>
      </c>
      <c r="G33" s="625" t="str">
        <f>IF(COUNTIF('SOURCE CC'!$F:$F,$A33)&gt;0,SUMIF('SOURCE CC'!$F:$F,$A33,'SOURCE CC'!$C:$C),IF(COUNT(G36,G39,G42,G45)&gt;0,SUM(G36,G39,G42,G45),IF(COUNTIF('SOURCE CC'!$F:$F,$A$32&amp;"?A")&gt;0,SUMIF('SOURCE CC'!$F:$F,$A$32&amp;"?A",'SOURCE CC'!$C:$C),"...")))</f>
        <v>...</v>
      </c>
      <c r="H33" s="625" t="str">
        <f>IF(COUNTIF('SOURCE CG'!$F:$F,$A33)&gt;0,SUMIF('SOURCE CG'!$F:$F,$A33,'SOURCE CG'!$C:$C),IF(COUNT(H36,H39,H42,H45)&gt;0,SUM(H36,H39,H42,H45),IF(COUNTIF('SOURCE CG'!$F:$F,$A$32&amp;"?A")&gt;0,SUMIF('SOURCE CG'!$F:$F,$A$32&amp;"?A",'SOURCE CG'!$C:$C),IF(COUNT(D33:G33)&gt;0,SUM(D33:G33),"..."))))</f>
        <v>...</v>
      </c>
      <c r="I33" s="625" t="str">
        <f>IF(COUNTIF('SOURCE SG'!$F:$F,$A33)&gt;0,SUMIF('SOURCE SG'!$F:$F,$A33,'SOURCE SG'!$C:$C),IF(COUNT(I36,I39,I42,I45)&gt;0,SUM(I36,I39,I42,I45),IF(COUNTIF('SOURCE SG'!$F:$F,$A$32&amp;"?A")&gt;0,SUMIF('SOURCE SG'!$F:$F,$A$32&amp;"?A",'SOURCE SG'!$C:$C),"...")))</f>
        <v>...</v>
      </c>
      <c r="J33" s="625" t="str">
        <f>IF(COUNTIF('SOURCE LG'!$F:$F,$A33)&gt;0,SUMIF('SOURCE LG'!$F:$F,$A33,'SOURCE LG'!$C:$C),IF(COUNT(J36,J39,J42,J45)&gt;0,SUM(J36,J39,J42,J45),IF(COUNTIF('SOURCE LG'!$F:$F,$A$32&amp;"?A")&gt;0,SUMIF('SOURCE LG'!$F:$F,$A$32&amp;"?A",'SOURCE LG'!$C:$C),"...")))</f>
        <v>...</v>
      </c>
      <c r="K33" s="625" t="str">
        <f>IF(COUNTIF('SOURCE CT'!$F:$F,$A33)&gt;0,SUMIF('SOURCE CT'!$F:$F,$A33,'SOURCE CT'!$C:$C),IF(COUNT(K36,K39,K42,K45)&gt;0,SUM(K36,K39,K42,K45),IF(COUNTIF('SOURCE CT'!$F:$F,$A$32&amp;"?A")&gt;0,SUMIF('SOURCE CT'!$F:$F,$A$32&amp;"?A",'SOURCE CT'!$C:$C),"...")))</f>
        <v>...</v>
      </c>
      <c r="L33" s="625" t="str">
        <f>IF(COUNTIF('SOURCE GG'!$F:$F,$A33)&gt;0,SUMIF('SOURCE GG'!$F:$F,$A33,'SOURCE GG'!$C:$C),IF(COUNT(L36,L39,L42,L45)&gt;0,SUM(L36,L39,L42,L45),IF(COUNTIF('SOURCE GG'!$F:$F,$A$32&amp;"?A")&gt;0,SUMIF('SOURCE GG'!$F:$F,$A$32&amp;"?A",'SOURCE GG'!$C:$C),IF(COUNT(H33:K33)&gt;0,SUM(H33:K33),"..."))))</f>
        <v>...</v>
      </c>
      <c r="M33" s="625" t="str">
        <f>IF(COUNTIF('SOURCE NFPC'!$F:$F,$A33)&gt;0,SUMIF('SOURCE NFPC'!$F:$F,$A33,'SOURCE NFPC'!$C:$C),IF(COUNT(M36,M39,M42,M45)&gt;0,SUM(M36,M39,M42,M45),IF(COUNTIF('SOURCE NFPC'!$F:$F,$A$32&amp;"?A")&gt;0,SUMIF('SOURCE NFPC'!$F:$F,$A$32&amp;"?A",'SOURCE NFPC'!$C:$C),"...")))</f>
        <v>...</v>
      </c>
      <c r="N33" s="625" t="str">
        <f>IF(COUNTIF('SOURCE CN'!$F:$F,$A33)&gt;0,SUMIF('SOURCE CN'!$F:$F,$A33,'SOURCE CN'!$C:$C),IF(COUNT(N36,N39,N42,N45)&gt;0,SUM(N36,N39,N42,N45),IF(COUNTIF('SOURCE CN'!$F:$F,$A$32&amp;"?A")&gt;0,SUMIF('SOURCE CN'!$F:$F,$A$32&amp;"?A",'SOURCE CN'!$C:$C),"...")))</f>
        <v>...</v>
      </c>
      <c r="O33" s="625" t="str">
        <f>IF(COUNTIF('SOURCE NFPS'!$F:$F,$A33)&gt;0,SUMIF('SOURCE NFPS'!$F:$F,$A33,'SOURCE NFPS'!$C:$C),IF(COUNT(O36,O39,O42,O45)&gt;0,SUM(O36,O39,O42,O45),IF(COUNTIF('SOURCE NFPS'!$F:$F,$A$32&amp;"?A")&gt;0,SUMIF('SOURCE NFPS'!$F:$F,$A$32&amp;"?A",'SOURCE NFPS'!$C:$C),IF(COUNT(L33:N33)&gt;0,SUM(L33:N33),"..."))))</f>
        <v>...</v>
      </c>
      <c r="Q33" s="563">
        <f t="shared" si="0"/>
        <v>0</v>
      </c>
      <c r="R33" s="564">
        <f t="shared" si="1"/>
        <v>0</v>
      </c>
      <c r="S33" s="565">
        <f t="shared" si="2"/>
        <v>0</v>
      </c>
    </row>
    <row r="34" spans="1:19" ht="9.75" customHeight="1">
      <c r="A34" s="683" t="s">
        <v>1699</v>
      </c>
      <c r="B34" s="109" t="s">
        <v>1223</v>
      </c>
      <c r="C34" s="106" t="s">
        <v>1063</v>
      </c>
      <c r="D34" s="625" t="str">
        <f>IF(COUNTIF('SOURCE BA'!$F:$F,$A34)&gt;0,SUMIF('SOURCE BA'!$F:$F,$A34,'SOURCE BA'!$C:$C),IF(COUNT(D37,D40,D43,D46)&gt;0,SUM(D37,D40,D43,D46),IF(COUNTIF('SOURCE BA'!$F:$F,$A$32&amp;"?B")&gt;0,SUMIF('SOURCE BA'!$F:$F,$A$32&amp;"?B",'SOURCE BA'!$C:$C),"...")))</f>
        <v>...</v>
      </c>
      <c r="E34" s="625" t="str">
        <f>IF(COUNTIF('SOURCE EA'!$F:$F,$A34)&gt;0,SUMIF('SOURCE EA'!$F:$F,$A34,'SOURCE EA'!$C:$C),IF(COUNT(E37,E40,E43,E46)&gt;0,SUM(E37,E40,E43,E46),IF(COUNTIF('SOURCE EA'!$F:$F,$A$32&amp;"?B")&gt;0,SUMIF('SOURCE EA'!$F:$F,$A$32&amp;"?B",'SOURCE EA'!$C:$C),"...")))</f>
        <v>...</v>
      </c>
      <c r="F34" s="625" t="str">
        <f>IF(COUNTIF('SOURCE SS'!$F:$F,$A34)&gt;0,SUMIF('SOURCE SS'!$F:$F,$A34,'SOURCE SS'!$C:$C),IF(COUNT(F37,F40,F43,F46)&gt;0,SUM(F37,F40,F43,F46),IF(COUNTIF('SOURCE SS'!$F:$F,$A$32&amp;"?B")&gt;0,SUMIF('SOURCE SS'!$F:$F,$A$32&amp;"?B",'SOURCE SS'!$C:$C),"...")))</f>
        <v>...</v>
      </c>
      <c r="G34" s="625" t="str">
        <f>IF(COUNTIF('SOURCE CC'!$F:$F,$A34)&gt;0,SUMIF('SOURCE CC'!$F:$F,$A34,'SOURCE CC'!$C:$C),IF(COUNT(G37,G40,G43,G46)&gt;0,SUM(G37,G40,G43,G46),IF(COUNTIF('SOURCE CC'!$F:$F,$A$32&amp;"?B")&gt;0,SUMIF('SOURCE CC'!$F:$F,$A$32&amp;"?B",'SOURCE CC'!$C:$C),"...")))</f>
        <v>...</v>
      </c>
      <c r="H34" s="625" t="str">
        <f>IF(COUNTIF('SOURCE CG'!$F:$F,$A34)&gt;0,SUMIF('SOURCE CG'!$F:$F,$A34,'SOURCE CG'!$C:$C),IF(COUNT(H37,H40,H43,H46)&gt;0,SUM(H37,H40,H43,H46),IF(COUNTIF('SOURCE CG'!$F:$F,$A$32&amp;"?B")&gt;0,SUMIF('SOURCE CG'!$F:$F,$A$32&amp;"?B",'SOURCE CG'!$C:$C),IF(COUNT(D34:G34)&gt;0,SUM(D34:G34),"..."))))</f>
        <v>...</v>
      </c>
      <c r="I34" s="625" t="str">
        <f>IF(COUNTIF('SOURCE SG'!$F:$F,$A34)&gt;0,SUMIF('SOURCE SG'!$F:$F,$A34,'SOURCE SG'!$C:$C),IF(COUNT(I37,I40,I43,I46)&gt;0,SUM(I37,I40,I43,I46),IF(COUNTIF('SOURCE SG'!$F:$F,$A$32&amp;"?B")&gt;0,SUMIF('SOURCE SG'!$F:$F,$A$32&amp;"?B",'SOURCE SG'!$C:$C),"...")))</f>
        <v>...</v>
      </c>
      <c r="J34" s="625" t="str">
        <f>IF(COUNTIF('SOURCE LG'!$F:$F,$A34)&gt;0,SUMIF('SOURCE LG'!$F:$F,$A34,'SOURCE LG'!$C:$C),IF(COUNT(J37,J40,J43,J46)&gt;0,SUM(J37,J40,J43,J46),IF(COUNTIF('SOURCE LG'!$F:$F,$A$32&amp;"?B")&gt;0,SUMIF('SOURCE LG'!$F:$F,$A$32&amp;"?B",'SOURCE LG'!$C:$C),"...")))</f>
        <v>...</v>
      </c>
      <c r="K34" s="625" t="str">
        <f>IF(COUNTIF('SOURCE CT'!$F:$F,$A34)&gt;0,SUMIF('SOURCE CT'!$F:$F,$A34,'SOURCE CT'!$C:$C),IF(COUNT(K37,K40,K43,K46)&gt;0,SUM(K37,K40,K43,K46),IF(COUNTIF('SOURCE CT'!$F:$F,$A$32&amp;"?B")&gt;0,SUMIF('SOURCE CT'!$F:$F,$A$32&amp;"?B",'SOURCE CT'!$C:$C),"...")))</f>
        <v>...</v>
      </c>
      <c r="L34" s="625" t="str">
        <f>IF(COUNTIF('SOURCE GG'!$F:$F,$A34)&gt;0,SUMIF('SOURCE GG'!$F:$F,$A34,'SOURCE GG'!$C:$C),IF(COUNT(L37,L40,L43,L46)&gt;0,SUM(L37,L40,L43,L46),IF(COUNTIF('SOURCE GG'!$F:$F,$A$32&amp;"?B")&gt;0,SUMIF('SOURCE GG'!$F:$F,$A$32&amp;"?B",'SOURCE GG'!$C:$C),IF(COUNT(H34:K34)&gt;0,SUM(H34:K34),"..."))))</f>
        <v>...</v>
      </c>
      <c r="M34" s="625" t="str">
        <f>IF(COUNTIF('SOURCE NFPC'!$F:$F,$A34)&gt;0,SUMIF('SOURCE NFPC'!$F:$F,$A34,'SOURCE NFPC'!$C:$C),IF(COUNT(M37,M40,M43,M46)&gt;0,SUM(M37,M40,M43,M46),IF(COUNTIF('SOURCE NFPC'!$F:$F,$A$32&amp;"?B")&gt;0,SUMIF('SOURCE NFPC'!$F:$F,$A$32&amp;"?B",'SOURCE NFPC'!$C:$C),"...")))</f>
        <v>...</v>
      </c>
      <c r="N34" s="625" t="str">
        <f>IF(COUNTIF('SOURCE CN'!$F:$F,$A34)&gt;0,SUMIF('SOURCE CN'!$F:$F,$A34,'SOURCE CN'!$C:$C),IF(COUNT(N37,N40,N43,N46)&gt;0,SUM(N37,N40,N43,N46),IF(COUNTIF('SOURCE CN'!$F:$F,$A$32&amp;"?B")&gt;0,SUMIF('SOURCE CN'!$F:$F,$A$32&amp;"?B",'SOURCE CN'!$C:$C),"...")))</f>
        <v>...</v>
      </c>
      <c r="O34" s="625" t="str">
        <f>IF(COUNTIF('SOURCE NFPS'!$F:$F,$A34)&gt;0,SUMIF('SOURCE NFPS'!$F:$F,$A34,'SOURCE NFPS'!$C:$C),IF(COUNT(O37,O40,O43,O46)&gt;0,SUM(O37,O40,O43,O46),IF(COUNTIF('SOURCE NFPS'!$F:$F,$A$32&amp;"?B")&gt;0,SUMIF('SOURCE NFPS'!$F:$F,$A$32&amp;"?B",'SOURCE NFPS'!$C:$C),IF(COUNT(L34:N34)&gt;0,SUM(L34:N34),"..."))))</f>
        <v>...</v>
      </c>
      <c r="Q34" s="563">
        <f t="shared" si="0"/>
        <v>0</v>
      </c>
      <c r="R34" s="564">
        <f t="shared" si="1"/>
        <v>0</v>
      </c>
      <c r="S34" s="565">
        <f t="shared" si="2"/>
        <v>0</v>
      </c>
    </row>
    <row r="35" spans="1:19" ht="14.25" customHeight="1">
      <c r="A35" s="677" t="s">
        <v>2061</v>
      </c>
      <c r="B35" s="96" t="s">
        <v>1391</v>
      </c>
      <c r="C35" s="4" t="s">
        <v>1063</v>
      </c>
      <c r="D35" s="587" t="str">
        <f>IF(COUNTIF('SOURCE BA'!$F:$F,$A35)&gt;0,SUMIF('SOURCE BA'!$F:$F,$A35,'SOURCE BA'!$C:$C),IF(COUNT(D36:D37)&gt;0,ABS(SUM(D36))-ABS(SUM(D37)),IF(COUNTIF('SOURCE BA'!$F:$F,$A35&amp;"?")&gt;0,SUMIF('SOURCE BA'!$F:$F,$A35&amp;"?",'SOURCE BA'!$C:$C),"...")))</f>
        <v>...</v>
      </c>
      <c r="E35" s="587" t="str">
        <f>IF(COUNTIF('SOURCE EA'!$F:$F,$A35)&gt;0,SUMIF('SOURCE EA'!$F:$F,$A35,'SOURCE EA'!$C:$C),IF(COUNT(E36:E37)&gt;0,ABS(SUM(E36))-ABS(SUM(E37)),IF(COUNTIF('SOURCE EA'!$F:$F,$A35&amp;"?")&gt;0,SUMIF('SOURCE EA'!$F:$F,$A35&amp;"?",'SOURCE EA'!$C:$C),"...")))</f>
        <v>...</v>
      </c>
      <c r="F35" s="587" t="str">
        <f>IF(COUNTIF('SOURCE SS'!$F:$F,$A35)&gt;0,SUMIF('SOURCE SS'!$F:$F,$A35,'SOURCE SS'!$C:$C),IF(COUNT(F36:F37)&gt;0,ABS(SUM(F36))-ABS(SUM(F37)),IF(COUNTIF('SOURCE SS'!$F:$F,$A35&amp;"?")&gt;0,SUMIF('SOURCE SS'!$F:$F,$A35&amp;"?",'SOURCE SS'!$C:$C),"...")))</f>
        <v>...</v>
      </c>
      <c r="G35" s="587" t="str">
        <f>IF(COUNTIF('SOURCE CC'!$F:$F,$A35)&gt;0,SUMIF('SOURCE CC'!$F:$F,$A35,'SOURCE CC'!$C:$C),IF(COUNT(G36:G37)&gt;0,ABS(SUM(G36))-ABS(SUM(G37)),IF(COUNTIF('SOURCE CC'!$F:$F,$A35&amp;"?")&gt;0,SUMIF('SOURCE CC'!$F:$F,$A35&amp;"?",'SOURCE CC'!$C:$C),"...")))</f>
        <v>...</v>
      </c>
      <c r="H35" s="587" t="str">
        <f>IF(COUNTIF('SOURCE CG'!$F:$F,$A35)&gt;0,SUMIF('SOURCE CG'!$F:$F,$A35,'SOURCE CG'!$C:$C),IF(COUNT(H36:H37)&gt;0,ABS(SUM(H36))-ABS(SUM(H37)),IF(COUNTIF('SOURCE CG'!$F:$F,$A35&amp;"?")&gt;0,SUMIF('SOURCE CG'!$F:$F,$A35&amp;"?",'SOURCE CG'!$C:$C),IF(COUNT(D35:G35)&gt;0,SUM(D35:G35),"..."))))</f>
        <v>...</v>
      </c>
      <c r="I35" s="587" t="str">
        <f>IF(COUNTIF('SOURCE SG'!$F:$F,$A35)&gt;0,SUMIF('SOURCE SG'!$F:$F,$A35,'SOURCE SG'!$C:$C),IF(COUNT(I36:I37)&gt;0,ABS(SUM(I36))-ABS(SUM(I37)),IF(COUNTIF('SOURCE SG'!$F:$F,$A35&amp;"?")&gt;0,SUMIF('SOURCE SG'!$F:$F,$A35&amp;"?",'SOURCE SG'!$C:$C),"...")))</f>
        <v>...</v>
      </c>
      <c r="J35" s="587" t="str">
        <f>IF(COUNTIF('SOURCE LG'!$F:$F,$A35)&gt;0,SUMIF('SOURCE LG'!$F:$F,$A35,'SOURCE LG'!$C:$C),IF(COUNT(J36:J37)&gt;0,ABS(SUM(J36))-ABS(SUM(J37)),IF(COUNTIF('SOURCE LG'!$F:$F,$A35&amp;"?")&gt;0,SUMIF('SOURCE LG'!$F:$F,$A35&amp;"?",'SOURCE LG'!$C:$C),"...")))</f>
        <v>...</v>
      </c>
      <c r="K35" s="587" t="str">
        <f>IF(COUNTIF('SOURCE CT'!$F:$F,$A35)&gt;0,SUMIF('SOURCE CT'!$F:$F,$A35,'SOURCE CT'!$C:$C),IF(COUNT(K36:K37)&gt;0,ABS(SUM(K36))-ABS(SUM(K37)),IF(COUNTIF('SOURCE CT'!$F:$F,$A35&amp;"?")&gt;0,SUMIF('SOURCE CT'!$F:$F,$A35&amp;"?",'SOURCE CT'!$C:$C),"...")))</f>
        <v>...</v>
      </c>
      <c r="L35" s="587" t="str">
        <f>IF(COUNTIF('SOURCE GG'!$F:$F,$A35)&gt;0,SUMIF('SOURCE GG'!$F:$F,$A35,'SOURCE GG'!$C:$C),IF(COUNT(L36:L37)&gt;0,ABS(SUM(L36))-ABS(SUM(L37)),IF(COUNTIF('SOURCE GG'!$F:$F,$A35&amp;"?")&gt;0,SUMIF('SOURCE GG'!$F:$F,$A35&amp;"?",'SOURCE GG'!$C:$C),IF(COUNT(H35:K35)&gt;0,SUM(H35:K35),"..."))))</f>
        <v>...</v>
      </c>
      <c r="M35" s="587" t="str">
        <f>IF(COUNTIF('SOURCE NFPC'!$F:$F,$A35)&gt;0,SUMIF('SOURCE NFPC'!$F:$F,$A35,'SOURCE NFPC'!$C:$C),IF(COUNT(M36:M37)&gt;0,ABS(SUM(M36))-ABS(SUM(M37)),IF(COUNTIF('SOURCE NFPC'!$F:$F,$A35&amp;"?")&gt;0,SUMIF('SOURCE NFPC'!$F:$F,$A35&amp;"?",'SOURCE NFPC'!$C:$C),"...")))</f>
        <v>...</v>
      </c>
      <c r="N35" s="587" t="str">
        <f>IF(COUNTIF('SOURCE CN'!$F:$F,$A35)&gt;0,SUMIF('SOURCE CN'!$F:$F,$A35,'SOURCE CN'!$C:$C),IF(COUNT(N36:N37)&gt;0,ABS(SUM(N36))-ABS(SUM(N37)),IF(COUNTIF('SOURCE CN'!$F:$F,$A35&amp;"?")&gt;0,SUMIF('SOURCE CN'!$F:$F,$A35&amp;"?",'SOURCE CN'!$C:$C),"...")))</f>
        <v>...</v>
      </c>
      <c r="O35" s="587" t="str">
        <f>IF(COUNTIF('SOURCE NFPS'!$F:$F,$A35)&gt;0,SUMIF('SOURCE NFPS'!$F:$F,$A35,'SOURCE NFPS'!$C:$C),IF(COUNT(O36:O37)&gt;0,ABS(SUM(O36))-ABS(SUM(O37)),IF(COUNTIF('SOURCE NFPS'!$F:$F,$A35&amp;"?")&gt;0,SUMIF('SOURCE NFPS'!$F:$F,$A35&amp;"?",'SOURCE NFPS'!$C:$C),IF(COUNT(L35:N35)&gt;0,SUM(L35:N35),"..."))))</f>
        <v>...</v>
      </c>
      <c r="Q35" s="563">
        <f t="shared" si="0"/>
        <v>0</v>
      </c>
      <c r="R35" s="564">
        <f t="shared" si="1"/>
        <v>0</v>
      </c>
      <c r="S35" s="565">
        <f t="shared" si="2"/>
        <v>0</v>
      </c>
    </row>
    <row r="36" spans="1:19" ht="9.75" customHeight="1">
      <c r="A36" s="684" t="s">
        <v>1690</v>
      </c>
      <c r="B36" s="110" t="s">
        <v>1217</v>
      </c>
      <c r="C36" s="106" t="s">
        <v>1063</v>
      </c>
      <c r="D36" s="625" t="str">
        <f>IF(COUNTIF('SOURCE BA'!$F:$F,$A36)&gt;0,SUMIF('SOURCE BA'!$F:$F,$A36,'SOURCE BA'!$C:$C),IF(COUNTIF('SOURCE BA'!$F:$F,$A$35&amp;"?A")&gt;0,SUMIF('SOURCE BA'!$F:$F,$A$35&amp;"?A",'SOURCE BA'!$C:$C),"..."))</f>
        <v>...</v>
      </c>
      <c r="E36" s="625" t="str">
        <f>IF(COUNTIF('SOURCE EA'!$F:$F,$A36)&gt;0,SUMIF('SOURCE EA'!$F:$F,$A36,'SOURCE EA'!$C:$C),IF(COUNTIF('SOURCE EA'!$F:$F,$A$35&amp;"?A")&gt;0,SUMIF('SOURCE EA'!$F:$F,$A$35&amp;"?A",'SOURCE EA'!$C:$C),"..."))</f>
        <v>...</v>
      </c>
      <c r="F36" s="625" t="str">
        <f>IF(COUNTIF('SOURCE SS'!$F:$F,$A36)&gt;0,SUMIF('SOURCE SS'!$F:$F,$A36,'SOURCE SS'!$C:$C),IF(COUNTIF('SOURCE SS'!$F:$F,$A$35&amp;"?A")&gt;0,SUMIF('SOURCE SS'!$F:$F,$A$35&amp;"?A",'SOURCE SS'!$C:$C),"..."))</f>
        <v>...</v>
      </c>
      <c r="G36" s="625" t="str">
        <f>IF(COUNTIF('SOURCE CC'!$F:$F,$A36)&gt;0,SUMIF('SOURCE CC'!$F:$F,$A36,'SOURCE CC'!$C:$C),IF(COUNTIF('SOURCE CC'!$F:$F,$A$35&amp;"?A")&gt;0,SUMIF('SOURCE CC'!$F:$F,$A$35&amp;"?A",'SOURCE CC'!$C:$C),"..."))</f>
        <v>...</v>
      </c>
      <c r="H36" s="625" t="str">
        <f>IF(COUNTIF('SOURCE CG'!$F:$F,$A36)&gt;0,SUMIF('SOURCE CG'!$F:$F,$A36,'SOURCE CG'!$C:$C),IF(COUNTIF('SOURCE CG'!$F:$F,$A$35&amp;"?A")&gt;0,SUMIF('SOURCE CG'!$F:$F,$A$35&amp;"?A",'SOURCE CG'!$C:$C),IF(COUNT(D36:G36)&gt;0,SUM(D36:G36),"...")))</f>
        <v>...</v>
      </c>
      <c r="I36" s="625" t="str">
        <f>IF(COUNTIF('SOURCE SG'!$F:$F,$A36)&gt;0,SUMIF('SOURCE SG'!$F:$F,$A36,'SOURCE SG'!$C:$C),IF(COUNTIF('SOURCE SG'!$F:$F,$A$35&amp;"?A")&gt;0,SUMIF('SOURCE SG'!$F:$F,$A$35&amp;"?A",'SOURCE SG'!$C:$C),"..."))</f>
        <v>...</v>
      </c>
      <c r="J36" s="625" t="str">
        <f>IF(COUNTIF('SOURCE LG'!$F:$F,$A36)&gt;0,SUMIF('SOURCE LG'!$F:$F,$A36,'SOURCE LG'!$C:$C),IF(COUNTIF('SOURCE LG'!$F:$F,$A$35&amp;"?A")&gt;0,SUMIF('SOURCE LG'!$F:$F,$A$35&amp;"?A",'SOURCE LG'!$C:$C),"..."))</f>
        <v>...</v>
      </c>
      <c r="K36" s="625" t="str">
        <f>IF(COUNTIF('SOURCE CT'!$F:$F,$A36)&gt;0,SUMIF('SOURCE CT'!$F:$F,$A36,'SOURCE CT'!$C:$C),IF(COUNTIF('SOURCE CT'!$F:$F,$A$35&amp;"?A")&gt;0,SUMIF('SOURCE CT'!$F:$F,$A$35&amp;"?A",'SOURCE CT'!$C:$C),"..."))</f>
        <v>...</v>
      </c>
      <c r="L36" s="625" t="str">
        <f>IF(COUNTIF('SOURCE GG'!$F:$F,$A36)&gt;0,SUMIF('SOURCE GG'!$F:$F,$A36,'SOURCE GG'!$C:$C),IF(COUNTIF('SOURCE GG'!$F:$F,$A$35&amp;"?A")&gt;0,SUMIF('SOURCE GG'!$F:$F,$A$35&amp;"?A",'SOURCE GG'!$C:$C),IF(COUNT(H36:K36)&gt;0,SUM(H36:K36),"...")))</f>
        <v>...</v>
      </c>
      <c r="M36" s="625" t="str">
        <f>IF(COUNTIF('SOURCE NFPC'!$F:$F,$A36)&gt;0,SUMIF('SOURCE NFPC'!$F:$F,$A36,'SOURCE NFPC'!$C:$C),IF(COUNTIF('SOURCE NFPC'!$F:$F,$A$35&amp;"?A")&gt;0,SUMIF('SOURCE NFPC'!$F:$F,$A$35&amp;"?A",'SOURCE NFPC'!$C:$C),"..."))</f>
        <v>...</v>
      </c>
      <c r="N36" s="625" t="str">
        <f>IF(COUNTIF('SOURCE CN'!$F:$F,$A36)&gt;0,SUMIF('SOURCE CN'!$F:$F,$A36,'SOURCE CN'!$C:$C),IF(COUNTIF('SOURCE CN'!$F:$F,$A$35&amp;"?A")&gt;0,SUMIF('SOURCE CN'!$F:$F,$A$35&amp;"?A",'SOURCE CN'!$C:$C),"..."))</f>
        <v>...</v>
      </c>
      <c r="O36" s="625" t="str">
        <f>IF(COUNTIF('SOURCE NFPS'!$F:$F,$A36)&gt;0,SUMIF('SOURCE NFPS'!$F:$F,$A36,'SOURCE NFPS'!$C:$C),IF(COUNTIF('SOURCE NFPS'!$F:$F,$A$35&amp;"?A")&gt;0,SUMIF('SOURCE NFPS'!$F:$F,$A$35&amp;"?A",'SOURCE NFPS'!$C:$C),IF(COUNT(L36:N36)&gt;0,SUM(L36:N36),"...")))</f>
        <v>...</v>
      </c>
      <c r="Q36" s="563">
        <f t="shared" si="0"/>
        <v>0</v>
      </c>
      <c r="R36" s="564">
        <f t="shared" si="1"/>
        <v>0</v>
      </c>
      <c r="S36" s="565">
        <f t="shared" si="2"/>
        <v>0</v>
      </c>
    </row>
    <row r="37" spans="1:19" ht="9.75" customHeight="1">
      <c r="A37" s="684" t="s">
        <v>1700</v>
      </c>
      <c r="B37" s="110" t="s">
        <v>1218</v>
      </c>
      <c r="C37" s="106" t="s">
        <v>1063</v>
      </c>
      <c r="D37" s="625" t="str">
        <f>IF(COUNTIF('SOURCE BA'!$F:$F,$A37)&gt;0,SUMIF('SOURCE BA'!$F:$F,$A37,'SOURCE BA'!$C:$C),IF(COUNTIF('SOURCE BA'!$F:$F,$A$35&amp;"?B")&gt;0,SUMIF('SOURCE BA'!$F:$F,$A$35&amp;"?B",'SOURCE BA'!$C:$C),"..."))</f>
        <v>...</v>
      </c>
      <c r="E37" s="625" t="str">
        <f>IF(COUNTIF('SOURCE EA'!$F:$F,$A37)&gt;0,SUMIF('SOURCE EA'!$F:$F,$A37,'SOURCE EA'!$C:$C),IF(COUNTIF('SOURCE EA'!$F:$F,$A$35&amp;"?B")&gt;0,SUMIF('SOURCE EA'!$F:$F,$A$35&amp;"?B",'SOURCE EA'!$C:$C),"..."))</f>
        <v>...</v>
      </c>
      <c r="F37" s="625" t="str">
        <f>IF(COUNTIF('SOURCE SS'!$F:$F,$A37)&gt;0,SUMIF('SOURCE SS'!$F:$F,$A37,'SOURCE SS'!$C:$C),IF(COUNTIF('SOURCE SS'!$F:$F,$A$35&amp;"?B")&gt;0,SUMIF('SOURCE SS'!$F:$F,$A$35&amp;"?B",'SOURCE SS'!$C:$C),"..."))</f>
        <v>...</v>
      </c>
      <c r="G37" s="625" t="str">
        <f>IF(COUNTIF('SOURCE CC'!$F:$F,$A37)&gt;0,SUMIF('SOURCE CC'!$F:$F,$A37,'SOURCE CC'!$C:$C),IF(COUNTIF('SOURCE CC'!$F:$F,$A$35&amp;"?B")&gt;0,SUMIF('SOURCE CC'!$F:$F,$A$35&amp;"?B",'SOURCE CC'!$C:$C),"..."))</f>
        <v>...</v>
      </c>
      <c r="H37" s="625" t="str">
        <f>IF(COUNTIF('SOURCE CG'!$F:$F,$A37)&gt;0,SUMIF('SOURCE CG'!$F:$F,$A37,'SOURCE CG'!$C:$C),IF(COUNTIF('SOURCE CG'!$F:$F,$A$35&amp;"?B")&gt;0,SUMIF('SOURCE CG'!$F:$F,$A$35&amp;"?B",'SOURCE CG'!$C:$C),IF(COUNT(D37:G37)&gt;0,SUM(D37:G37),"...")))</f>
        <v>...</v>
      </c>
      <c r="I37" s="625" t="str">
        <f>IF(COUNTIF('SOURCE SG'!$F:$F,$A37)&gt;0,SUMIF('SOURCE SG'!$F:$F,$A37,'SOURCE SG'!$C:$C),IF(COUNTIF('SOURCE SG'!$F:$F,$A$35&amp;"?B")&gt;0,SUMIF('SOURCE SG'!$F:$F,$A$35&amp;"?B",'SOURCE SG'!$C:$C),"..."))</f>
        <v>...</v>
      </c>
      <c r="J37" s="625" t="str">
        <f>IF(COUNTIF('SOURCE LG'!$F:$F,$A37)&gt;0,SUMIF('SOURCE LG'!$F:$F,$A37,'SOURCE LG'!$C:$C),IF(COUNTIF('SOURCE LG'!$F:$F,$A$35&amp;"?B")&gt;0,SUMIF('SOURCE LG'!$F:$F,$A$35&amp;"?B",'SOURCE LG'!$C:$C),"..."))</f>
        <v>...</v>
      </c>
      <c r="K37" s="625" t="str">
        <f>IF(COUNTIF('SOURCE CT'!$F:$F,$A37)&gt;0,SUMIF('SOURCE CT'!$F:$F,$A37,'SOURCE CT'!$C:$C),IF(COUNTIF('SOURCE CT'!$F:$F,$A$35&amp;"?B")&gt;0,SUMIF('SOURCE CT'!$F:$F,$A$35&amp;"?B",'SOURCE CT'!$C:$C),"..."))</f>
        <v>...</v>
      </c>
      <c r="L37" s="625" t="str">
        <f>IF(COUNTIF('SOURCE GG'!$F:$F,$A37)&gt;0,SUMIF('SOURCE GG'!$F:$F,$A37,'SOURCE GG'!$C:$C),IF(COUNTIF('SOURCE GG'!$F:$F,$A$35&amp;"?B")&gt;0,SUMIF('SOURCE GG'!$F:$F,$A$35&amp;"?B",'SOURCE GG'!$C:$C),IF(COUNT(H37:K37)&gt;0,SUM(H37:K37),"...")))</f>
        <v>...</v>
      </c>
      <c r="M37" s="625" t="str">
        <f>IF(COUNTIF('SOURCE NFPC'!$F:$F,$A37)&gt;0,SUMIF('SOURCE NFPC'!$F:$F,$A37,'SOURCE NFPC'!$C:$C),IF(COUNTIF('SOURCE NFPC'!$F:$F,$A$35&amp;"?B")&gt;0,SUMIF('SOURCE NFPC'!$F:$F,$A$35&amp;"?B",'SOURCE NFPC'!$C:$C),"..."))</f>
        <v>...</v>
      </c>
      <c r="N37" s="625" t="str">
        <f>IF(COUNTIF('SOURCE CN'!$F:$F,$A37)&gt;0,SUMIF('SOURCE CN'!$F:$F,$A37,'SOURCE CN'!$C:$C),IF(COUNTIF('SOURCE CN'!$F:$F,$A$35&amp;"?B")&gt;0,SUMIF('SOURCE CN'!$F:$F,$A$35&amp;"?B",'SOURCE CN'!$C:$C),"..."))</f>
        <v>...</v>
      </c>
      <c r="O37" s="625" t="str">
        <f>IF(COUNTIF('SOURCE NFPS'!$F:$F,$A37)&gt;0,SUMIF('SOURCE NFPS'!$F:$F,$A37,'SOURCE NFPS'!$C:$C),IF(COUNTIF('SOURCE NFPS'!$F:$F,$A$35&amp;"?B")&gt;0,SUMIF('SOURCE NFPS'!$F:$F,$A$35&amp;"?B",'SOURCE NFPS'!$C:$C),IF(COUNT(L37:N37)&gt;0,SUM(L37:N37),"...")))</f>
        <v>...</v>
      </c>
      <c r="Q37" s="563">
        <f t="shared" si="0"/>
        <v>0</v>
      </c>
      <c r="R37" s="564">
        <f t="shared" si="1"/>
        <v>0</v>
      </c>
      <c r="S37" s="565">
        <f t="shared" si="2"/>
        <v>0</v>
      </c>
    </row>
    <row r="38" spans="1:19" ht="14.25" customHeight="1">
      <c r="A38" s="677" t="s">
        <v>2062</v>
      </c>
      <c r="B38" s="96" t="s">
        <v>1375</v>
      </c>
      <c r="C38" s="4" t="s">
        <v>1063</v>
      </c>
      <c r="D38" s="587" t="str">
        <f>IF(COUNTIF('SOURCE BA'!$F:$F,$A38)&gt;0,SUMIF('SOURCE BA'!$F:$F,$A38,'SOURCE BA'!$C:$C),IF(COUNT(D39:D40)&gt;0,ABS(SUM(D39))-ABS(SUM(D40)),IF(COUNTIF('SOURCE BA'!$F:$F,$A38&amp;"?")&gt;0,SUMIF('SOURCE BA'!$F:$F,$A38&amp;"?",'SOURCE BA'!$C:$C),"...")))</f>
        <v>...</v>
      </c>
      <c r="E38" s="587" t="str">
        <f>IF(COUNTIF('SOURCE EA'!$F:$F,$A38)&gt;0,SUMIF('SOURCE EA'!$F:$F,$A38,'SOURCE EA'!$C:$C),IF(COUNT(E39:E40)&gt;0,ABS(SUM(E39))-ABS(SUM(E40)),IF(COUNTIF('SOURCE EA'!$F:$F,$A38&amp;"?")&gt;0,SUMIF('SOURCE EA'!$F:$F,$A38&amp;"?",'SOURCE EA'!$C:$C),"...")))</f>
        <v>...</v>
      </c>
      <c r="F38" s="587" t="str">
        <f>IF(COUNTIF('SOURCE SS'!$F:$F,$A38)&gt;0,SUMIF('SOURCE SS'!$F:$F,$A38,'SOURCE SS'!$C:$C),IF(COUNT(F39:F40)&gt;0,ABS(SUM(F39))-ABS(SUM(F40)),IF(COUNTIF('SOURCE SS'!$F:$F,$A38&amp;"?")&gt;0,SUMIF('SOURCE SS'!$F:$F,$A38&amp;"?",'SOURCE SS'!$C:$C),"...")))</f>
        <v>...</v>
      </c>
      <c r="G38" s="587" t="str">
        <f>IF(COUNTIF('SOURCE CC'!$F:$F,$A38)&gt;0,SUMIF('SOURCE CC'!$F:$F,$A38,'SOURCE CC'!$C:$C),IF(COUNT(G39:G40)&gt;0,ABS(SUM(G39))-ABS(SUM(G40)),IF(COUNTIF('SOURCE CC'!$F:$F,$A38&amp;"?")&gt;0,SUMIF('SOURCE CC'!$F:$F,$A38&amp;"?",'SOURCE CC'!$C:$C),"...")))</f>
        <v>...</v>
      </c>
      <c r="H38" s="587" t="str">
        <f>IF(COUNTIF('SOURCE CG'!$F:$F,$A38)&gt;0,SUMIF('SOURCE CG'!$F:$F,$A38,'SOURCE CG'!$C:$C),IF(COUNT(H39:H40)&gt;0,ABS(SUM(H39))-ABS(SUM(H40)),IF(COUNTIF('SOURCE CG'!$F:$F,$A38&amp;"?")&gt;0,SUMIF('SOURCE CG'!$F:$F,$A38&amp;"?",'SOURCE CG'!$C:$C),IF(COUNT(D38:G38)&gt;0,SUM(D38:G38),"..."))))</f>
        <v>...</v>
      </c>
      <c r="I38" s="587" t="str">
        <f>IF(COUNTIF('SOURCE SG'!$F:$F,$A38)&gt;0,SUMIF('SOURCE SG'!$F:$F,$A38,'SOURCE SG'!$C:$C),IF(COUNT(I39:I40)&gt;0,ABS(SUM(I39))-ABS(SUM(I40)),IF(COUNTIF('SOURCE SG'!$F:$F,$A38&amp;"?")&gt;0,SUMIF('SOURCE SG'!$F:$F,$A38&amp;"?",'SOURCE SG'!$C:$C),"...")))</f>
        <v>...</v>
      </c>
      <c r="J38" s="587" t="str">
        <f>IF(COUNTIF('SOURCE LG'!$F:$F,$A38)&gt;0,SUMIF('SOURCE LG'!$F:$F,$A38,'SOURCE LG'!$C:$C),IF(COUNT(J39:J40)&gt;0,ABS(SUM(J39))-ABS(SUM(J40)),IF(COUNTIF('SOURCE LG'!$F:$F,$A38&amp;"?")&gt;0,SUMIF('SOURCE LG'!$F:$F,$A38&amp;"?",'SOURCE LG'!$C:$C),"...")))</f>
        <v>...</v>
      </c>
      <c r="K38" s="587" t="str">
        <f>IF(COUNTIF('SOURCE CT'!$F:$F,$A38)&gt;0,SUMIF('SOURCE CT'!$F:$F,$A38,'SOURCE CT'!$C:$C),IF(COUNT(K39:K40)&gt;0,ABS(SUM(K39))-ABS(SUM(K40)),IF(COUNTIF('SOURCE CT'!$F:$F,$A38&amp;"?")&gt;0,SUMIF('SOURCE CT'!$F:$F,$A38&amp;"?",'SOURCE CT'!$C:$C),"...")))</f>
        <v>...</v>
      </c>
      <c r="L38" s="587" t="str">
        <f>IF(COUNTIF('SOURCE GG'!$F:$F,$A38)&gt;0,SUMIF('SOURCE GG'!$F:$F,$A38,'SOURCE GG'!$C:$C),IF(COUNT(L39:L40)&gt;0,ABS(SUM(L39))-ABS(SUM(L40)),IF(COUNTIF('SOURCE GG'!$F:$F,$A38&amp;"?")&gt;0,SUMIF('SOURCE GG'!$F:$F,$A38&amp;"?",'SOURCE GG'!$C:$C),IF(COUNT(H38:K38)&gt;0,SUM(H38:K38),"..."))))</f>
        <v>...</v>
      </c>
      <c r="M38" s="587" t="str">
        <f>IF(COUNTIF('SOURCE NFPC'!$F:$F,$A38)&gt;0,SUMIF('SOURCE NFPC'!$F:$F,$A38,'SOURCE NFPC'!$C:$C),IF(COUNT(M39:M40)&gt;0,ABS(SUM(M39))-ABS(SUM(M40)),IF(COUNTIF('SOURCE NFPC'!$F:$F,$A38&amp;"?")&gt;0,SUMIF('SOURCE NFPC'!$F:$F,$A38&amp;"?",'SOURCE NFPC'!$C:$C),"...")))</f>
        <v>...</v>
      </c>
      <c r="N38" s="587" t="str">
        <f>IF(COUNTIF('SOURCE CN'!$F:$F,$A38)&gt;0,SUMIF('SOURCE CN'!$F:$F,$A38,'SOURCE CN'!$C:$C),IF(COUNT(N39:N40)&gt;0,ABS(SUM(N39))-ABS(SUM(N40)),IF(COUNTIF('SOURCE CN'!$F:$F,$A38&amp;"?")&gt;0,SUMIF('SOURCE CN'!$F:$F,$A38&amp;"?",'SOURCE CN'!$C:$C),"...")))</f>
        <v>...</v>
      </c>
      <c r="O38" s="587" t="str">
        <f>IF(COUNTIF('SOURCE NFPS'!$F:$F,$A38)&gt;0,SUMIF('SOURCE NFPS'!$F:$F,$A38,'SOURCE NFPS'!$C:$C),IF(COUNT(O39:O40)&gt;0,ABS(SUM(O39))-ABS(SUM(O40)),IF(COUNTIF('SOURCE NFPS'!$F:$F,$A38&amp;"?")&gt;0,SUMIF('SOURCE NFPS'!$F:$F,$A38&amp;"?",'SOURCE NFPS'!$C:$C),IF(COUNT(L38:N38)&gt;0,SUM(L38:N38),"..."))))</f>
        <v>...</v>
      </c>
      <c r="Q38" s="563">
        <f t="shared" si="0"/>
        <v>0</v>
      </c>
      <c r="R38" s="564">
        <f t="shared" si="1"/>
        <v>0</v>
      </c>
      <c r="S38" s="565">
        <f t="shared" si="2"/>
        <v>0</v>
      </c>
    </row>
    <row r="39" spans="1:19" ht="9.75" customHeight="1">
      <c r="A39" s="684" t="s">
        <v>1691</v>
      </c>
      <c r="B39" s="110" t="s">
        <v>1121</v>
      </c>
      <c r="C39" s="106" t="s">
        <v>1063</v>
      </c>
      <c r="D39" s="625" t="str">
        <f>IF(COUNTIF('SOURCE BA'!$F:$F,$A39)&gt;0,SUMIF('SOURCE BA'!$F:$F,$A39,'SOURCE BA'!$C:$C),IF(COUNTIF('SOURCE BA'!$F:$F,$A$38&amp;"?A")&gt;0,SUMIF('SOURCE BA'!$F:$F,$A$38&amp;"?A",'SOURCE BA'!$C:$C),"..."))</f>
        <v>...</v>
      </c>
      <c r="E39" s="625" t="str">
        <f>IF(COUNTIF('SOURCE EA'!$F:$F,$A39)&gt;0,SUMIF('SOURCE EA'!$F:$F,$A39,'SOURCE EA'!$C:$C),IF(COUNTIF('SOURCE EA'!$F:$F,$A$38&amp;"?A")&gt;0,SUMIF('SOURCE EA'!$F:$F,$A$38&amp;"?A",'SOURCE EA'!$C:$C),"..."))</f>
        <v>...</v>
      </c>
      <c r="F39" s="625" t="str">
        <f>IF(COUNTIF('SOURCE SS'!$F:$F,$A39)&gt;0,SUMIF('SOURCE SS'!$F:$F,$A39,'SOURCE SS'!$C:$C),IF(COUNTIF('SOURCE SS'!$F:$F,$A$38&amp;"?A")&gt;0,SUMIF('SOURCE SS'!$F:$F,$A$38&amp;"?A",'SOURCE SS'!$C:$C),"..."))</f>
        <v>...</v>
      </c>
      <c r="G39" s="625" t="str">
        <f>IF(COUNTIF('SOURCE CC'!$F:$F,$A39)&gt;0,SUMIF('SOURCE CC'!$F:$F,$A39,'SOURCE CC'!$C:$C),IF(COUNTIF('SOURCE CC'!$F:$F,$A$38&amp;"?A")&gt;0,SUMIF('SOURCE CC'!$F:$F,$A$38&amp;"?A",'SOURCE CC'!$C:$C),"..."))</f>
        <v>...</v>
      </c>
      <c r="H39" s="625" t="str">
        <f>IF(COUNTIF('SOURCE CG'!$F:$F,$A39)&gt;0,SUMIF('SOURCE CG'!$F:$F,$A39,'SOURCE CG'!$C:$C),IF(COUNTIF('SOURCE CG'!$F:$F,$A$38&amp;"?A")&gt;0,SUMIF('SOURCE CG'!$F:$F,$A$38&amp;"?A",'SOURCE CG'!$C:$C),IF(COUNT(D39:G39)&gt;0,SUM(D39:G39),"...")))</f>
        <v>...</v>
      </c>
      <c r="I39" s="625" t="str">
        <f>IF(COUNTIF('SOURCE SG'!$F:$F,$A39)&gt;0,SUMIF('SOURCE SG'!$F:$F,$A39,'SOURCE SG'!$C:$C),IF(COUNTIF('SOURCE SG'!$F:$F,$A$38&amp;"?A")&gt;0,SUMIF('SOURCE SG'!$F:$F,$A$38&amp;"?A",'SOURCE SG'!$C:$C),"..."))</f>
        <v>...</v>
      </c>
      <c r="J39" s="625" t="str">
        <f>IF(COUNTIF('SOURCE LG'!$F:$F,$A39)&gt;0,SUMIF('SOURCE LG'!$F:$F,$A39,'SOURCE LG'!$C:$C),IF(COUNTIF('SOURCE LG'!$F:$F,$A$38&amp;"?A")&gt;0,SUMIF('SOURCE LG'!$F:$F,$A$38&amp;"?A",'SOURCE LG'!$C:$C),"..."))</f>
        <v>...</v>
      </c>
      <c r="K39" s="625" t="str">
        <f>IF(COUNTIF('SOURCE CT'!$F:$F,$A39)&gt;0,SUMIF('SOURCE CT'!$F:$F,$A39,'SOURCE CT'!$C:$C),IF(COUNTIF('SOURCE CT'!$F:$F,$A$38&amp;"?A")&gt;0,SUMIF('SOURCE CT'!$F:$F,$A$38&amp;"?A",'SOURCE CT'!$C:$C),"..."))</f>
        <v>...</v>
      </c>
      <c r="L39" s="625" t="str">
        <f>IF(COUNTIF('SOURCE GG'!$F:$F,$A39)&gt;0,SUMIF('SOURCE GG'!$F:$F,$A39,'SOURCE GG'!$C:$C),IF(COUNTIF('SOURCE GG'!$F:$F,$A$38&amp;"?A")&gt;0,SUMIF('SOURCE GG'!$F:$F,$A$38&amp;"?A",'SOURCE GG'!$C:$C),IF(COUNT(H39:K39)&gt;0,SUM(H39:K39),"...")))</f>
        <v>...</v>
      </c>
      <c r="M39" s="625" t="str">
        <f>IF(COUNTIF('SOURCE NFPC'!$F:$F,$A39)&gt;0,SUMIF('SOURCE NFPC'!$F:$F,$A39,'SOURCE NFPC'!$C:$C),IF(COUNTIF('SOURCE NFPC'!$F:$F,$A$38&amp;"?A")&gt;0,SUMIF('SOURCE NFPC'!$F:$F,$A$38&amp;"?A",'SOURCE NFPC'!$C:$C),"..."))</f>
        <v>...</v>
      </c>
      <c r="N39" s="625" t="str">
        <f>IF(COUNTIF('SOURCE CN'!$F:$F,$A39)&gt;0,SUMIF('SOURCE CN'!$F:$F,$A39,'SOURCE CN'!$C:$C),IF(COUNTIF('SOURCE CN'!$F:$F,$A$38&amp;"?A")&gt;0,SUMIF('SOURCE CN'!$F:$F,$A$38&amp;"?A",'SOURCE CN'!$C:$C),"..."))</f>
        <v>...</v>
      </c>
      <c r="O39" s="625" t="str">
        <f>IF(COUNTIF('SOURCE NFPS'!$F:$F,$A39)&gt;0,SUMIF('SOURCE NFPS'!$F:$F,$A39,'SOURCE NFPS'!$C:$C),IF(COUNTIF('SOURCE NFPS'!$F:$F,$A$38&amp;"?A")&gt;0,SUMIF('SOURCE NFPS'!$F:$F,$A$38&amp;"?A",'SOURCE NFPS'!$C:$C),IF(COUNT(L39:N39)&gt;0,SUM(L39:N39),"...")))</f>
        <v>...</v>
      </c>
      <c r="Q39" s="563">
        <f t="shared" si="0"/>
        <v>0</v>
      </c>
      <c r="R39" s="564">
        <f t="shared" si="1"/>
        <v>0</v>
      </c>
      <c r="S39" s="565">
        <f t="shared" si="2"/>
        <v>0</v>
      </c>
    </row>
    <row r="40" spans="1:19" ht="9.75" customHeight="1">
      <c r="A40" s="684" t="s">
        <v>1701</v>
      </c>
      <c r="B40" s="110" t="s">
        <v>1033</v>
      </c>
      <c r="C40" s="106" t="s">
        <v>1063</v>
      </c>
      <c r="D40" s="625" t="str">
        <f>IF(COUNTIF('SOURCE BA'!$F:$F,$A40)&gt;0,SUMIF('SOURCE BA'!$F:$F,$A40,'SOURCE BA'!$C:$C),IF(COUNTIF('SOURCE BA'!$F:$F,$A$38&amp;"?B")&gt;0,SUMIF('SOURCE BA'!$F:$F,$A$38&amp;"?B",'SOURCE BA'!$C:$C),"..."))</f>
        <v>...</v>
      </c>
      <c r="E40" s="625" t="str">
        <f>IF(COUNTIF('SOURCE EA'!$F:$F,$A40)&gt;0,SUMIF('SOURCE EA'!$F:$F,$A40,'SOURCE EA'!$C:$C),IF(COUNTIF('SOURCE EA'!$F:$F,$A$38&amp;"?B")&gt;0,SUMIF('SOURCE EA'!$F:$F,$A$38&amp;"?B",'SOURCE EA'!$C:$C),"..."))</f>
        <v>...</v>
      </c>
      <c r="F40" s="625" t="str">
        <f>IF(COUNTIF('SOURCE SS'!$F:$F,$A40)&gt;0,SUMIF('SOURCE SS'!$F:$F,$A40,'SOURCE SS'!$C:$C),IF(COUNTIF('SOURCE SS'!$F:$F,$A$38&amp;"?B")&gt;0,SUMIF('SOURCE SS'!$F:$F,$A$38&amp;"?B",'SOURCE SS'!$C:$C),"..."))</f>
        <v>...</v>
      </c>
      <c r="G40" s="625" t="str">
        <f>IF(COUNTIF('SOURCE CC'!$F:$F,$A40)&gt;0,SUMIF('SOURCE CC'!$F:$F,$A40,'SOURCE CC'!$C:$C),IF(COUNTIF('SOURCE CC'!$F:$F,$A$38&amp;"?B")&gt;0,SUMIF('SOURCE CC'!$F:$F,$A$38&amp;"?B",'SOURCE CC'!$C:$C),"..."))</f>
        <v>...</v>
      </c>
      <c r="H40" s="625" t="str">
        <f>IF(COUNTIF('SOURCE CG'!$F:$F,$A40)&gt;0,SUMIF('SOURCE CG'!$F:$F,$A40,'SOURCE CG'!$C:$C),IF(COUNTIF('SOURCE CG'!$F:$F,$A$38&amp;"?B")&gt;0,SUMIF('SOURCE CG'!$F:$F,$A$38&amp;"?B",'SOURCE CG'!$C:$C),IF(COUNT(D40:G40)&gt;0,SUM(D40:G40),"...")))</f>
        <v>...</v>
      </c>
      <c r="I40" s="625" t="str">
        <f>IF(COUNTIF('SOURCE SG'!$F:$F,$A40)&gt;0,SUMIF('SOURCE SG'!$F:$F,$A40,'SOURCE SG'!$C:$C),IF(COUNTIF('SOURCE SG'!$F:$F,$A$38&amp;"?B")&gt;0,SUMIF('SOURCE SG'!$F:$F,$A$38&amp;"?B",'SOURCE SG'!$C:$C),"..."))</f>
        <v>...</v>
      </c>
      <c r="J40" s="625" t="str">
        <f>IF(COUNTIF('SOURCE LG'!$F:$F,$A40)&gt;0,SUMIF('SOURCE LG'!$F:$F,$A40,'SOURCE LG'!$C:$C),IF(COUNTIF('SOURCE LG'!$F:$F,$A$38&amp;"?B")&gt;0,SUMIF('SOURCE LG'!$F:$F,$A$38&amp;"?B",'SOURCE LG'!$C:$C),"..."))</f>
        <v>...</v>
      </c>
      <c r="K40" s="625" t="str">
        <f>IF(COUNTIF('SOURCE CT'!$F:$F,$A40)&gt;0,SUMIF('SOURCE CT'!$F:$F,$A40,'SOURCE CT'!$C:$C),IF(COUNTIF('SOURCE CT'!$F:$F,$A$38&amp;"?B")&gt;0,SUMIF('SOURCE CT'!$F:$F,$A$38&amp;"?B",'SOURCE CT'!$C:$C),"..."))</f>
        <v>...</v>
      </c>
      <c r="L40" s="625" t="str">
        <f>IF(COUNTIF('SOURCE GG'!$F:$F,$A40)&gt;0,SUMIF('SOURCE GG'!$F:$F,$A40,'SOURCE GG'!$C:$C),IF(COUNTIF('SOURCE GG'!$F:$F,$A$38&amp;"?B")&gt;0,SUMIF('SOURCE GG'!$F:$F,$A$38&amp;"?B",'SOURCE GG'!$C:$C),IF(COUNT(H40:K40)&gt;0,SUM(H40:K40),"...")))</f>
        <v>...</v>
      </c>
      <c r="M40" s="625" t="str">
        <f>IF(COUNTIF('SOURCE NFPC'!$F:$F,$A40)&gt;0,SUMIF('SOURCE NFPC'!$F:$F,$A40,'SOURCE NFPC'!$C:$C),IF(COUNTIF('SOURCE NFPC'!$F:$F,$A$38&amp;"?B")&gt;0,SUMIF('SOURCE NFPC'!$F:$F,$A$38&amp;"?B",'SOURCE NFPC'!$C:$C),"..."))</f>
        <v>...</v>
      </c>
      <c r="N40" s="625" t="str">
        <f>IF(COUNTIF('SOURCE CN'!$F:$F,$A40)&gt;0,SUMIF('SOURCE CN'!$F:$F,$A40,'SOURCE CN'!$C:$C),IF(COUNTIF('SOURCE CN'!$F:$F,$A$38&amp;"?B")&gt;0,SUMIF('SOURCE CN'!$F:$F,$A$38&amp;"?B",'SOURCE CN'!$C:$C),"..."))</f>
        <v>...</v>
      </c>
      <c r="O40" s="625" t="str">
        <f>IF(COUNTIF('SOURCE NFPS'!$F:$F,$A40)&gt;0,SUMIF('SOURCE NFPS'!$F:$F,$A40,'SOURCE NFPS'!$C:$C),IF(COUNTIF('SOURCE NFPS'!$F:$F,$A$38&amp;"?B")&gt;0,SUMIF('SOURCE NFPS'!$F:$F,$A$38&amp;"?B",'SOURCE NFPS'!$C:$C),IF(COUNT(L40:N40)&gt;0,SUM(L40:N40),"...")))</f>
        <v>...</v>
      </c>
      <c r="Q40" s="563">
        <f t="shared" si="0"/>
        <v>0</v>
      </c>
      <c r="R40" s="564">
        <f t="shared" si="1"/>
        <v>0</v>
      </c>
      <c r="S40" s="565">
        <f t="shared" si="2"/>
        <v>0</v>
      </c>
    </row>
    <row r="41" spans="1:19" ht="14.25" customHeight="1">
      <c r="A41" s="677" t="s">
        <v>2063</v>
      </c>
      <c r="B41" s="96" t="s">
        <v>1621</v>
      </c>
      <c r="C41" s="4" t="s">
        <v>1063</v>
      </c>
      <c r="D41" s="587" t="str">
        <f>IF(COUNTIF('SOURCE BA'!$F:$F,$A41)&gt;0,SUMIF('SOURCE BA'!$F:$F,$A41,'SOURCE BA'!$C:$C),IF(COUNT(D42:D43)&gt;0,ABS(SUM(D42))-ABS(SUM(D43)),IF(COUNTIF('SOURCE BA'!$F:$F,$A41&amp;"?")&gt;0,SUMIF('SOURCE BA'!$F:$F,$A41&amp;"?",'SOURCE BA'!$C:$C),"...")))</f>
        <v>...</v>
      </c>
      <c r="E41" s="587" t="str">
        <f>IF(COUNTIF('SOURCE EA'!$F:$F,$A41)&gt;0,SUMIF('SOURCE EA'!$F:$F,$A41,'SOURCE EA'!$C:$C),IF(COUNT(E42:E43)&gt;0,ABS(SUM(E42))-ABS(SUM(E43)),IF(COUNTIF('SOURCE EA'!$F:$F,$A41&amp;"?")&gt;0,SUMIF('SOURCE EA'!$F:$F,$A41&amp;"?",'SOURCE EA'!$C:$C),"...")))</f>
        <v>...</v>
      </c>
      <c r="F41" s="587" t="str">
        <f>IF(COUNTIF('SOURCE SS'!$F:$F,$A41)&gt;0,SUMIF('SOURCE SS'!$F:$F,$A41,'SOURCE SS'!$C:$C),IF(COUNT(F42:F43)&gt;0,ABS(SUM(F42))-ABS(SUM(F43)),IF(COUNTIF('SOURCE SS'!$F:$F,$A41&amp;"?")&gt;0,SUMIF('SOURCE SS'!$F:$F,$A41&amp;"?",'SOURCE SS'!$C:$C),"...")))</f>
        <v>...</v>
      </c>
      <c r="G41" s="587" t="str">
        <f>IF(COUNTIF('SOURCE CC'!$F:$F,$A41)&gt;0,SUMIF('SOURCE CC'!$F:$F,$A41,'SOURCE CC'!$C:$C),IF(COUNT(G42:G43)&gt;0,ABS(SUM(G42))-ABS(SUM(G43)),IF(COUNTIF('SOURCE CC'!$F:$F,$A41&amp;"?")&gt;0,SUMIF('SOURCE CC'!$F:$F,$A41&amp;"?",'SOURCE CC'!$C:$C),"...")))</f>
        <v>...</v>
      </c>
      <c r="H41" s="587" t="str">
        <f>IF(COUNTIF('SOURCE CG'!$F:$F,$A41)&gt;0,SUMIF('SOURCE CG'!$F:$F,$A41,'SOURCE CG'!$C:$C),IF(COUNT(H42:H43)&gt;0,ABS(SUM(H42))-ABS(SUM(H43)),IF(COUNTIF('SOURCE CG'!$F:$F,$A41&amp;"?")&gt;0,SUMIF('SOURCE CG'!$F:$F,$A41&amp;"?",'SOURCE CG'!$C:$C),IF(COUNT(D41:G41)&gt;0,SUM(D41:G41),"..."))))</f>
        <v>...</v>
      </c>
      <c r="I41" s="587" t="str">
        <f>IF(COUNTIF('SOURCE SG'!$F:$F,$A41)&gt;0,SUMIF('SOURCE SG'!$F:$F,$A41,'SOURCE SG'!$C:$C),IF(COUNT(I42:I43)&gt;0,ABS(SUM(I42))-ABS(SUM(I43)),IF(COUNTIF('SOURCE SG'!$F:$F,$A41&amp;"?")&gt;0,SUMIF('SOURCE SG'!$F:$F,$A41&amp;"?",'SOURCE SG'!$C:$C),"...")))</f>
        <v>...</v>
      </c>
      <c r="J41" s="587" t="str">
        <f>IF(COUNTIF('SOURCE LG'!$F:$F,$A41)&gt;0,SUMIF('SOURCE LG'!$F:$F,$A41,'SOURCE LG'!$C:$C),IF(COUNT(J42:J43)&gt;0,ABS(SUM(J42))-ABS(SUM(J43)),IF(COUNTIF('SOURCE LG'!$F:$F,$A41&amp;"?")&gt;0,SUMIF('SOURCE LG'!$F:$F,$A41&amp;"?",'SOURCE LG'!$C:$C),"...")))</f>
        <v>...</v>
      </c>
      <c r="K41" s="587" t="str">
        <f>IF(COUNTIF('SOURCE CT'!$F:$F,$A41)&gt;0,SUMIF('SOURCE CT'!$F:$F,$A41,'SOURCE CT'!$C:$C),IF(COUNT(K42:K43)&gt;0,ABS(SUM(K42))-ABS(SUM(K43)),IF(COUNTIF('SOURCE CT'!$F:$F,$A41&amp;"?")&gt;0,SUMIF('SOURCE CT'!$F:$F,$A41&amp;"?",'SOURCE CT'!$C:$C),"...")))</f>
        <v>...</v>
      </c>
      <c r="L41" s="587" t="str">
        <f>IF(COUNTIF('SOURCE GG'!$F:$F,$A41)&gt;0,SUMIF('SOURCE GG'!$F:$F,$A41,'SOURCE GG'!$C:$C),IF(COUNT(L42:L43)&gt;0,ABS(SUM(L42))-ABS(SUM(L43)),IF(COUNTIF('SOURCE GG'!$F:$F,$A41&amp;"?")&gt;0,SUMIF('SOURCE GG'!$F:$F,$A41&amp;"?",'SOURCE GG'!$C:$C),IF(COUNT(H41:K41)&gt;0,SUM(H41:K41),"..."))))</f>
        <v>...</v>
      </c>
      <c r="M41" s="587" t="str">
        <f>IF(COUNTIF('SOURCE NFPC'!$F:$F,$A41)&gt;0,SUMIF('SOURCE NFPC'!$F:$F,$A41,'SOURCE NFPC'!$C:$C),IF(COUNT(M42:M43)&gt;0,ABS(SUM(M42))-ABS(SUM(M43)),IF(COUNTIF('SOURCE NFPC'!$F:$F,$A41&amp;"?")&gt;0,SUMIF('SOURCE NFPC'!$F:$F,$A41&amp;"?",'SOURCE NFPC'!$C:$C),"...")))</f>
        <v>...</v>
      </c>
      <c r="N41" s="587" t="str">
        <f>IF(COUNTIF('SOURCE CN'!$F:$F,$A41)&gt;0,SUMIF('SOURCE CN'!$F:$F,$A41,'SOURCE CN'!$C:$C),IF(COUNT(N42:N43)&gt;0,ABS(SUM(N42))-ABS(SUM(N43)),IF(COUNTIF('SOURCE CN'!$F:$F,$A41&amp;"?")&gt;0,SUMIF('SOURCE CN'!$F:$F,$A41&amp;"?",'SOURCE CN'!$C:$C),"...")))</f>
        <v>...</v>
      </c>
      <c r="O41" s="587" t="str">
        <f>IF(COUNTIF('SOURCE NFPS'!$F:$F,$A41)&gt;0,SUMIF('SOURCE NFPS'!$F:$F,$A41,'SOURCE NFPS'!$C:$C),IF(COUNT(O42:O43)&gt;0,ABS(SUM(O42))-ABS(SUM(O43)),IF(COUNTIF('SOURCE NFPS'!$F:$F,$A41&amp;"?")&gt;0,SUMIF('SOURCE NFPS'!$F:$F,$A41&amp;"?",'SOURCE NFPS'!$C:$C),IF(COUNT(L41:N41)&gt;0,SUM(L41:N41),"..."))))</f>
        <v>...</v>
      </c>
      <c r="Q41" s="563">
        <f t="shared" si="0"/>
        <v>0</v>
      </c>
      <c r="R41" s="564">
        <f t="shared" si="1"/>
        <v>0</v>
      </c>
      <c r="S41" s="565">
        <f t="shared" si="2"/>
        <v>0</v>
      </c>
    </row>
    <row r="42" spans="1:19" ht="9.75" customHeight="1">
      <c r="A42" s="684" t="s">
        <v>1692</v>
      </c>
      <c r="B42" s="110" t="s">
        <v>427</v>
      </c>
      <c r="C42" s="106" t="s">
        <v>1063</v>
      </c>
      <c r="D42" s="625" t="str">
        <f>IF(COUNTIF('SOURCE BA'!$F:$F,$A42)&gt;0,SUMIF('SOURCE BA'!$F:$F,$A42,'SOURCE BA'!$C:$C),IF(COUNTIF('SOURCE BA'!$F:$F,$A$41&amp;"?A")&gt;0,SUMIF('SOURCE BA'!$F:$F,$A$41&amp;"?A",'SOURCE BA'!$C:$C),"..."))</f>
        <v>...</v>
      </c>
      <c r="E42" s="625" t="str">
        <f>IF(COUNTIF('SOURCE EA'!$F:$F,$A42)&gt;0,SUMIF('SOURCE EA'!$F:$F,$A42,'SOURCE EA'!$C:$C),IF(COUNTIF('SOURCE EA'!$F:$F,$A$41&amp;"?A")&gt;0,SUMIF('SOURCE EA'!$F:$F,$A$41&amp;"?A",'SOURCE EA'!$C:$C),"..."))</f>
        <v>...</v>
      </c>
      <c r="F42" s="625" t="str">
        <f>IF(COUNTIF('SOURCE SS'!$F:$F,$A42)&gt;0,SUMIF('SOURCE SS'!$F:$F,$A42,'SOURCE SS'!$C:$C),IF(COUNTIF('SOURCE SS'!$F:$F,$A$41&amp;"?A")&gt;0,SUMIF('SOURCE SS'!$F:$F,$A$41&amp;"?A",'SOURCE SS'!$C:$C),"..."))</f>
        <v>...</v>
      </c>
      <c r="G42" s="625" t="str">
        <f>IF(COUNTIF('SOURCE CC'!$F:$F,$A42)&gt;0,SUMIF('SOURCE CC'!$F:$F,$A42,'SOURCE CC'!$C:$C),IF(COUNTIF('SOURCE CC'!$F:$F,$A$41&amp;"?A")&gt;0,SUMIF('SOURCE CC'!$F:$F,$A$41&amp;"?A",'SOURCE CC'!$C:$C),"..."))</f>
        <v>...</v>
      </c>
      <c r="H42" s="625" t="str">
        <f>IF(COUNTIF('SOURCE CG'!$F:$F,$A42)&gt;0,SUMIF('SOURCE CG'!$F:$F,$A42,'SOURCE CG'!$C:$C),IF(COUNTIF('SOURCE CG'!$F:$F,$A$41&amp;"?A")&gt;0,SUMIF('SOURCE CG'!$F:$F,$A$41&amp;"?A",'SOURCE CG'!$C:$C),IF(COUNT(D42:G42)&gt;0,SUM(D42:G42),"...")))</f>
        <v>...</v>
      </c>
      <c r="I42" s="625" t="str">
        <f>IF(COUNTIF('SOURCE SG'!$F:$F,$A42)&gt;0,SUMIF('SOURCE SG'!$F:$F,$A42,'SOURCE SG'!$C:$C),IF(COUNTIF('SOURCE SG'!$F:$F,$A$41&amp;"?A")&gt;0,SUMIF('SOURCE SG'!$F:$F,$A$41&amp;"?A",'SOURCE SG'!$C:$C),"..."))</f>
        <v>...</v>
      </c>
      <c r="J42" s="625" t="str">
        <f>IF(COUNTIF('SOURCE LG'!$F:$F,$A42)&gt;0,SUMIF('SOURCE LG'!$F:$F,$A42,'SOURCE LG'!$C:$C),IF(COUNTIF('SOURCE LG'!$F:$F,$A$41&amp;"?A")&gt;0,SUMIF('SOURCE LG'!$F:$F,$A$41&amp;"?A",'SOURCE LG'!$C:$C),"..."))</f>
        <v>...</v>
      </c>
      <c r="K42" s="625" t="str">
        <f>IF(COUNTIF('SOURCE CT'!$F:$F,$A42)&gt;0,SUMIF('SOURCE CT'!$F:$F,$A42,'SOURCE CT'!$C:$C),IF(COUNTIF('SOURCE CT'!$F:$F,$A$41&amp;"?A")&gt;0,SUMIF('SOURCE CT'!$F:$F,$A$41&amp;"?A",'SOURCE CT'!$C:$C),"..."))</f>
        <v>...</v>
      </c>
      <c r="L42" s="625" t="str">
        <f>IF(COUNTIF('SOURCE GG'!$F:$F,$A42)&gt;0,SUMIF('SOURCE GG'!$F:$F,$A42,'SOURCE GG'!$C:$C),IF(COUNTIF('SOURCE GG'!$F:$F,$A$41&amp;"?A")&gt;0,SUMIF('SOURCE GG'!$F:$F,$A$41&amp;"?A",'SOURCE GG'!$C:$C),IF(COUNT(H42:K42)&gt;0,SUM(H42:K42),"...")))</f>
        <v>...</v>
      </c>
      <c r="M42" s="625" t="str">
        <f>IF(COUNTIF('SOURCE NFPC'!$F:$F,$A42)&gt;0,SUMIF('SOURCE NFPC'!$F:$F,$A42,'SOURCE NFPC'!$C:$C),IF(COUNTIF('SOURCE NFPC'!$F:$F,$A$41&amp;"?A")&gt;0,SUMIF('SOURCE NFPC'!$F:$F,$A$41&amp;"?A",'SOURCE NFPC'!$C:$C),"..."))</f>
        <v>...</v>
      </c>
      <c r="N42" s="625" t="str">
        <f>IF(COUNTIF('SOURCE CN'!$F:$F,$A42)&gt;0,SUMIF('SOURCE CN'!$F:$F,$A42,'SOURCE CN'!$C:$C),IF(COUNTIF('SOURCE CN'!$F:$F,$A$41&amp;"?A")&gt;0,SUMIF('SOURCE CN'!$F:$F,$A$41&amp;"?A",'SOURCE CN'!$C:$C),"..."))</f>
        <v>...</v>
      </c>
      <c r="O42" s="625" t="str">
        <f>IF(COUNTIF('SOURCE NFPS'!$F:$F,$A42)&gt;0,SUMIF('SOURCE NFPS'!$F:$F,$A42,'SOURCE NFPS'!$C:$C),IF(COUNTIF('SOURCE NFPS'!$F:$F,$A$41&amp;"?A")&gt;0,SUMIF('SOURCE NFPS'!$F:$F,$A$41&amp;"?A",'SOURCE NFPS'!$C:$C),IF(COUNT(L42:N42)&gt;0,SUM(L42:N42),"...")))</f>
        <v>...</v>
      </c>
      <c r="Q42" s="563">
        <f t="shared" si="0"/>
        <v>0</v>
      </c>
      <c r="R42" s="564">
        <f t="shared" si="1"/>
        <v>0</v>
      </c>
      <c r="S42" s="565">
        <f t="shared" si="2"/>
        <v>0</v>
      </c>
    </row>
    <row r="43" spans="1:19" ht="9.75" customHeight="1">
      <c r="A43" s="684" t="s">
        <v>1702</v>
      </c>
      <c r="B43" s="110" t="s">
        <v>428</v>
      </c>
      <c r="C43" s="106" t="s">
        <v>1063</v>
      </c>
      <c r="D43" s="625" t="str">
        <f>IF(COUNTIF('SOURCE BA'!$F:$F,$A43)&gt;0,SUMIF('SOURCE BA'!$F:$F,$A43,'SOURCE BA'!$C:$C),IF(COUNTIF('SOURCE BA'!$F:$F,$A$41&amp;"?B")&gt;0,SUMIF('SOURCE BA'!$F:$F,$A$41&amp;"?B",'SOURCE BA'!$C:$C),"..."))</f>
        <v>...</v>
      </c>
      <c r="E43" s="625" t="str">
        <f>IF(COUNTIF('SOURCE EA'!$F:$F,$A43)&gt;0,SUMIF('SOURCE EA'!$F:$F,$A43,'SOURCE EA'!$C:$C),IF(COUNTIF('SOURCE EA'!$F:$F,$A$41&amp;"?B")&gt;0,SUMIF('SOURCE EA'!$F:$F,$A$41&amp;"?B",'SOURCE EA'!$C:$C),"..."))</f>
        <v>...</v>
      </c>
      <c r="F43" s="625" t="str">
        <f>IF(COUNTIF('SOURCE SS'!$F:$F,$A43)&gt;0,SUMIF('SOURCE SS'!$F:$F,$A43,'SOURCE SS'!$C:$C),IF(COUNTIF('SOURCE SS'!$F:$F,$A$41&amp;"?B")&gt;0,SUMIF('SOURCE SS'!$F:$F,$A$41&amp;"?B",'SOURCE SS'!$C:$C),"..."))</f>
        <v>...</v>
      </c>
      <c r="G43" s="625" t="str">
        <f>IF(COUNTIF('SOURCE CC'!$F:$F,$A43)&gt;0,SUMIF('SOURCE CC'!$F:$F,$A43,'SOURCE CC'!$C:$C),IF(COUNTIF('SOURCE CC'!$F:$F,$A$41&amp;"?B")&gt;0,SUMIF('SOURCE CC'!$F:$F,$A$41&amp;"?B",'SOURCE CC'!$C:$C),"..."))</f>
        <v>...</v>
      </c>
      <c r="H43" s="625" t="str">
        <f>IF(COUNTIF('SOURCE CG'!$F:$F,$A43)&gt;0,SUMIF('SOURCE CG'!$F:$F,$A43,'SOURCE CG'!$C:$C),IF(COUNTIF('SOURCE CG'!$F:$F,$A$41&amp;"?B")&gt;0,SUMIF('SOURCE CG'!$F:$F,$A$41&amp;"?B",'SOURCE CG'!$C:$C),IF(COUNT(D43:G43)&gt;0,SUM(D43:G43),"...")))</f>
        <v>...</v>
      </c>
      <c r="I43" s="625" t="str">
        <f>IF(COUNTIF('SOURCE SG'!$F:$F,$A43)&gt;0,SUMIF('SOURCE SG'!$F:$F,$A43,'SOURCE SG'!$C:$C),IF(COUNTIF('SOURCE SG'!$F:$F,$A$41&amp;"?B")&gt;0,SUMIF('SOURCE SG'!$F:$F,$A$41&amp;"?B",'SOURCE SG'!$C:$C),"..."))</f>
        <v>...</v>
      </c>
      <c r="J43" s="625" t="str">
        <f>IF(COUNTIF('SOURCE LG'!$F:$F,$A43)&gt;0,SUMIF('SOURCE LG'!$F:$F,$A43,'SOURCE LG'!$C:$C),IF(COUNTIF('SOURCE LG'!$F:$F,$A$41&amp;"?B")&gt;0,SUMIF('SOURCE LG'!$F:$F,$A$41&amp;"?B",'SOURCE LG'!$C:$C),"..."))</f>
        <v>...</v>
      </c>
      <c r="K43" s="625" t="str">
        <f>IF(COUNTIF('SOURCE CT'!$F:$F,$A43)&gt;0,SUMIF('SOURCE CT'!$F:$F,$A43,'SOURCE CT'!$C:$C),IF(COUNTIF('SOURCE CT'!$F:$F,$A$41&amp;"?B")&gt;0,SUMIF('SOURCE CT'!$F:$F,$A$41&amp;"?B",'SOURCE CT'!$C:$C),"..."))</f>
        <v>...</v>
      </c>
      <c r="L43" s="625" t="str">
        <f>IF(COUNTIF('SOURCE GG'!$F:$F,$A43)&gt;0,SUMIF('SOURCE GG'!$F:$F,$A43,'SOURCE GG'!$C:$C),IF(COUNTIF('SOURCE GG'!$F:$F,$A$41&amp;"?B")&gt;0,SUMIF('SOURCE GG'!$F:$F,$A$41&amp;"?B",'SOURCE GG'!$C:$C),IF(COUNT(H43:K43)&gt;0,SUM(H43:K43),"...")))</f>
        <v>...</v>
      </c>
      <c r="M43" s="625" t="str">
        <f>IF(COUNTIF('SOURCE NFPC'!$F:$F,$A43)&gt;0,SUMIF('SOURCE NFPC'!$F:$F,$A43,'SOURCE NFPC'!$C:$C),IF(COUNTIF('SOURCE NFPC'!$F:$F,$A$41&amp;"?B")&gt;0,SUMIF('SOURCE NFPC'!$F:$F,$A$41&amp;"?B",'SOURCE NFPC'!$C:$C),"..."))</f>
        <v>...</v>
      </c>
      <c r="N43" s="625" t="str">
        <f>IF(COUNTIF('SOURCE CN'!$F:$F,$A43)&gt;0,SUMIF('SOURCE CN'!$F:$F,$A43,'SOURCE CN'!$C:$C),IF(COUNTIF('SOURCE CN'!$F:$F,$A$41&amp;"?B")&gt;0,SUMIF('SOURCE CN'!$F:$F,$A$41&amp;"?B",'SOURCE CN'!$C:$C),"..."))</f>
        <v>...</v>
      </c>
      <c r="O43" s="625" t="str">
        <f>IF(COUNTIF('SOURCE NFPS'!$F:$F,$A43)&gt;0,SUMIF('SOURCE NFPS'!$F:$F,$A43,'SOURCE NFPS'!$C:$C),IF(COUNTIF('SOURCE NFPS'!$F:$F,$A$41&amp;"?B")&gt;0,SUMIF('SOURCE NFPS'!$F:$F,$A$41&amp;"?B",'SOURCE NFPS'!$C:$C),IF(COUNT(L43:N43)&gt;0,SUM(L43:N43),"...")))</f>
        <v>...</v>
      </c>
      <c r="Q43" s="563">
        <f t="shared" si="0"/>
        <v>0</v>
      </c>
      <c r="R43" s="564">
        <f t="shared" si="1"/>
        <v>0</v>
      </c>
      <c r="S43" s="565">
        <f t="shared" si="2"/>
        <v>0</v>
      </c>
    </row>
    <row r="44" spans="1:19" ht="14.25" customHeight="1">
      <c r="A44" s="677" t="s">
        <v>2064</v>
      </c>
      <c r="B44" s="96" t="s">
        <v>1563</v>
      </c>
      <c r="C44" s="4" t="s">
        <v>1063</v>
      </c>
      <c r="D44" s="587" t="str">
        <f>IF(COUNTIF('SOURCE BA'!$F:$F,$A44)&gt;0,SUMIF('SOURCE BA'!$F:$F,$A44,'SOURCE BA'!$C:$C),IF(COUNT(D45:D46)&gt;0,ABS(SUM(D45))-ABS(SUM(D46)),IF(COUNTIF('SOURCE BA'!$F:$F,$A44&amp;"?")&gt;0,SUMIF('SOURCE BA'!$F:$F,$A44&amp;"?",'SOURCE BA'!$C:$C),"...")))</f>
        <v>...</v>
      </c>
      <c r="E44" s="587" t="str">
        <f>IF(COUNTIF('SOURCE EA'!$F:$F,$A44)&gt;0,SUMIF('SOURCE EA'!$F:$F,$A44,'SOURCE EA'!$C:$C),IF(COUNT(E45:E46)&gt;0,ABS(SUM(E45))-ABS(SUM(E46)),IF(COUNTIF('SOURCE EA'!$F:$F,$A44&amp;"?")&gt;0,SUMIF('SOURCE EA'!$F:$F,$A44&amp;"?",'SOURCE EA'!$C:$C),"...")))</f>
        <v>...</v>
      </c>
      <c r="F44" s="587" t="str">
        <f>IF(COUNTIF('SOURCE SS'!$F:$F,$A44)&gt;0,SUMIF('SOURCE SS'!$F:$F,$A44,'SOURCE SS'!$C:$C),IF(COUNT(F45:F46)&gt;0,ABS(SUM(F45))-ABS(SUM(F46)),IF(COUNTIF('SOURCE SS'!$F:$F,$A44&amp;"?")&gt;0,SUMIF('SOURCE SS'!$F:$F,$A44&amp;"?",'SOURCE SS'!$C:$C),"...")))</f>
        <v>...</v>
      </c>
      <c r="G44" s="587" t="str">
        <f>IF(COUNTIF('SOURCE CC'!$F:$F,$A44)&gt;0,SUMIF('SOURCE CC'!$F:$F,$A44,'SOURCE CC'!$C:$C),IF(COUNT(G45:G46)&gt;0,ABS(SUM(G45))-ABS(SUM(G46)),IF(COUNTIF('SOURCE CC'!$F:$F,$A44&amp;"?")&gt;0,SUMIF('SOURCE CC'!$F:$F,$A44&amp;"?",'SOURCE CC'!$C:$C),"...")))</f>
        <v>...</v>
      </c>
      <c r="H44" s="587" t="str">
        <f>IF(COUNTIF('SOURCE CG'!$F:$F,$A44)&gt;0,SUMIF('SOURCE CG'!$F:$F,$A44,'SOURCE CG'!$C:$C),IF(COUNT(H45:H46)&gt;0,ABS(SUM(H45))-ABS(SUM(H46)),IF(COUNTIF('SOURCE CG'!$F:$F,$A44&amp;"?")&gt;0,SUMIF('SOURCE CG'!$F:$F,$A44&amp;"?",'SOURCE CG'!$C:$C),IF(COUNT(D44:G44)&gt;0,SUM(D44:G44),"..."))))</f>
        <v>...</v>
      </c>
      <c r="I44" s="587" t="str">
        <f>IF(COUNTIF('SOURCE SG'!$F:$F,$A44)&gt;0,SUMIF('SOURCE SG'!$F:$F,$A44,'SOURCE SG'!$C:$C),IF(COUNT(I45:I46)&gt;0,ABS(SUM(I45))-ABS(SUM(I46)),IF(COUNTIF('SOURCE SG'!$F:$F,$A44&amp;"?")&gt;0,SUMIF('SOURCE SG'!$F:$F,$A44&amp;"?",'SOURCE SG'!$C:$C),"...")))</f>
        <v>...</v>
      </c>
      <c r="J44" s="587" t="str">
        <f>IF(COUNTIF('SOURCE LG'!$F:$F,$A44)&gt;0,SUMIF('SOURCE LG'!$F:$F,$A44,'SOURCE LG'!$C:$C),IF(COUNT(J45:J46)&gt;0,ABS(SUM(J45))-ABS(SUM(J46)),IF(COUNTIF('SOURCE LG'!$F:$F,$A44&amp;"?")&gt;0,SUMIF('SOURCE LG'!$F:$F,$A44&amp;"?",'SOURCE LG'!$C:$C),"...")))</f>
        <v>...</v>
      </c>
      <c r="K44" s="587" t="str">
        <f>IF(COUNTIF('SOURCE CT'!$F:$F,$A44)&gt;0,SUMIF('SOURCE CT'!$F:$F,$A44,'SOURCE CT'!$C:$C),IF(COUNT(K45:K46)&gt;0,ABS(SUM(K45))-ABS(SUM(K46)),IF(COUNTIF('SOURCE CT'!$F:$F,$A44&amp;"?")&gt;0,SUMIF('SOURCE CT'!$F:$F,$A44&amp;"?",'SOURCE CT'!$C:$C),"...")))</f>
        <v>...</v>
      </c>
      <c r="L44" s="587" t="str">
        <f>IF(COUNTIF('SOURCE GG'!$F:$F,$A44)&gt;0,SUMIF('SOURCE GG'!$F:$F,$A44,'SOURCE GG'!$C:$C),IF(COUNT(L45:L46)&gt;0,ABS(SUM(L45))-ABS(SUM(L46)),IF(COUNTIF('SOURCE GG'!$F:$F,$A44&amp;"?")&gt;0,SUMIF('SOURCE GG'!$F:$F,$A44&amp;"?",'SOURCE GG'!$C:$C),IF(COUNT(H44:K44)&gt;0,SUM(H44:K44),"..."))))</f>
        <v>...</v>
      </c>
      <c r="M44" s="587" t="str">
        <f>IF(COUNTIF('SOURCE NFPC'!$F:$F,$A44)&gt;0,SUMIF('SOURCE NFPC'!$F:$F,$A44,'SOURCE NFPC'!$C:$C),IF(COUNT(M45:M46)&gt;0,ABS(SUM(M45))-ABS(SUM(M46)),IF(COUNTIF('SOURCE NFPC'!$F:$F,$A44&amp;"?")&gt;0,SUMIF('SOURCE NFPC'!$F:$F,$A44&amp;"?",'SOURCE NFPC'!$C:$C),"...")))</f>
        <v>...</v>
      </c>
      <c r="N44" s="587" t="str">
        <f>IF(COUNTIF('SOURCE CN'!$F:$F,$A44)&gt;0,SUMIF('SOURCE CN'!$F:$F,$A44,'SOURCE CN'!$C:$C),IF(COUNT(N45:N46)&gt;0,ABS(SUM(N45))-ABS(SUM(N46)),IF(COUNTIF('SOURCE CN'!$F:$F,$A44&amp;"?")&gt;0,SUMIF('SOURCE CN'!$F:$F,$A44&amp;"?",'SOURCE CN'!$C:$C),"...")))</f>
        <v>...</v>
      </c>
      <c r="O44" s="587" t="str">
        <f>IF(COUNTIF('SOURCE NFPS'!$F:$F,$A44)&gt;0,SUMIF('SOURCE NFPS'!$F:$F,$A44,'SOURCE NFPS'!$C:$C),IF(COUNT(O45:O46)&gt;0,ABS(SUM(O45))-ABS(SUM(O46)),IF(COUNTIF('SOURCE NFPS'!$F:$F,$A44&amp;"?")&gt;0,SUMIF('SOURCE NFPS'!$F:$F,$A44&amp;"?",'SOURCE NFPS'!$C:$C),IF(COUNT(L44:N44)&gt;0,SUM(L44:N44),"..."))))</f>
        <v>...</v>
      </c>
      <c r="Q44" s="563">
        <f t="shared" si="0"/>
        <v>0</v>
      </c>
      <c r="R44" s="564">
        <f t="shared" si="1"/>
        <v>0</v>
      </c>
      <c r="S44" s="565">
        <f t="shared" si="2"/>
        <v>0</v>
      </c>
    </row>
    <row r="45" spans="1:19" ht="9.75" customHeight="1">
      <c r="A45" s="684" t="s">
        <v>1693</v>
      </c>
      <c r="B45" s="110" t="s">
        <v>429</v>
      </c>
      <c r="C45" s="106" t="s">
        <v>1063</v>
      </c>
      <c r="D45" s="625" t="str">
        <f>IF(COUNTIF('SOURCE BA'!$F:$F,$A45)&gt;0,SUMIF('SOURCE BA'!$F:$F,$A45,'SOURCE BA'!$C:$C),IF(COUNTIF('SOURCE BA'!$F:$F,$A$44&amp;"?A")&gt;0,SUMIF('SOURCE BA'!$F:$F,$A$44&amp;"?A",'SOURCE BA'!$C:$C),"..."))</f>
        <v>...</v>
      </c>
      <c r="E45" s="625" t="str">
        <f>IF(COUNTIF('SOURCE EA'!$F:$F,$A45)&gt;0,SUMIF('SOURCE EA'!$F:$F,$A45,'SOURCE EA'!$C:$C),IF(COUNTIF('SOURCE EA'!$F:$F,$A$44&amp;"?A")&gt;0,SUMIF('SOURCE EA'!$F:$F,$A$44&amp;"?A",'SOURCE EA'!$C:$C),"..."))</f>
        <v>...</v>
      </c>
      <c r="F45" s="625" t="str">
        <f>IF(COUNTIF('SOURCE SS'!$F:$F,$A45)&gt;0,SUMIF('SOURCE SS'!$F:$F,$A45,'SOURCE SS'!$C:$C),IF(COUNTIF('SOURCE SS'!$F:$F,$A$44&amp;"?A")&gt;0,SUMIF('SOURCE SS'!$F:$F,$A$44&amp;"?A",'SOURCE SS'!$C:$C),"..."))</f>
        <v>...</v>
      </c>
      <c r="G45" s="625" t="str">
        <f>IF(COUNTIF('SOURCE CC'!$F:$F,$A45)&gt;0,SUMIF('SOURCE CC'!$F:$F,$A45,'SOURCE CC'!$C:$C),IF(COUNTIF('SOURCE CC'!$F:$F,$A$44&amp;"?A")&gt;0,SUMIF('SOURCE CC'!$F:$F,$A$44&amp;"?A",'SOURCE CC'!$C:$C),"..."))</f>
        <v>...</v>
      </c>
      <c r="H45" s="625" t="str">
        <f>IF(COUNTIF('SOURCE CG'!$F:$F,$A45)&gt;0,SUMIF('SOURCE CG'!$F:$F,$A45,'SOURCE CG'!$C:$C),IF(COUNTIF('SOURCE CG'!$F:$F,$A$44&amp;"?A")&gt;0,SUMIF('SOURCE CG'!$F:$F,$A$44&amp;"?A",'SOURCE CG'!$C:$C),IF(COUNT(D45:G45)&gt;0,SUM(D45:G45),"...")))</f>
        <v>...</v>
      </c>
      <c r="I45" s="625" t="str">
        <f>IF(COUNTIF('SOURCE SG'!$F:$F,$A45)&gt;0,SUMIF('SOURCE SG'!$F:$F,$A45,'SOURCE SG'!$C:$C),IF(COUNTIF('SOURCE SG'!$F:$F,$A$44&amp;"?A")&gt;0,SUMIF('SOURCE SG'!$F:$F,$A$44&amp;"?A",'SOURCE SG'!$C:$C),"..."))</f>
        <v>...</v>
      </c>
      <c r="J45" s="625" t="str">
        <f>IF(COUNTIF('SOURCE LG'!$F:$F,$A45)&gt;0,SUMIF('SOURCE LG'!$F:$F,$A45,'SOURCE LG'!$C:$C),IF(COUNTIF('SOURCE LG'!$F:$F,$A$44&amp;"?A")&gt;0,SUMIF('SOURCE LG'!$F:$F,$A$44&amp;"?A",'SOURCE LG'!$C:$C),"..."))</f>
        <v>...</v>
      </c>
      <c r="K45" s="625" t="str">
        <f>IF(COUNTIF('SOURCE CT'!$F:$F,$A45)&gt;0,SUMIF('SOURCE CT'!$F:$F,$A45,'SOURCE CT'!$C:$C),IF(COUNTIF('SOURCE CT'!$F:$F,$A$44&amp;"?A")&gt;0,SUMIF('SOURCE CT'!$F:$F,$A$44&amp;"?A",'SOURCE CT'!$C:$C),"..."))</f>
        <v>...</v>
      </c>
      <c r="L45" s="625" t="str">
        <f>IF(COUNTIF('SOURCE GG'!$F:$F,$A45)&gt;0,SUMIF('SOURCE GG'!$F:$F,$A45,'SOURCE GG'!$C:$C),IF(COUNTIF('SOURCE GG'!$F:$F,$A$44&amp;"?A")&gt;0,SUMIF('SOURCE GG'!$F:$F,$A$44&amp;"?A",'SOURCE GG'!$C:$C),IF(COUNT(H45:K45)&gt;0,SUM(H45:K45),"...")))</f>
        <v>...</v>
      </c>
      <c r="M45" s="625" t="str">
        <f>IF(COUNTIF('SOURCE NFPC'!$F:$F,$A45)&gt;0,SUMIF('SOURCE NFPC'!$F:$F,$A45,'SOURCE NFPC'!$C:$C),IF(COUNTIF('SOURCE NFPC'!$F:$F,$A$44&amp;"?A")&gt;0,SUMIF('SOURCE NFPC'!$F:$F,$A$44&amp;"?A",'SOURCE NFPC'!$C:$C),"..."))</f>
        <v>...</v>
      </c>
      <c r="N45" s="625" t="str">
        <f>IF(COUNTIF('SOURCE CN'!$F:$F,$A45)&gt;0,SUMIF('SOURCE CN'!$F:$F,$A45,'SOURCE CN'!$C:$C),IF(COUNTIF('SOURCE CN'!$F:$F,$A$44&amp;"?A")&gt;0,SUMIF('SOURCE CN'!$F:$F,$A$44&amp;"?A",'SOURCE CN'!$C:$C),"..."))</f>
        <v>...</v>
      </c>
      <c r="O45" s="625" t="str">
        <f>IF(COUNTIF('SOURCE NFPS'!$F:$F,$A45)&gt;0,SUMIF('SOURCE NFPS'!$F:$F,$A45,'SOURCE NFPS'!$C:$C),IF(COUNTIF('SOURCE NFPS'!$F:$F,$A$44&amp;"?A")&gt;0,SUMIF('SOURCE NFPS'!$F:$F,$A$44&amp;"?A",'SOURCE NFPS'!$C:$C),IF(COUNT(L45:N45)&gt;0,SUM(L45:N45),"...")))</f>
        <v>...</v>
      </c>
      <c r="Q45" s="563">
        <f t="shared" si="0"/>
        <v>0</v>
      </c>
      <c r="R45" s="564">
        <f t="shared" si="1"/>
        <v>0</v>
      </c>
      <c r="S45" s="565">
        <f t="shared" si="2"/>
        <v>0</v>
      </c>
    </row>
    <row r="46" spans="1:19" ht="9.75" customHeight="1">
      <c r="A46" s="685" t="s">
        <v>1703</v>
      </c>
      <c r="B46" s="111" t="s">
        <v>570</v>
      </c>
      <c r="C46" s="107" t="s">
        <v>1063</v>
      </c>
      <c r="D46" s="625" t="str">
        <f>IF(COUNTIF('SOURCE BA'!$F:$F,$A46)&gt;0,SUMIF('SOURCE BA'!$F:$F,$A46,'SOURCE BA'!$C:$C),IF(COUNTIF('SOURCE BA'!$F:$F,$A$44&amp;"?B")&gt;0,SUMIF('SOURCE BA'!$F:$F,$A$44&amp;"?B",'SOURCE BA'!$C:$C),"..."))</f>
        <v>...</v>
      </c>
      <c r="E46" s="625" t="str">
        <f>IF(COUNTIF('SOURCE EA'!$F:$F,$A46)&gt;0,SUMIF('SOURCE EA'!$F:$F,$A46,'SOURCE EA'!$C:$C),IF(COUNTIF('SOURCE EA'!$F:$F,$A$44&amp;"?B")&gt;0,SUMIF('SOURCE EA'!$F:$F,$A$44&amp;"?B",'SOURCE EA'!$C:$C),"..."))</f>
        <v>...</v>
      </c>
      <c r="F46" s="625" t="str">
        <f>IF(COUNTIF('SOURCE SS'!$F:$F,$A46)&gt;0,SUMIF('SOURCE SS'!$F:$F,$A46,'SOURCE SS'!$C:$C),IF(COUNTIF('SOURCE SS'!$F:$F,$A$44&amp;"?B")&gt;0,SUMIF('SOURCE SS'!$F:$F,$A$44&amp;"?B",'SOURCE SS'!$C:$C),"..."))</f>
        <v>...</v>
      </c>
      <c r="G46" s="625" t="str">
        <f>IF(COUNTIF('SOURCE CC'!$F:$F,$A46)&gt;0,SUMIF('SOURCE CC'!$F:$F,$A46,'SOURCE CC'!$C:$C),IF(COUNTIF('SOURCE CC'!$F:$F,$A$44&amp;"?B")&gt;0,SUMIF('SOURCE CC'!$F:$F,$A$44&amp;"?B",'SOURCE CC'!$C:$C),"..."))</f>
        <v>...</v>
      </c>
      <c r="H46" s="625" t="str">
        <f>IF(COUNTIF('SOURCE CG'!$F:$F,$A46)&gt;0,SUMIF('SOURCE CG'!$F:$F,$A46,'SOURCE CG'!$C:$C),IF(COUNTIF('SOURCE CG'!$F:$F,$A$44&amp;"?B")&gt;0,SUMIF('SOURCE CG'!$F:$F,$A$44&amp;"?B",'SOURCE CG'!$C:$C),IF(COUNT(D46:G46)&gt;0,SUM(D46:G46),"...")))</f>
        <v>...</v>
      </c>
      <c r="I46" s="625" t="str">
        <f>IF(COUNTIF('SOURCE SG'!$F:$F,$A46)&gt;0,SUMIF('SOURCE SG'!$F:$F,$A46,'SOURCE SG'!$C:$C),IF(COUNTIF('SOURCE SG'!$F:$F,$A$44&amp;"?B")&gt;0,SUMIF('SOURCE SG'!$F:$F,$A$44&amp;"?B",'SOURCE SG'!$C:$C),"..."))</f>
        <v>...</v>
      </c>
      <c r="J46" s="625" t="str">
        <f>IF(COUNTIF('SOURCE LG'!$F:$F,$A46)&gt;0,SUMIF('SOURCE LG'!$F:$F,$A46,'SOURCE LG'!$C:$C),IF(COUNTIF('SOURCE LG'!$F:$F,$A$44&amp;"?B")&gt;0,SUMIF('SOURCE LG'!$F:$F,$A$44&amp;"?B",'SOURCE LG'!$C:$C),"..."))</f>
        <v>...</v>
      </c>
      <c r="K46" s="625" t="str">
        <f>IF(COUNTIF('SOURCE CT'!$F:$F,$A46)&gt;0,SUMIF('SOURCE CT'!$F:$F,$A46,'SOURCE CT'!$C:$C),IF(COUNTIF('SOURCE CT'!$F:$F,$A$44&amp;"?B")&gt;0,SUMIF('SOURCE CT'!$F:$F,$A$44&amp;"?B",'SOURCE CT'!$C:$C),"..."))</f>
        <v>...</v>
      </c>
      <c r="L46" s="625" t="str">
        <f>IF(COUNTIF('SOURCE GG'!$F:$F,$A46)&gt;0,SUMIF('SOURCE GG'!$F:$F,$A46,'SOURCE GG'!$C:$C),IF(COUNTIF('SOURCE GG'!$F:$F,$A$44&amp;"?B")&gt;0,SUMIF('SOURCE GG'!$F:$F,$A$44&amp;"?B",'SOURCE GG'!$C:$C),IF(COUNT(H46:K46)&gt;0,SUM(H46:K46),"...")))</f>
        <v>...</v>
      </c>
      <c r="M46" s="625" t="str">
        <f>IF(COUNTIF('SOURCE NFPC'!$F:$F,$A46)&gt;0,SUMIF('SOURCE NFPC'!$F:$F,$A46,'SOURCE NFPC'!$C:$C),IF(COUNTIF('SOURCE NFPC'!$F:$F,$A$44&amp;"?B")&gt;0,SUMIF('SOURCE NFPC'!$F:$F,$A$44&amp;"?B",'SOURCE NFPC'!$C:$C),"..."))</f>
        <v>...</v>
      </c>
      <c r="N46" s="625" t="str">
        <f>IF(COUNTIF('SOURCE CN'!$F:$F,$A46)&gt;0,SUMIF('SOURCE CN'!$F:$F,$A46,'SOURCE CN'!$C:$C),IF(COUNTIF('SOURCE CN'!$F:$F,$A$44&amp;"?B")&gt;0,SUMIF('SOURCE CN'!$F:$F,$A$44&amp;"?B",'SOURCE CN'!$C:$C),"..."))</f>
        <v>...</v>
      </c>
      <c r="O46" s="625" t="str">
        <f>IF(COUNTIF('SOURCE NFPS'!$F:$F,$A46)&gt;0,SUMIF('SOURCE NFPS'!$F:$F,$A46,'SOURCE NFPS'!$C:$C),IF(COUNTIF('SOURCE NFPS'!$F:$F,$A$44&amp;"?B")&gt;0,SUMIF('SOURCE NFPS'!$F:$F,$A$44&amp;"?B",'SOURCE NFPS'!$C:$C),IF(COUNT(L46:N46)&gt;0,SUM(L46:N46),"...")))</f>
        <v>...</v>
      </c>
      <c r="Q46" s="563">
        <f t="shared" si="0"/>
        <v>0</v>
      </c>
      <c r="R46" s="564">
        <f t="shared" si="1"/>
        <v>0</v>
      </c>
      <c r="S46" s="565">
        <f t="shared" si="2"/>
        <v>0</v>
      </c>
    </row>
    <row r="47" spans="1:19" s="284" customFormat="1" ht="15" customHeight="1">
      <c r="A47" s="681" t="s">
        <v>2065</v>
      </c>
      <c r="B47" s="94" t="s">
        <v>1634</v>
      </c>
      <c r="C47" s="14" t="s">
        <v>1063</v>
      </c>
      <c r="D47" s="584" t="str">
        <f>IF(COUNTIF('SOURCE BA'!$F:$F,$A47)&gt;0,SUMIF('SOURCE BA'!$F:$F,$A47,'SOURCE BA'!$C:$C),IF((COUNTIF('SOURCE BA'!$F:$F,$A47&amp;"A")+COUNTIF('SOURCE BA'!$F:$F,$A47&amp;"B")+COUNTIF('SOURCE BA'!$F:$F,$A47&amp;"C"))&gt;0,ABS(SUMIF('SOURCE BA'!$F:$F,$A47&amp;"A",'SOURCE BA'!$C:$C))-ABS(SUMIF('SOURCE BA'!$F:$F,$A47&amp;"B",'SOURCE BA'!$C:$C))-ABS(SUMIF('SOURCE BA'!$F:$F,$A47&amp;"C",'SOURCE BA'!$C:$C)),IF(COUNT(D48:D55)&gt;0,SUM(D48:D55),IF(COUNT(D56,D64)&gt;0,SUM(D56,D64),"..."))))</f>
        <v>...</v>
      </c>
      <c r="E47" s="584" t="str">
        <f>IF(COUNTIF('SOURCE EA'!$F:$F,$A47)&gt;0,SUMIF('SOURCE EA'!$F:$F,$A47,'SOURCE EA'!$C:$C),IF((COUNTIF('SOURCE EA'!$F:$F,$A47&amp;"A")+COUNTIF('SOURCE EA'!$F:$F,$A47&amp;"B")+COUNTIF('SOURCE EA'!$F:$F,$A47&amp;"C"))&gt;0,ABS(SUMIF('SOURCE EA'!$F:$F,$A47&amp;"A",'SOURCE EA'!$C:$C))-ABS(SUMIF('SOURCE EA'!$F:$F,$A47&amp;"B",'SOURCE EA'!$C:$C))-ABS(SUMIF('SOURCE EA'!$F:$F,$A47&amp;"C",'SOURCE EA'!$C:$C)),IF(COUNT(E48:E55)&gt;0,SUM(E48:E55),IF(COUNT(E56,E64)&gt;0,SUM(E56,E64),"..."))))</f>
        <v>...</v>
      </c>
      <c r="F47" s="584" t="str">
        <f>IF(COUNTIF('SOURCE SS'!$F:$F,$A47)&gt;0,SUMIF('SOURCE SS'!$F:$F,$A47,'SOURCE SS'!$C:$C),IF((COUNTIF('SOURCE SS'!$F:$F,$A47&amp;"A")+COUNTIF('SOURCE SS'!$F:$F,$A47&amp;"B")+COUNTIF('SOURCE SS'!$F:$F,$A47&amp;"C"))&gt;0,ABS(SUMIF('SOURCE SS'!$F:$F,$A47&amp;"A",'SOURCE SS'!$C:$C))-ABS(SUMIF('SOURCE SS'!$F:$F,$A47&amp;"B",'SOURCE SS'!$C:$C))-ABS(SUMIF('SOURCE SS'!$F:$F,$A47&amp;"C",'SOURCE SS'!$C:$C)),IF(COUNT(F48:F55)&gt;0,SUM(F48:F55),IF(COUNT(F56,F64)&gt;0,SUM(F56,F64),"..."))))</f>
        <v>...</v>
      </c>
      <c r="G47" s="584" t="str">
        <f>IF(COUNTIF('SOURCE CC'!$F:$F,$A47)&gt;0,SUMIF('SOURCE CC'!$F:$F,$A47,'SOURCE CC'!$C:$C),IF((COUNTIF('SOURCE CC'!$F:$F,$A47&amp;"A")+COUNTIF('SOURCE CC'!$F:$F,$A47&amp;"B")+COUNTIF('SOURCE CC'!$F:$F,$A47&amp;"C"))&gt;0,ABS(SUMIF('SOURCE CC'!$F:$F,$A47&amp;"A",'SOURCE CC'!$C:$C))-ABS(SUMIF('SOURCE CC'!$F:$F,$A47&amp;"B",'SOURCE CC'!$C:$C))-ABS(SUMIF('SOURCE CC'!$F:$F,$A47&amp;"C",'SOURCE CC'!$C:$C)),IF(COUNT(G48:G55)&gt;0,SUM(G48:G55),IF(COUNT(G56,G64)&gt;0,SUM(G56,G64),"..."))))</f>
        <v>...</v>
      </c>
      <c r="H47" s="584" t="str">
        <f>IF(COUNTIF('SOURCE CG'!$F:$F,$A47)&gt;0,SUMIF('SOURCE CG'!$F:$F,$A47,'SOURCE CG'!$C:$C),IF((COUNTIF('SOURCE CG'!$F:$F,$A47&amp;"A")+COUNTIF('SOURCE CG'!$F:$F,$A47&amp;"B")+COUNTIF('SOURCE CG'!$F:$F,$A47&amp;"C"))&gt;0,ABS(SUMIF('SOURCE CG'!$F:$F,$A47&amp;"A",'SOURCE CG'!$C:$C))-ABS(SUMIF('SOURCE CG'!$F:$F,$A47&amp;"B",'SOURCE CG'!$C:$C))-ABS(SUMIF('SOURCE CG'!$F:$F,$A47&amp;"C",'SOURCE CG'!$C:$C)),IF(COUNT(H48:H55)&gt;0,SUM(H48:H55),IF(COUNT(H56,H64)&gt;0,SUM(H56,H64),IF(COUNT(D47:G47)&gt;0,SUM(D47:G47),"...")))))</f>
        <v>...</v>
      </c>
      <c r="I47" s="584" t="str">
        <f>IF(COUNTIF('SOURCE SG'!$F:$F,$A47)&gt;0,SUMIF('SOURCE SG'!$F:$F,$A47,'SOURCE SG'!$C:$C),IF((COUNTIF('SOURCE SG'!$F:$F,$A47&amp;"A")+COUNTIF('SOURCE SG'!$F:$F,$A47&amp;"B")+COUNTIF('SOURCE SG'!$F:$F,$A47&amp;"C"))&gt;0,ABS(SUMIF('SOURCE SG'!$F:$F,$A47&amp;"A",'SOURCE SG'!$C:$C))-ABS(SUMIF('SOURCE SG'!$F:$F,$A47&amp;"B",'SOURCE SG'!$C:$C))-ABS(SUMIF('SOURCE SG'!$F:$F,$A47&amp;"C",'SOURCE SG'!$C:$C)),IF(COUNT(I48:I55)&gt;0,SUM(I48:I55),IF(COUNT(I56,I64)&gt;0,SUM(I56,I64),"..."))))</f>
        <v>...</v>
      </c>
      <c r="J47" s="584" t="str">
        <f>IF(COUNTIF('SOURCE LG'!$F:$F,$A47)&gt;0,SUMIF('SOURCE LG'!$F:$F,$A47,'SOURCE LG'!$C:$C),IF((COUNTIF('SOURCE LG'!$F:$F,$A47&amp;"A")+COUNTIF('SOURCE LG'!$F:$F,$A47&amp;"B")+COUNTIF('SOURCE LG'!$F:$F,$A47&amp;"C"))&gt;0,ABS(SUMIF('SOURCE LG'!$F:$F,$A47&amp;"A",'SOURCE LG'!$C:$C))-ABS(SUMIF('SOURCE LG'!$F:$F,$A47&amp;"B",'SOURCE LG'!$C:$C))-ABS(SUMIF('SOURCE LG'!$F:$F,$A47&amp;"C",'SOURCE LG'!$C:$C)),IF(COUNT(J48:J55)&gt;0,SUM(J48:J55),IF(COUNT(J56,J64)&gt;0,SUM(J56,J64),"..."))))</f>
        <v>...</v>
      </c>
      <c r="K47" s="584" t="str">
        <f>IF(COUNTIF('SOURCE CT'!$F:$F,$A47)&gt;0,SUMIF('SOURCE CT'!$F:$F,$A47,'SOURCE CT'!$C:$C),IF((COUNTIF('SOURCE CT'!$F:$F,$A47&amp;"A")+COUNTIF('SOURCE CT'!$F:$F,$A47&amp;"B")+COUNTIF('SOURCE CT'!$F:$F,$A47&amp;"C"))&gt;0,ABS(SUMIF('SOURCE CT'!$F:$F,$A47&amp;"A",'SOURCE CT'!$C:$C))-ABS(SUMIF('SOURCE CT'!$F:$F,$A47&amp;"B",'SOURCE CT'!$C:$C))-ABS(SUMIF('SOURCE CT'!$F:$F,$A47&amp;"C",'SOURCE CT'!$C:$C)),IF(COUNT(K48:K55)&gt;0,SUM(K48:K55),IF(COUNT(K56,K64)&gt;0,SUM(K56,K64),"..."))))</f>
        <v>...</v>
      </c>
      <c r="L47" s="584" t="str">
        <f>IF(COUNTIF('SOURCE GG'!$F:$F,$A47)&gt;0,SUMIF('SOURCE GG'!$F:$F,$A47,'SOURCE GG'!$C:$C),IF((COUNTIF('SOURCE GG'!$F:$F,$A47&amp;"A")+COUNTIF('SOURCE GG'!$F:$F,$A47&amp;"B")+COUNTIF('SOURCE GG'!$F:$F,$A47&amp;"C"))&gt;0,ABS(SUMIF('SOURCE GG'!$F:$F,$A47&amp;"A",'SOURCE GG'!$C:$C))-ABS(SUMIF('SOURCE GG'!$F:$F,$A47&amp;"B",'SOURCE GG'!$C:$C))-ABS(SUMIF('SOURCE GG'!$F:$F,$A47&amp;"C",'SOURCE GG'!$C:$C)),IF(COUNT(L48:L55)&gt;0,SUM(L48:L55),IF(COUNT(L56,L64)&gt;0,SUM(L56,L64),IF(COUNT(H47:K47)&gt;0,SUM(H47:K47),"...")))))</f>
        <v>...</v>
      </c>
      <c r="M47" s="584" t="str">
        <f>IF(COUNTIF('SOURCE NFPC'!$F:$F,$A47)&gt;0,SUMIF('SOURCE NFPC'!$F:$F,$A47,'SOURCE NFPC'!$C:$C),IF((COUNTIF('SOURCE NFPC'!$F:$F,$A47&amp;"A")+COUNTIF('SOURCE NFPC'!$F:$F,$A47&amp;"B")+COUNTIF('SOURCE NFPC'!$F:$F,$A47&amp;"C"))&gt;0,ABS(SUMIF('SOURCE NFPC'!$F:$F,$A47&amp;"A",'SOURCE NFPC'!$C:$C))-ABS(SUMIF('SOURCE NFPC'!$F:$F,$A47&amp;"B",'SOURCE NFPC'!$C:$C))-ABS(SUMIF('SOURCE NFPC'!$F:$F,$A47&amp;"C",'SOURCE NFPC'!$C:$C)),IF(COUNT(M48:M55)&gt;0,SUM(M48:M55),IF(COUNT(M56,M64)&gt;0,SUM(M56,M64),"..."))))</f>
        <v>...</v>
      </c>
      <c r="N47" s="584" t="str">
        <f>IF(COUNTIF('SOURCE CN'!$F:$F,$A47)&gt;0,SUMIF('SOURCE CN'!$F:$F,$A47,'SOURCE CN'!$C:$C),IF((COUNTIF('SOURCE CN'!$F:$F,$A47&amp;"A")+COUNTIF('SOURCE CN'!$F:$F,$A47&amp;"B")+COUNTIF('SOURCE CN'!$F:$F,$A47&amp;"C"))&gt;0,ABS(SUMIF('SOURCE CN'!$F:$F,$A47&amp;"A",'SOURCE CN'!$C:$C))-ABS(SUMIF('SOURCE CN'!$F:$F,$A47&amp;"B",'SOURCE CN'!$C:$C))-ABS(SUMIF('SOURCE CN'!$F:$F,$A47&amp;"C",'SOURCE CN'!$C:$C)),IF(COUNT(N48:N55)&gt;0,SUM(N48:N55),IF(COUNT(N56,N64)&gt;0,SUM(N56,N64),"..."))))</f>
        <v>...</v>
      </c>
      <c r="O47" s="584" t="str">
        <f>IF(COUNTIF('SOURCE NFPS'!$F:$F,$A47)&gt;0,SUMIF('SOURCE NFPS'!$F:$F,$A47,'SOURCE NFPS'!$C:$C),IF((COUNTIF('SOURCE NFPS'!$F:$F,$A47&amp;"A")+COUNTIF('SOURCE NFPS'!$F:$F,$A47&amp;"B")+COUNTIF('SOURCE NFPS'!$F:$F,$A47&amp;"C"))&gt;0,ABS(SUMIF('SOURCE NFPS'!$F:$F,$A47&amp;"A",'SOURCE NFPS'!$C:$C))-ABS(SUMIF('SOURCE NFPS'!$F:$F,$A47&amp;"B",'SOURCE NFPS'!$C:$C))-ABS(SUMIF('SOURCE NFPS'!$F:$F,$A47&amp;"C",'SOURCE NFPS'!$C:$C)),IF(COUNT(O48:O55)&gt;0,SUM(O48:O55),IF(COUNT(O56,O64)&gt;0,SUM(O56,O64),IF(COUNT(L47:N47)&gt;0,SUM(L47:N47),"...")))))</f>
        <v>...</v>
      </c>
      <c r="Q47" s="557">
        <f t="shared" si="0"/>
        <v>0</v>
      </c>
      <c r="R47" s="558">
        <f t="shared" si="1"/>
        <v>0</v>
      </c>
      <c r="S47" s="559">
        <f t="shared" si="2"/>
        <v>0</v>
      </c>
    </row>
    <row r="48" spans="1:19" s="720" customFormat="1" ht="13.5" customHeight="1">
      <c r="A48" s="686">
        <v>3201</v>
      </c>
      <c r="B48" s="652" t="s">
        <v>2319</v>
      </c>
      <c r="C48" s="653" t="s">
        <v>1063</v>
      </c>
      <c r="D48" s="654" t="str">
        <f>IF(COUNTIF('SOURCE BA'!$F:$F,$A48)&gt;0,SUMIF('SOURCE BA'!$F:$F,$A48,'SOURCE BA'!$C:$C),IF((COUNTIF('SOURCE BA'!$F:$F,$A48&amp;"A")+COUNTIF('SOURCE BA'!$F:$F,$A48&amp;"B")+COUNTIF('SOURCE BA'!$F:$F,$A48&amp;"C"))&gt;0,ABS(SUMIF('SOURCE BA'!$F:$F,$A48&amp;"A",'SOURCE BA'!$C:$C))-ABS(SUMIF('SOURCE BA'!$F:$F,$A48&amp;"B",'SOURCE BA'!$C:$C))-ABS(SUMIF('SOURCE BA'!$F:$F,$A48&amp;"C",'SOURCE BA'!$C:$C)),IF(COUNT(D65)&gt;0,SUM(D65),"...")))</f>
        <v>...</v>
      </c>
      <c r="E48" s="654" t="str">
        <f>IF(COUNTIF('SOURCE EA'!$F:$F,$A48)&gt;0,SUMIF('SOURCE EA'!$F:$F,$A48,'SOURCE EA'!$C:$C),IF((COUNTIF('SOURCE EA'!$F:$F,$A48&amp;"A")+COUNTIF('SOURCE EA'!$F:$F,$A48&amp;"B")+COUNTIF('SOURCE EA'!$F:$F,$A48&amp;"C"))&gt;0,ABS(SUMIF('SOURCE EA'!$F:$F,$A48&amp;"A",'SOURCE EA'!$C:$C))-ABS(SUMIF('SOURCE EA'!$F:$F,$A48&amp;"B",'SOURCE EA'!$C:$C))-ABS(SUMIF('SOURCE EA'!$F:$F,$A48&amp;"C",'SOURCE EA'!$C:$C)),IF(COUNT(E65)&gt;0,SUM(E65),"...")))</f>
        <v>...</v>
      </c>
      <c r="F48" s="654" t="str">
        <f>IF(COUNTIF('SOURCE SS'!$F:$F,$A48)&gt;0,SUMIF('SOURCE SS'!$F:$F,$A48,'SOURCE SS'!$C:$C),IF((COUNTIF('SOURCE SS'!$F:$F,$A48&amp;"A")+COUNTIF('SOURCE SS'!$F:$F,$A48&amp;"B")+COUNTIF('SOURCE SS'!$F:$F,$A48&amp;"C"))&gt;0,ABS(SUMIF('SOURCE SS'!$F:$F,$A48&amp;"A",'SOURCE SS'!$C:$C))-ABS(SUMIF('SOURCE SS'!$F:$F,$A48&amp;"B",'SOURCE SS'!$C:$C))-ABS(SUMIF('SOURCE SS'!$F:$F,$A48&amp;"C",'SOURCE SS'!$C:$C)),IF(COUNT(F65)&gt;0,SUM(F65),"...")))</f>
        <v>...</v>
      </c>
      <c r="G48" s="654" t="str">
        <f>IF(COUNTIF('SOURCE CC'!$F:$F,$A48)&gt;0,SUMIF('SOURCE CC'!$F:$F,$A48,'SOURCE CC'!$C:$C),IF((COUNTIF('SOURCE CC'!$F:$F,$A48&amp;"A")+COUNTIF('SOURCE CC'!$F:$F,$A48&amp;"B")+COUNTIF('SOURCE CC'!$F:$F,$A48&amp;"C"))&gt;0,ABS(SUMIF('SOURCE CC'!$F:$F,$A48&amp;"A",'SOURCE CC'!$C:$C))-ABS(SUMIF('SOURCE CC'!$F:$F,$A48&amp;"B",'SOURCE CC'!$C:$C))-ABS(SUMIF('SOURCE CC'!$F:$F,$A48&amp;"C",'SOURCE CC'!$C:$C)),IF(COUNT(G65)&gt;0,SUM(G65),"...")))</f>
        <v>...</v>
      </c>
      <c r="H48" s="654" t="str">
        <f>IF(COUNTIF('SOURCE CG'!$F:$F,$A48)&gt;0,SUMIF('SOURCE CG'!$F:$F,$A48,'SOURCE CG'!$C:$C),IF((COUNTIF('SOURCE CG'!$F:$F,$A48&amp;"A")+COUNTIF('SOURCE CG'!$F:$F,$A48&amp;"B")+COUNTIF('SOURCE CG'!$F:$F,$A48&amp;"C"))&gt;0,ABS(SUMIF('SOURCE CG'!$F:$F,$A48&amp;"A",'SOURCE CG'!$C:$C))-ABS(SUMIF('SOURCE CG'!$F:$F,$A48&amp;"B",'SOURCE CG'!$C:$C))-ABS(SUMIF('SOURCE CG'!$F:$F,$A48&amp;"C",'SOURCE CG'!$C:$C)),IF(COUNT(H65)&gt;0,SUM(H65),IF(COUNT(D48:G48)&gt;0,SUM(D48:G48),"..."))))</f>
        <v>...</v>
      </c>
      <c r="I48" s="654" t="str">
        <f>IF(COUNTIF('SOURCE SG'!$F:$F,$A48)&gt;0,SUMIF('SOURCE SG'!$F:$F,$A48,'SOURCE SG'!$C:$C),IF((COUNTIF('SOURCE SG'!$F:$F,$A48&amp;"A")+COUNTIF('SOURCE SG'!$F:$F,$A48&amp;"B")+COUNTIF('SOURCE SG'!$F:$F,$A48&amp;"C"))&gt;0,ABS(SUMIF('SOURCE SG'!$F:$F,$A48&amp;"A",'SOURCE SG'!$C:$C))-ABS(SUMIF('SOURCE SG'!$F:$F,$A48&amp;"B",'SOURCE SG'!$C:$C))-ABS(SUMIF('SOURCE SG'!$F:$F,$A48&amp;"C",'SOURCE SG'!$C:$C)),IF(COUNT(I65)&gt;0,SUM(I65),"...")))</f>
        <v>...</v>
      </c>
      <c r="J48" s="654" t="str">
        <f>IF(COUNTIF('SOURCE LG'!$F:$F,$A48)&gt;0,SUMIF('SOURCE LG'!$F:$F,$A48,'SOURCE LG'!$C:$C),IF((COUNTIF('SOURCE LG'!$F:$F,$A48&amp;"A")+COUNTIF('SOURCE LG'!$F:$F,$A48&amp;"B")+COUNTIF('SOURCE LG'!$F:$F,$A48&amp;"C"))&gt;0,ABS(SUMIF('SOURCE LG'!$F:$F,$A48&amp;"A",'SOURCE LG'!$C:$C))-ABS(SUMIF('SOURCE LG'!$F:$F,$A48&amp;"B",'SOURCE LG'!$C:$C))-ABS(SUMIF('SOURCE LG'!$F:$F,$A48&amp;"C",'SOURCE LG'!$C:$C)),IF(COUNT(J65)&gt;0,SUM(J65),"...")))</f>
        <v>...</v>
      </c>
      <c r="K48" s="654" t="str">
        <f>IF(COUNTIF('SOURCE CT'!$F:$F,$A48)&gt;0,SUMIF('SOURCE CT'!$F:$F,$A48,'SOURCE CT'!$C:$C),IF((COUNTIF('SOURCE CT'!$F:$F,$A48&amp;"A")+COUNTIF('SOURCE CT'!$F:$F,$A48&amp;"B")+COUNTIF('SOURCE CT'!$F:$F,$A48&amp;"C"))&gt;0,ABS(SUMIF('SOURCE CT'!$F:$F,$A48&amp;"A",'SOURCE CT'!$C:$C))-ABS(SUMIF('SOURCE CT'!$F:$F,$A48&amp;"B",'SOURCE CT'!$C:$C))-ABS(SUMIF('SOURCE CT'!$F:$F,$A48&amp;"C",'SOURCE CT'!$C:$C)),IF(COUNT(K65)&gt;0,SUM(K65),"...")))</f>
        <v>...</v>
      </c>
      <c r="L48" s="654" t="str">
        <f>IF(COUNTIF('SOURCE GG'!$F:$F,$A48)&gt;0,SUMIF('SOURCE GG'!$F:$F,$A48,'SOURCE GG'!$C:$C),IF((COUNTIF('SOURCE GG'!$F:$F,$A48&amp;"A")+COUNTIF('SOURCE GG'!$F:$F,$A48&amp;"B")+COUNTIF('SOURCE GG'!$F:$F,$A48&amp;"C"))&gt;0,ABS(SUMIF('SOURCE GG'!$F:$F,$A48&amp;"A",'SOURCE GG'!$C:$C))-ABS(SUMIF('SOURCE GG'!$F:$F,$A48&amp;"B",'SOURCE GG'!$C:$C))-ABS(SUMIF('SOURCE GG'!$F:$F,$A48&amp;"C",'SOURCE GG'!$C:$C)),IF(COUNT(L65)&gt;0,SUM(L65),IF(COUNT(H48:K48)&gt;0,SUM(H48:K48),"..."))))</f>
        <v>...</v>
      </c>
      <c r="M48" s="654" t="str">
        <f>IF(COUNTIF('SOURCE NFPC'!$F:$F,$A48)&gt;0,SUMIF('SOURCE NFPC'!$F:$F,$A48,'SOURCE NFPC'!$C:$C),IF((COUNTIF('SOURCE NFPC'!$F:$F,$A48&amp;"A")+COUNTIF('SOURCE NFPC'!$F:$F,$A48&amp;"B")+COUNTIF('SOURCE NFPC'!$F:$F,$A48&amp;"C"))&gt;0,ABS(SUMIF('SOURCE NFPC'!$F:$F,$A48&amp;"A",'SOURCE NFPC'!$C:$C))-ABS(SUMIF('SOURCE NFPC'!$F:$F,$A48&amp;"B",'SOURCE NFPC'!$C:$C))-ABS(SUMIF('SOURCE NFPC'!$F:$F,$A48&amp;"C",'SOURCE NFPC'!$C:$C)),IF(COUNT(M65)&gt;0,SUM(M65),"...")))</f>
        <v>...</v>
      </c>
      <c r="N48" s="654" t="str">
        <f>IF(COUNTIF('SOURCE CN'!$F:$F,$A48)&gt;0,SUMIF('SOURCE CN'!$F:$F,$A48,'SOURCE CN'!$C:$C),IF((COUNTIF('SOURCE CN'!$F:$F,$A48&amp;"A")+COUNTIF('SOURCE CN'!$F:$F,$A48&amp;"B")+COUNTIF('SOURCE CN'!$F:$F,$A48&amp;"C"))&gt;0,ABS(SUMIF('SOURCE CN'!$F:$F,$A48&amp;"A",'SOURCE CN'!$C:$C))-ABS(SUMIF('SOURCE CN'!$F:$F,$A48&amp;"B",'SOURCE CN'!$C:$C))-ABS(SUMIF('SOURCE CN'!$F:$F,$A48&amp;"C",'SOURCE CN'!$C:$C)),IF(COUNT(N65)&gt;0,SUM(N65),"...")))</f>
        <v>...</v>
      </c>
      <c r="O48" s="654" t="str">
        <f>IF(COUNTIF('SOURCE NFPS'!$F:$F,$A48)&gt;0,SUMIF('SOURCE NFPS'!$F:$F,$A48,'SOURCE NFPS'!$C:$C),IF((COUNTIF('SOURCE NFPS'!$F:$F,$A48&amp;"A")+COUNTIF('SOURCE NFPS'!$F:$F,$A48&amp;"B")+COUNTIF('SOURCE NFPS'!$F:$F,$A48&amp;"C"))&gt;0,ABS(SUMIF('SOURCE NFPS'!$F:$F,$A48&amp;"A",'SOURCE NFPS'!$C:$C))-ABS(SUMIF('SOURCE NFPS'!$F:$F,$A48&amp;"B",'SOURCE NFPS'!$C:$C))-ABS(SUMIF('SOURCE NFPS'!$F:$F,$A48&amp;"C",'SOURCE NFPS'!$C:$C)),IF(COUNT(O65)&gt;0,SUM(O65),IF(COUNT(L48:N48)&gt;0,SUM(L48:N48),"..."))))</f>
        <v>...</v>
      </c>
      <c r="Q48" s="655">
        <f>SUM(H48)-SUM(D48)-SUM(E48)-SUM(F48)-SUM(G48)</f>
        <v>0</v>
      </c>
      <c r="R48" s="656">
        <f>SUM(L48)-SUM(H48)-SUM(I48)-SUM(J48)-SUM(K48)</f>
        <v>0</v>
      </c>
      <c r="S48" s="657">
        <f>SUM(O48)-SUM(L48)-SUM(M48)-SUM(N48)</f>
        <v>0</v>
      </c>
    </row>
    <row r="49" spans="1:19" s="720" customFormat="1" ht="13.5" customHeight="1">
      <c r="A49" s="686" t="s">
        <v>2066</v>
      </c>
      <c r="B49" s="652" t="s">
        <v>418</v>
      </c>
      <c r="C49" s="653" t="s">
        <v>1063</v>
      </c>
      <c r="D49" s="654" t="str">
        <f>IF(COUNTIF('SOURCE BA'!$F:$F,$A49)&gt;0,SUMIF('SOURCE BA'!$F:$F,$A49,'SOURCE BA'!$C:$C),IF((COUNTIF('SOURCE BA'!$F:$F,$A49&amp;"A")+COUNTIF('SOURCE BA'!$F:$F,$A49&amp;"B")+COUNTIF('SOURCE BA'!$F:$F,$A49&amp;"C"))&gt;0,ABS(SUMIF('SOURCE BA'!$F:$F,$A49&amp;"A",'SOURCE BA'!$C:$C))-ABS(SUMIF('SOURCE BA'!$F:$F,$A49&amp;"B",'SOURCE BA'!$C:$C))-ABS(SUMIF('SOURCE BA'!$F:$F,$A49&amp;"C",'SOURCE BA'!$C:$C)),IF(COUNT(D57,D66)&gt;0,SUM(D57,D66),"...")))</f>
        <v>...</v>
      </c>
      <c r="E49" s="654" t="str">
        <f>IF(COUNTIF('SOURCE EA'!$F:$F,$A49)&gt;0,SUMIF('SOURCE EA'!$F:$F,$A49,'SOURCE EA'!$C:$C),IF((COUNTIF('SOURCE EA'!$F:$F,$A49&amp;"A")+COUNTIF('SOURCE EA'!$F:$F,$A49&amp;"B")+COUNTIF('SOURCE EA'!$F:$F,$A49&amp;"C"))&gt;0,ABS(SUMIF('SOURCE EA'!$F:$F,$A49&amp;"A",'SOURCE EA'!$C:$C))-ABS(SUMIF('SOURCE EA'!$F:$F,$A49&amp;"B",'SOURCE EA'!$C:$C))-ABS(SUMIF('SOURCE EA'!$F:$F,$A49&amp;"C",'SOURCE EA'!$C:$C)),IF(COUNT(E57,E66)&gt;0,SUM(E57,E66),"...")))</f>
        <v>...</v>
      </c>
      <c r="F49" s="654" t="str">
        <f>IF(COUNTIF('SOURCE SS'!$F:$F,$A49)&gt;0,SUMIF('SOURCE SS'!$F:$F,$A49,'SOURCE SS'!$C:$C),IF((COUNTIF('SOURCE SS'!$F:$F,$A49&amp;"A")+COUNTIF('SOURCE SS'!$F:$F,$A49&amp;"B")+COUNTIF('SOURCE SS'!$F:$F,$A49&amp;"C"))&gt;0,ABS(SUMIF('SOURCE SS'!$F:$F,$A49&amp;"A",'SOURCE SS'!$C:$C))-ABS(SUMIF('SOURCE SS'!$F:$F,$A49&amp;"B",'SOURCE SS'!$C:$C))-ABS(SUMIF('SOURCE SS'!$F:$F,$A49&amp;"C",'SOURCE SS'!$C:$C)),IF(COUNT(F57,F66)&gt;0,SUM(F57,F66),"...")))</f>
        <v>...</v>
      </c>
      <c r="G49" s="654" t="str">
        <f>IF(COUNTIF('SOURCE CC'!$F:$F,$A49)&gt;0,SUMIF('SOURCE CC'!$F:$F,$A49,'SOURCE CC'!$C:$C),IF((COUNTIF('SOURCE CC'!$F:$F,$A49&amp;"A")+COUNTIF('SOURCE CC'!$F:$F,$A49&amp;"B")+COUNTIF('SOURCE CC'!$F:$F,$A49&amp;"C"))&gt;0,ABS(SUMIF('SOURCE CC'!$F:$F,$A49&amp;"A",'SOURCE CC'!$C:$C))-ABS(SUMIF('SOURCE CC'!$F:$F,$A49&amp;"B",'SOURCE CC'!$C:$C))-ABS(SUMIF('SOURCE CC'!$F:$F,$A49&amp;"C",'SOURCE CC'!$C:$C)),IF(COUNT(G57,G66)&gt;0,SUM(G57,G66),"...")))</f>
        <v>...</v>
      </c>
      <c r="H49" s="654" t="str">
        <f>IF(COUNTIF('SOURCE CG'!$F:$F,$A49)&gt;0,SUMIF('SOURCE CG'!$F:$F,$A49,'SOURCE CG'!$C:$C),IF((COUNTIF('SOURCE CG'!$F:$F,$A49&amp;"A")+COUNTIF('SOURCE CG'!$F:$F,$A49&amp;"B")+COUNTIF('SOURCE CG'!$F:$F,$A49&amp;"C"))&gt;0,ABS(SUMIF('SOURCE CG'!$F:$F,$A49&amp;"A",'SOURCE CG'!$C:$C))-ABS(SUMIF('SOURCE CG'!$F:$F,$A49&amp;"B",'SOURCE CG'!$C:$C))-ABS(SUMIF('SOURCE CG'!$F:$F,$A49&amp;"C",'SOURCE CG'!$C:$C)),IF(COUNT(H57,H66)&gt;0,SUM(H57,H66),IF(COUNT(D49:G49)&gt;0,SUM(D49:G49),"..."))))</f>
        <v>...</v>
      </c>
      <c r="I49" s="654" t="str">
        <f>IF(COUNTIF('SOURCE SG'!$F:$F,$A49)&gt;0,SUMIF('SOURCE SG'!$F:$F,$A49,'SOURCE SG'!$C:$C),IF((COUNTIF('SOURCE SG'!$F:$F,$A49&amp;"A")+COUNTIF('SOURCE SG'!$F:$F,$A49&amp;"B")+COUNTIF('SOURCE SG'!$F:$F,$A49&amp;"C"))&gt;0,ABS(SUMIF('SOURCE SG'!$F:$F,$A49&amp;"A",'SOURCE SG'!$C:$C))-ABS(SUMIF('SOURCE SG'!$F:$F,$A49&amp;"B",'SOURCE SG'!$C:$C))-ABS(SUMIF('SOURCE SG'!$F:$F,$A49&amp;"C",'SOURCE SG'!$C:$C)),IF(COUNT(I57,I66)&gt;0,SUM(I57,I66),"...")))</f>
        <v>...</v>
      </c>
      <c r="J49" s="654" t="str">
        <f>IF(COUNTIF('SOURCE LG'!$F:$F,$A49)&gt;0,SUMIF('SOURCE LG'!$F:$F,$A49,'SOURCE LG'!$C:$C),IF((COUNTIF('SOURCE LG'!$F:$F,$A49&amp;"A")+COUNTIF('SOURCE LG'!$F:$F,$A49&amp;"B")+COUNTIF('SOURCE LG'!$F:$F,$A49&amp;"C"))&gt;0,ABS(SUMIF('SOURCE LG'!$F:$F,$A49&amp;"A",'SOURCE LG'!$C:$C))-ABS(SUMIF('SOURCE LG'!$F:$F,$A49&amp;"B",'SOURCE LG'!$C:$C))-ABS(SUMIF('SOURCE LG'!$F:$F,$A49&amp;"C",'SOURCE LG'!$C:$C)),IF(COUNT(J57,J66)&gt;0,SUM(J57,J66),"...")))</f>
        <v>...</v>
      </c>
      <c r="K49" s="654" t="str">
        <f>IF(COUNTIF('SOURCE CT'!$F:$F,$A49)&gt;0,SUMIF('SOURCE CT'!$F:$F,$A49,'SOURCE CT'!$C:$C),IF((COUNTIF('SOURCE CT'!$F:$F,$A49&amp;"A")+COUNTIF('SOURCE CT'!$F:$F,$A49&amp;"B")+COUNTIF('SOURCE CT'!$F:$F,$A49&amp;"C"))&gt;0,ABS(SUMIF('SOURCE CT'!$F:$F,$A49&amp;"A",'SOURCE CT'!$C:$C))-ABS(SUMIF('SOURCE CT'!$F:$F,$A49&amp;"B",'SOURCE CT'!$C:$C))-ABS(SUMIF('SOURCE CT'!$F:$F,$A49&amp;"C",'SOURCE CT'!$C:$C)),IF(COUNT(K57,K66)&gt;0,SUM(K57,K66),"...")))</f>
        <v>...</v>
      </c>
      <c r="L49" s="654" t="str">
        <f>IF(COUNTIF('SOURCE GG'!$F:$F,$A49)&gt;0,SUMIF('SOURCE GG'!$F:$F,$A49,'SOURCE GG'!$C:$C),IF((COUNTIF('SOURCE GG'!$F:$F,$A49&amp;"A")+COUNTIF('SOURCE GG'!$F:$F,$A49&amp;"B")+COUNTIF('SOURCE GG'!$F:$F,$A49&amp;"C"))&gt;0,ABS(SUMIF('SOURCE GG'!$F:$F,$A49&amp;"A",'SOURCE GG'!$C:$C))-ABS(SUMIF('SOURCE GG'!$F:$F,$A49&amp;"B",'SOURCE GG'!$C:$C))-ABS(SUMIF('SOURCE GG'!$F:$F,$A49&amp;"C",'SOURCE GG'!$C:$C)),IF(COUNT(L57,L66)&gt;0,SUM(L57,L66),IF(COUNT(H49:K49)&gt;0,SUM(H49:K49),"..."))))</f>
        <v>...</v>
      </c>
      <c r="M49" s="654" t="str">
        <f>IF(COUNTIF('SOURCE NFPC'!$F:$F,$A49)&gt;0,SUMIF('SOURCE NFPC'!$F:$F,$A49,'SOURCE NFPC'!$C:$C),IF((COUNTIF('SOURCE NFPC'!$F:$F,$A49&amp;"A")+COUNTIF('SOURCE NFPC'!$F:$F,$A49&amp;"B")+COUNTIF('SOURCE NFPC'!$F:$F,$A49&amp;"C"))&gt;0,ABS(SUMIF('SOURCE NFPC'!$F:$F,$A49&amp;"A",'SOURCE NFPC'!$C:$C))-ABS(SUMIF('SOURCE NFPC'!$F:$F,$A49&amp;"B",'SOURCE NFPC'!$C:$C))-ABS(SUMIF('SOURCE NFPC'!$F:$F,$A49&amp;"C",'SOURCE NFPC'!$C:$C)),IF(COUNT(M57,M66)&gt;0,SUM(M57,M66),"...")))</f>
        <v>...</v>
      </c>
      <c r="N49" s="654" t="str">
        <f>IF(COUNTIF('SOURCE CN'!$F:$F,$A49)&gt;0,SUMIF('SOURCE CN'!$F:$F,$A49,'SOURCE CN'!$C:$C),IF((COUNTIF('SOURCE CN'!$F:$F,$A49&amp;"A")+COUNTIF('SOURCE CN'!$F:$F,$A49&amp;"B")+COUNTIF('SOURCE CN'!$F:$F,$A49&amp;"C"))&gt;0,ABS(SUMIF('SOURCE CN'!$F:$F,$A49&amp;"A",'SOURCE CN'!$C:$C))-ABS(SUMIF('SOURCE CN'!$F:$F,$A49&amp;"B",'SOURCE CN'!$C:$C))-ABS(SUMIF('SOURCE CN'!$F:$F,$A49&amp;"C",'SOURCE CN'!$C:$C)),IF(COUNT(N57,N66)&gt;0,SUM(N57,N66),"...")))</f>
        <v>...</v>
      </c>
      <c r="O49" s="654" t="str">
        <f>IF(COUNTIF('SOURCE NFPS'!$F:$F,$A49)&gt;0,SUMIF('SOURCE NFPS'!$F:$F,$A49,'SOURCE NFPS'!$C:$C),IF((COUNTIF('SOURCE NFPS'!$F:$F,$A49&amp;"A")+COUNTIF('SOURCE NFPS'!$F:$F,$A49&amp;"B")+COUNTIF('SOURCE NFPS'!$F:$F,$A49&amp;"C"))&gt;0,ABS(SUMIF('SOURCE NFPS'!$F:$F,$A49&amp;"A",'SOURCE NFPS'!$C:$C))-ABS(SUMIF('SOURCE NFPS'!$F:$F,$A49&amp;"B",'SOURCE NFPS'!$C:$C))-ABS(SUMIF('SOURCE NFPS'!$F:$F,$A49&amp;"C",'SOURCE NFPS'!$C:$C)),IF(COUNT(O57,O66)&gt;0,SUM(O57,O66),IF(COUNT(L49:N49)&gt;0,SUM(L49:N49),"..."))))</f>
        <v>...</v>
      </c>
      <c r="Q49" s="655">
        <f t="shared" si="0"/>
        <v>0</v>
      </c>
      <c r="R49" s="656">
        <f t="shared" si="1"/>
        <v>0</v>
      </c>
      <c r="S49" s="657">
        <f t="shared" si="2"/>
        <v>0</v>
      </c>
    </row>
    <row r="50" spans="1:19" s="720" customFormat="1" ht="12" customHeight="1">
      <c r="A50" s="686" t="s">
        <v>2067</v>
      </c>
      <c r="B50" s="652" t="s">
        <v>419</v>
      </c>
      <c r="C50" s="653" t="s">
        <v>1063</v>
      </c>
      <c r="D50" s="654" t="str">
        <f>IF(COUNTIF('SOURCE BA'!$F:$F,$A50)&gt;0,SUMIF('SOURCE BA'!$F:$F,$A50,'SOURCE BA'!$C:$C),IF((COUNTIF('SOURCE BA'!$F:$F,$A50&amp;"A")+COUNTIF('SOURCE BA'!$F:$F,$A50&amp;"B")+COUNTIF('SOURCE BA'!$F:$F,$A50&amp;"C"))&gt;0,ABS(SUMIF('SOURCE BA'!$F:$F,$A50&amp;"A",'SOURCE BA'!$C:$C))-ABS(SUMIF('SOURCE BA'!$F:$F,$A50&amp;"B",'SOURCE BA'!$C:$C))-ABS(SUMIF('SOURCE BA'!$F:$F,$A50&amp;"C",'SOURCE BA'!$C:$C)),IF(COUNT(D58,D67)&gt;0,SUM(D58,D67),"...")))</f>
        <v>...</v>
      </c>
      <c r="E50" s="654" t="str">
        <f>IF(COUNTIF('SOURCE EA'!$F:$F,$A50)&gt;0,SUMIF('SOURCE EA'!$F:$F,$A50,'SOURCE EA'!$C:$C),IF((COUNTIF('SOURCE EA'!$F:$F,$A50&amp;"A")+COUNTIF('SOURCE EA'!$F:$F,$A50&amp;"B")+COUNTIF('SOURCE EA'!$F:$F,$A50&amp;"C"))&gt;0,ABS(SUMIF('SOURCE EA'!$F:$F,$A50&amp;"A",'SOURCE EA'!$C:$C))-ABS(SUMIF('SOURCE EA'!$F:$F,$A50&amp;"B",'SOURCE EA'!$C:$C))-ABS(SUMIF('SOURCE EA'!$F:$F,$A50&amp;"C",'SOURCE EA'!$C:$C)),IF(COUNT(E58,E67)&gt;0,SUM(E58,E67),"...")))</f>
        <v>...</v>
      </c>
      <c r="F50" s="654" t="str">
        <f>IF(COUNTIF('SOURCE SS'!$F:$F,$A50)&gt;0,SUMIF('SOURCE SS'!$F:$F,$A50,'SOURCE SS'!$C:$C),IF((COUNTIF('SOURCE SS'!$F:$F,$A50&amp;"A")+COUNTIF('SOURCE SS'!$F:$F,$A50&amp;"B")+COUNTIF('SOURCE SS'!$F:$F,$A50&amp;"C"))&gt;0,ABS(SUMIF('SOURCE SS'!$F:$F,$A50&amp;"A",'SOURCE SS'!$C:$C))-ABS(SUMIF('SOURCE SS'!$F:$F,$A50&amp;"B",'SOURCE SS'!$C:$C))-ABS(SUMIF('SOURCE SS'!$F:$F,$A50&amp;"C",'SOURCE SS'!$C:$C)),IF(COUNT(F58,F67)&gt;0,SUM(F58,F67),"...")))</f>
        <v>...</v>
      </c>
      <c r="G50" s="654" t="str">
        <f>IF(COUNTIF('SOURCE CC'!$F:$F,$A50)&gt;0,SUMIF('SOURCE CC'!$F:$F,$A50,'SOURCE CC'!$C:$C),IF((COUNTIF('SOURCE CC'!$F:$F,$A50&amp;"A")+COUNTIF('SOURCE CC'!$F:$F,$A50&amp;"B")+COUNTIF('SOURCE CC'!$F:$F,$A50&amp;"C"))&gt;0,ABS(SUMIF('SOURCE CC'!$F:$F,$A50&amp;"A",'SOURCE CC'!$C:$C))-ABS(SUMIF('SOURCE CC'!$F:$F,$A50&amp;"B",'SOURCE CC'!$C:$C))-ABS(SUMIF('SOURCE CC'!$F:$F,$A50&amp;"C",'SOURCE CC'!$C:$C)),IF(COUNT(G58,G67)&gt;0,SUM(G58,G67),"...")))</f>
        <v>...</v>
      </c>
      <c r="H50" s="654" t="str">
        <f>IF(COUNTIF('SOURCE CG'!$F:$F,$A50)&gt;0,SUMIF('SOURCE CG'!$F:$F,$A50,'SOURCE CG'!$C:$C),IF((COUNTIF('SOURCE CG'!$F:$F,$A50&amp;"A")+COUNTIF('SOURCE CG'!$F:$F,$A50&amp;"B")+COUNTIF('SOURCE CG'!$F:$F,$A50&amp;"C"))&gt;0,ABS(SUMIF('SOURCE CG'!$F:$F,$A50&amp;"A",'SOURCE CG'!$C:$C))-ABS(SUMIF('SOURCE CG'!$F:$F,$A50&amp;"B",'SOURCE CG'!$C:$C))-ABS(SUMIF('SOURCE CG'!$F:$F,$A50&amp;"C",'SOURCE CG'!$C:$C)),IF(COUNT(H58,H67)&gt;0,SUM(H58,H67),IF(COUNT(D50:G50)&gt;0,SUM(D50:G50),"..."))))</f>
        <v>...</v>
      </c>
      <c r="I50" s="654" t="str">
        <f>IF(COUNTIF('SOURCE SG'!$F:$F,$A50)&gt;0,SUMIF('SOURCE SG'!$F:$F,$A50,'SOURCE SG'!$C:$C),IF((COUNTIF('SOURCE SG'!$F:$F,$A50&amp;"A")+COUNTIF('SOURCE SG'!$F:$F,$A50&amp;"B")+COUNTIF('SOURCE SG'!$F:$F,$A50&amp;"C"))&gt;0,ABS(SUMIF('SOURCE SG'!$F:$F,$A50&amp;"A",'SOURCE SG'!$C:$C))-ABS(SUMIF('SOURCE SG'!$F:$F,$A50&amp;"B",'SOURCE SG'!$C:$C))-ABS(SUMIF('SOURCE SG'!$F:$F,$A50&amp;"C",'SOURCE SG'!$C:$C)),IF(COUNT(I58,I67)&gt;0,SUM(I58,I67),"...")))</f>
        <v>...</v>
      </c>
      <c r="J50" s="654" t="str">
        <f>IF(COUNTIF('SOURCE LG'!$F:$F,$A50)&gt;0,SUMIF('SOURCE LG'!$F:$F,$A50,'SOURCE LG'!$C:$C),IF((COUNTIF('SOURCE LG'!$F:$F,$A50&amp;"A")+COUNTIF('SOURCE LG'!$F:$F,$A50&amp;"B")+COUNTIF('SOURCE LG'!$F:$F,$A50&amp;"C"))&gt;0,ABS(SUMIF('SOURCE LG'!$F:$F,$A50&amp;"A",'SOURCE LG'!$C:$C))-ABS(SUMIF('SOURCE LG'!$F:$F,$A50&amp;"B",'SOURCE LG'!$C:$C))-ABS(SUMIF('SOURCE LG'!$F:$F,$A50&amp;"C",'SOURCE LG'!$C:$C)),IF(COUNT(J58,J67)&gt;0,SUM(J58,J67),"...")))</f>
        <v>...</v>
      </c>
      <c r="K50" s="654" t="str">
        <f>IF(COUNTIF('SOURCE CT'!$F:$F,$A50)&gt;0,SUMIF('SOURCE CT'!$F:$F,$A50,'SOURCE CT'!$C:$C),IF((COUNTIF('SOURCE CT'!$F:$F,$A50&amp;"A")+COUNTIF('SOURCE CT'!$F:$F,$A50&amp;"B")+COUNTIF('SOURCE CT'!$F:$F,$A50&amp;"C"))&gt;0,ABS(SUMIF('SOURCE CT'!$F:$F,$A50&amp;"A",'SOURCE CT'!$C:$C))-ABS(SUMIF('SOURCE CT'!$F:$F,$A50&amp;"B",'SOURCE CT'!$C:$C))-ABS(SUMIF('SOURCE CT'!$F:$F,$A50&amp;"C",'SOURCE CT'!$C:$C)),IF(COUNT(K58,K67)&gt;0,SUM(K58,K67),"...")))</f>
        <v>...</v>
      </c>
      <c r="L50" s="654" t="str">
        <f>IF(COUNTIF('SOURCE GG'!$F:$F,$A50)&gt;0,SUMIF('SOURCE GG'!$F:$F,$A50,'SOURCE GG'!$C:$C),IF((COUNTIF('SOURCE GG'!$F:$F,$A50&amp;"A")+COUNTIF('SOURCE GG'!$F:$F,$A50&amp;"B")+COUNTIF('SOURCE GG'!$F:$F,$A50&amp;"C"))&gt;0,ABS(SUMIF('SOURCE GG'!$F:$F,$A50&amp;"A",'SOURCE GG'!$C:$C))-ABS(SUMIF('SOURCE GG'!$F:$F,$A50&amp;"B",'SOURCE GG'!$C:$C))-ABS(SUMIF('SOURCE GG'!$F:$F,$A50&amp;"C",'SOURCE GG'!$C:$C)),IF(COUNT(L58,L67)&gt;0,SUM(L58,L67),IF(COUNT(H50:K50)&gt;0,SUM(H50:K50),"..."))))</f>
        <v>...</v>
      </c>
      <c r="M50" s="654" t="str">
        <f>IF(COUNTIF('SOURCE NFPC'!$F:$F,$A50)&gt;0,SUMIF('SOURCE NFPC'!$F:$F,$A50,'SOURCE NFPC'!$C:$C),IF((COUNTIF('SOURCE NFPC'!$F:$F,$A50&amp;"A")+COUNTIF('SOURCE NFPC'!$F:$F,$A50&amp;"B")+COUNTIF('SOURCE NFPC'!$F:$F,$A50&amp;"C"))&gt;0,ABS(SUMIF('SOURCE NFPC'!$F:$F,$A50&amp;"A",'SOURCE NFPC'!$C:$C))-ABS(SUMIF('SOURCE NFPC'!$F:$F,$A50&amp;"B",'SOURCE NFPC'!$C:$C))-ABS(SUMIF('SOURCE NFPC'!$F:$F,$A50&amp;"C",'SOURCE NFPC'!$C:$C)),IF(COUNT(M58,M67)&gt;0,SUM(M58,M67),"...")))</f>
        <v>...</v>
      </c>
      <c r="N50" s="654" t="str">
        <f>IF(COUNTIF('SOURCE CN'!$F:$F,$A50)&gt;0,SUMIF('SOURCE CN'!$F:$F,$A50,'SOURCE CN'!$C:$C),IF((COUNTIF('SOURCE CN'!$F:$F,$A50&amp;"A")+COUNTIF('SOURCE CN'!$F:$F,$A50&amp;"B")+COUNTIF('SOURCE CN'!$F:$F,$A50&amp;"C"))&gt;0,ABS(SUMIF('SOURCE CN'!$F:$F,$A50&amp;"A",'SOURCE CN'!$C:$C))-ABS(SUMIF('SOURCE CN'!$F:$F,$A50&amp;"B",'SOURCE CN'!$C:$C))-ABS(SUMIF('SOURCE CN'!$F:$F,$A50&amp;"C",'SOURCE CN'!$C:$C)),IF(COUNT(N58,N67)&gt;0,SUM(N58,N67),"...")))</f>
        <v>...</v>
      </c>
      <c r="O50" s="654" t="str">
        <f>IF(COUNTIF('SOURCE NFPS'!$F:$F,$A50)&gt;0,SUMIF('SOURCE NFPS'!$F:$F,$A50,'SOURCE NFPS'!$C:$C),IF((COUNTIF('SOURCE NFPS'!$F:$F,$A50&amp;"A")+COUNTIF('SOURCE NFPS'!$F:$F,$A50&amp;"B")+COUNTIF('SOURCE NFPS'!$F:$F,$A50&amp;"C"))&gt;0,ABS(SUMIF('SOURCE NFPS'!$F:$F,$A50&amp;"A",'SOURCE NFPS'!$C:$C))-ABS(SUMIF('SOURCE NFPS'!$F:$F,$A50&amp;"B",'SOURCE NFPS'!$C:$C))-ABS(SUMIF('SOURCE NFPS'!$F:$F,$A50&amp;"C",'SOURCE NFPS'!$C:$C)),IF(COUNT(O58,O67)&gt;0,SUM(O58,O67),IF(COUNT(L50:N50)&gt;0,SUM(L50:N50),"..."))))</f>
        <v>...</v>
      </c>
      <c r="Q50" s="655">
        <f t="shared" si="0"/>
        <v>0</v>
      </c>
      <c r="R50" s="656">
        <f t="shared" si="1"/>
        <v>0</v>
      </c>
      <c r="S50" s="657">
        <f t="shared" si="2"/>
        <v>0</v>
      </c>
    </row>
    <row r="51" spans="1:19" s="720" customFormat="1" ht="12" customHeight="1">
      <c r="A51" s="686" t="s">
        <v>2068</v>
      </c>
      <c r="B51" s="652" t="s">
        <v>420</v>
      </c>
      <c r="C51" s="653" t="s">
        <v>1063</v>
      </c>
      <c r="D51" s="654" t="str">
        <f>IF(COUNTIF('SOURCE BA'!$F:$F,$A51)&gt;0,SUMIF('SOURCE BA'!$F:$F,$A51,'SOURCE BA'!$C:$C),IF((COUNTIF('SOURCE BA'!$F:$F,$A51&amp;"A")+COUNTIF('SOURCE BA'!$F:$F,$A51&amp;"B")+COUNTIF('SOURCE BA'!$F:$F,$A51&amp;"C"))&gt;0,ABS(SUMIF('SOURCE BA'!$F:$F,$A51&amp;"A",'SOURCE BA'!$C:$C))-ABS(SUMIF('SOURCE BA'!$F:$F,$A51&amp;"B",'SOURCE BA'!$C:$C))-ABS(SUMIF('SOURCE BA'!$F:$F,$A51&amp;"C",'SOURCE BA'!$C:$C)),IF(COUNT(D59,D68)&gt;0,SUM(D59,D68),"...")))</f>
        <v>...</v>
      </c>
      <c r="E51" s="654" t="str">
        <f>IF(COUNTIF('SOURCE EA'!$F:$F,$A51)&gt;0,SUMIF('SOURCE EA'!$F:$F,$A51,'SOURCE EA'!$C:$C),IF((COUNTIF('SOURCE EA'!$F:$F,$A51&amp;"A")+COUNTIF('SOURCE EA'!$F:$F,$A51&amp;"B")+COUNTIF('SOURCE EA'!$F:$F,$A51&amp;"C"))&gt;0,ABS(SUMIF('SOURCE EA'!$F:$F,$A51&amp;"A",'SOURCE EA'!$C:$C))-ABS(SUMIF('SOURCE EA'!$F:$F,$A51&amp;"B",'SOURCE EA'!$C:$C))-ABS(SUMIF('SOURCE EA'!$F:$F,$A51&amp;"C",'SOURCE EA'!$C:$C)),IF(COUNT(E59,E68)&gt;0,SUM(E59,E68),"...")))</f>
        <v>...</v>
      </c>
      <c r="F51" s="654" t="str">
        <f>IF(COUNTIF('SOURCE SS'!$F:$F,$A51)&gt;0,SUMIF('SOURCE SS'!$F:$F,$A51,'SOURCE SS'!$C:$C),IF((COUNTIF('SOURCE SS'!$F:$F,$A51&amp;"A")+COUNTIF('SOURCE SS'!$F:$F,$A51&amp;"B")+COUNTIF('SOURCE SS'!$F:$F,$A51&amp;"C"))&gt;0,ABS(SUMIF('SOURCE SS'!$F:$F,$A51&amp;"A",'SOURCE SS'!$C:$C))-ABS(SUMIF('SOURCE SS'!$F:$F,$A51&amp;"B",'SOURCE SS'!$C:$C))-ABS(SUMIF('SOURCE SS'!$F:$F,$A51&amp;"C",'SOURCE SS'!$C:$C)),IF(COUNT(F59,F68)&gt;0,SUM(F59,F68),"...")))</f>
        <v>...</v>
      </c>
      <c r="G51" s="654" t="str">
        <f>IF(COUNTIF('SOURCE CC'!$F:$F,$A51)&gt;0,SUMIF('SOURCE CC'!$F:$F,$A51,'SOURCE CC'!$C:$C),IF((COUNTIF('SOURCE CC'!$F:$F,$A51&amp;"A")+COUNTIF('SOURCE CC'!$F:$F,$A51&amp;"B")+COUNTIF('SOURCE CC'!$F:$F,$A51&amp;"C"))&gt;0,ABS(SUMIF('SOURCE CC'!$F:$F,$A51&amp;"A",'SOURCE CC'!$C:$C))-ABS(SUMIF('SOURCE CC'!$F:$F,$A51&amp;"B",'SOURCE CC'!$C:$C))-ABS(SUMIF('SOURCE CC'!$F:$F,$A51&amp;"C",'SOURCE CC'!$C:$C)),IF(COUNT(G59,G68)&gt;0,SUM(G59,G68),"...")))</f>
        <v>...</v>
      </c>
      <c r="H51" s="654" t="str">
        <f>IF(COUNTIF('SOURCE CG'!$F:$F,$A51)&gt;0,SUMIF('SOURCE CG'!$F:$F,$A51,'SOURCE CG'!$C:$C),IF((COUNTIF('SOURCE CG'!$F:$F,$A51&amp;"A")+COUNTIF('SOURCE CG'!$F:$F,$A51&amp;"B")+COUNTIF('SOURCE CG'!$F:$F,$A51&amp;"C"))&gt;0,ABS(SUMIF('SOURCE CG'!$F:$F,$A51&amp;"A",'SOURCE CG'!$C:$C))-ABS(SUMIF('SOURCE CG'!$F:$F,$A51&amp;"B",'SOURCE CG'!$C:$C))-ABS(SUMIF('SOURCE CG'!$F:$F,$A51&amp;"C",'SOURCE CG'!$C:$C)),IF(COUNT(H59,H68)&gt;0,SUM(H59,H68),IF(COUNT(D51:G51)&gt;0,SUM(D51:G51),"..."))))</f>
        <v>...</v>
      </c>
      <c r="I51" s="654" t="str">
        <f>IF(COUNTIF('SOURCE SG'!$F:$F,$A51)&gt;0,SUMIF('SOURCE SG'!$F:$F,$A51,'SOURCE SG'!$C:$C),IF((COUNTIF('SOURCE SG'!$F:$F,$A51&amp;"A")+COUNTIF('SOURCE SG'!$F:$F,$A51&amp;"B")+COUNTIF('SOURCE SG'!$F:$F,$A51&amp;"C"))&gt;0,ABS(SUMIF('SOURCE SG'!$F:$F,$A51&amp;"A",'SOURCE SG'!$C:$C))-ABS(SUMIF('SOURCE SG'!$F:$F,$A51&amp;"B",'SOURCE SG'!$C:$C))-ABS(SUMIF('SOURCE SG'!$F:$F,$A51&amp;"C",'SOURCE SG'!$C:$C)),IF(COUNT(I59,I68)&gt;0,SUM(I59,I68),"...")))</f>
        <v>...</v>
      </c>
      <c r="J51" s="654" t="str">
        <f>IF(COUNTIF('SOURCE LG'!$F:$F,$A51)&gt;0,SUMIF('SOURCE LG'!$F:$F,$A51,'SOURCE LG'!$C:$C),IF((COUNTIF('SOURCE LG'!$F:$F,$A51&amp;"A")+COUNTIF('SOURCE LG'!$F:$F,$A51&amp;"B")+COUNTIF('SOURCE LG'!$F:$F,$A51&amp;"C"))&gt;0,ABS(SUMIF('SOURCE LG'!$F:$F,$A51&amp;"A",'SOURCE LG'!$C:$C))-ABS(SUMIF('SOURCE LG'!$F:$F,$A51&amp;"B",'SOURCE LG'!$C:$C))-ABS(SUMIF('SOURCE LG'!$F:$F,$A51&amp;"C",'SOURCE LG'!$C:$C)),IF(COUNT(J59,J68)&gt;0,SUM(J59,J68),"...")))</f>
        <v>...</v>
      </c>
      <c r="K51" s="654" t="str">
        <f>IF(COUNTIF('SOURCE CT'!$F:$F,$A51)&gt;0,SUMIF('SOURCE CT'!$F:$F,$A51,'SOURCE CT'!$C:$C),IF((COUNTIF('SOURCE CT'!$F:$F,$A51&amp;"A")+COUNTIF('SOURCE CT'!$F:$F,$A51&amp;"B")+COUNTIF('SOURCE CT'!$F:$F,$A51&amp;"C"))&gt;0,ABS(SUMIF('SOURCE CT'!$F:$F,$A51&amp;"A",'SOURCE CT'!$C:$C))-ABS(SUMIF('SOURCE CT'!$F:$F,$A51&amp;"B",'SOURCE CT'!$C:$C))-ABS(SUMIF('SOURCE CT'!$F:$F,$A51&amp;"C",'SOURCE CT'!$C:$C)),IF(COUNT(K59,K68)&gt;0,SUM(K59,K68),"...")))</f>
        <v>...</v>
      </c>
      <c r="L51" s="654" t="str">
        <f>IF(COUNTIF('SOURCE GG'!$F:$F,$A51)&gt;0,SUMIF('SOURCE GG'!$F:$F,$A51,'SOURCE GG'!$C:$C),IF((COUNTIF('SOURCE GG'!$F:$F,$A51&amp;"A")+COUNTIF('SOURCE GG'!$F:$F,$A51&amp;"B")+COUNTIF('SOURCE GG'!$F:$F,$A51&amp;"C"))&gt;0,ABS(SUMIF('SOURCE GG'!$F:$F,$A51&amp;"A",'SOURCE GG'!$C:$C))-ABS(SUMIF('SOURCE GG'!$F:$F,$A51&amp;"B",'SOURCE GG'!$C:$C))-ABS(SUMIF('SOURCE GG'!$F:$F,$A51&amp;"C",'SOURCE GG'!$C:$C)),IF(COUNT(L59,L68)&gt;0,SUM(L59,L68),IF(COUNT(H51:K51)&gt;0,SUM(H51:K51),"..."))))</f>
        <v>...</v>
      </c>
      <c r="M51" s="654" t="str">
        <f>IF(COUNTIF('SOURCE NFPC'!$F:$F,$A51)&gt;0,SUMIF('SOURCE NFPC'!$F:$F,$A51,'SOURCE NFPC'!$C:$C),IF((COUNTIF('SOURCE NFPC'!$F:$F,$A51&amp;"A")+COUNTIF('SOURCE NFPC'!$F:$F,$A51&amp;"B")+COUNTIF('SOURCE NFPC'!$F:$F,$A51&amp;"C"))&gt;0,ABS(SUMIF('SOURCE NFPC'!$F:$F,$A51&amp;"A",'SOURCE NFPC'!$C:$C))-ABS(SUMIF('SOURCE NFPC'!$F:$F,$A51&amp;"B",'SOURCE NFPC'!$C:$C))-ABS(SUMIF('SOURCE NFPC'!$F:$F,$A51&amp;"C",'SOURCE NFPC'!$C:$C)),IF(COUNT(M59,M68)&gt;0,SUM(M59,M68),"...")))</f>
        <v>...</v>
      </c>
      <c r="N51" s="654" t="str">
        <f>IF(COUNTIF('SOURCE CN'!$F:$F,$A51)&gt;0,SUMIF('SOURCE CN'!$F:$F,$A51,'SOURCE CN'!$C:$C),IF((COUNTIF('SOURCE CN'!$F:$F,$A51&amp;"A")+COUNTIF('SOURCE CN'!$F:$F,$A51&amp;"B")+COUNTIF('SOURCE CN'!$F:$F,$A51&amp;"C"))&gt;0,ABS(SUMIF('SOURCE CN'!$F:$F,$A51&amp;"A",'SOURCE CN'!$C:$C))-ABS(SUMIF('SOURCE CN'!$F:$F,$A51&amp;"B",'SOURCE CN'!$C:$C))-ABS(SUMIF('SOURCE CN'!$F:$F,$A51&amp;"C",'SOURCE CN'!$C:$C)),IF(COUNT(N59,N68)&gt;0,SUM(N59,N68),"...")))</f>
        <v>...</v>
      </c>
      <c r="O51" s="654" t="str">
        <f>IF(COUNTIF('SOURCE NFPS'!$F:$F,$A51)&gt;0,SUMIF('SOURCE NFPS'!$F:$F,$A51,'SOURCE NFPS'!$C:$C),IF((COUNTIF('SOURCE NFPS'!$F:$F,$A51&amp;"A")+COUNTIF('SOURCE NFPS'!$F:$F,$A51&amp;"B")+COUNTIF('SOURCE NFPS'!$F:$F,$A51&amp;"C"))&gt;0,ABS(SUMIF('SOURCE NFPS'!$F:$F,$A51&amp;"A",'SOURCE NFPS'!$C:$C))-ABS(SUMIF('SOURCE NFPS'!$F:$F,$A51&amp;"B",'SOURCE NFPS'!$C:$C))-ABS(SUMIF('SOURCE NFPS'!$F:$F,$A51&amp;"C",'SOURCE NFPS'!$C:$C)),IF(COUNT(O59,O68)&gt;0,SUM(O59,O68),IF(COUNT(L51:N51)&gt;0,SUM(L51:N51),"..."))))</f>
        <v>...</v>
      </c>
      <c r="Q51" s="655">
        <f t="shared" si="0"/>
        <v>0</v>
      </c>
      <c r="R51" s="656">
        <f t="shared" si="1"/>
        <v>0</v>
      </c>
      <c r="S51" s="657">
        <f t="shared" si="2"/>
        <v>0</v>
      </c>
    </row>
    <row r="52" spans="1:19" s="720" customFormat="1" ht="12" customHeight="1">
      <c r="A52" s="686" t="s">
        <v>2069</v>
      </c>
      <c r="B52" s="652" t="s">
        <v>421</v>
      </c>
      <c r="C52" s="653" t="s">
        <v>1063</v>
      </c>
      <c r="D52" s="654" t="str">
        <f>IF(COUNTIF('SOURCE BA'!$F:$F,$A52)&gt;0,SUMIF('SOURCE BA'!$F:$F,$A52,'SOURCE BA'!$C:$C),IF((COUNTIF('SOURCE BA'!$F:$F,$A52&amp;"A")+COUNTIF('SOURCE BA'!$F:$F,$A52&amp;"B")+COUNTIF('SOURCE BA'!$F:$F,$A52&amp;"C"))&gt;0,ABS(SUMIF('SOURCE BA'!$F:$F,$A52&amp;"A",'SOURCE BA'!$C:$C))-ABS(SUMIF('SOURCE BA'!$F:$F,$A52&amp;"B",'SOURCE BA'!$C:$C))-ABS(SUMIF('SOURCE BA'!$F:$F,$A52&amp;"C",'SOURCE BA'!$C:$C)),IF(COUNT(D60,D69)&gt;0,SUM(D60,D69),"...")))</f>
        <v>...</v>
      </c>
      <c r="E52" s="654" t="str">
        <f>IF(COUNTIF('SOURCE EA'!$F:$F,$A52)&gt;0,SUMIF('SOURCE EA'!$F:$F,$A52,'SOURCE EA'!$C:$C),IF((COUNTIF('SOURCE EA'!$F:$F,$A52&amp;"A")+COUNTIF('SOURCE EA'!$F:$F,$A52&amp;"B")+COUNTIF('SOURCE EA'!$F:$F,$A52&amp;"C"))&gt;0,ABS(SUMIF('SOURCE EA'!$F:$F,$A52&amp;"A",'SOURCE EA'!$C:$C))-ABS(SUMIF('SOURCE EA'!$F:$F,$A52&amp;"B",'SOURCE EA'!$C:$C))-ABS(SUMIF('SOURCE EA'!$F:$F,$A52&amp;"C",'SOURCE EA'!$C:$C)),IF(COUNT(E60,E69)&gt;0,SUM(E60,E69),"...")))</f>
        <v>...</v>
      </c>
      <c r="F52" s="654" t="str">
        <f>IF(COUNTIF('SOURCE SS'!$F:$F,$A52)&gt;0,SUMIF('SOURCE SS'!$F:$F,$A52,'SOURCE SS'!$C:$C),IF((COUNTIF('SOURCE SS'!$F:$F,$A52&amp;"A")+COUNTIF('SOURCE SS'!$F:$F,$A52&amp;"B")+COUNTIF('SOURCE SS'!$F:$F,$A52&amp;"C"))&gt;0,ABS(SUMIF('SOURCE SS'!$F:$F,$A52&amp;"A",'SOURCE SS'!$C:$C))-ABS(SUMIF('SOURCE SS'!$F:$F,$A52&amp;"B",'SOURCE SS'!$C:$C))-ABS(SUMIF('SOURCE SS'!$F:$F,$A52&amp;"C",'SOURCE SS'!$C:$C)),IF(COUNT(F60,F69)&gt;0,SUM(F60,F69),"...")))</f>
        <v>...</v>
      </c>
      <c r="G52" s="654" t="str">
        <f>IF(COUNTIF('SOURCE CC'!$F:$F,$A52)&gt;0,SUMIF('SOURCE CC'!$F:$F,$A52,'SOURCE CC'!$C:$C),IF((COUNTIF('SOURCE CC'!$F:$F,$A52&amp;"A")+COUNTIF('SOURCE CC'!$F:$F,$A52&amp;"B")+COUNTIF('SOURCE CC'!$F:$F,$A52&amp;"C"))&gt;0,ABS(SUMIF('SOURCE CC'!$F:$F,$A52&amp;"A",'SOURCE CC'!$C:$C))-ABS(SUMIF('SOURCE CC'!$F:$F,$A52&amp;"B",'SOURCE CC'!$C:$C))-ABS(SUMIF('SOURCE CC'!$F:$F,$A52&amp;"C",'SOURCE CC'!$C:$C)),IF(COUNT(G60,G69)&gt;0,SUM(G60,G69),"...")))</f>
        <v>...</v>
      </c>
      <c r="H52" s="654" t="str">
        <f>IF(COUNTIF('SOURCE CG'!$F:$F,$A52)&gt;0,SUMIF('SOURCE CG'!$F:$F,$A52,'SOURCE CG'!$C:$C),IF((COUNTIF('SOURCE CG'!$F:$F,$A52&amp;"A")+COUNTIF('SOURCE CG'!$F:$F,$A52&amp;"B")+COUNTIF('SOURCE CG'!$F:$F,$A52&amp;"C"))&gt;0,ABS(SUMIF('SOURCE CG'!$F:$F,$A52&amp;"A",'SOURCE CG'!$C:$C))-ABS(SUMIF('SOURCE CG'!$F:$F,$A52&amp;"B",'SOURCE CG'!$C:$C))-ABS(SUMIF('SOURCE CG'!$F:$F,$A52&amp;"C",'SOURCE CG'!$C:$C)),IF(COUNT(H60,H69)&gt;0,SUM(H60,H69),IF(COUNT(D52:G52)&gt;0,SUM(D52:G52),"..."))))</f>
        <v>...</v>
      </c>
      <c r="I52" s="654" t="str">
        <f>IF(COUNTIF('SOURCE SG'!$F:$F,$A52)&gt;0,SUMIF('SOURCE SG'!$F:$F,$A52,'SOURCE SG'!$C:$C),IF((COUNTIF('SOURCE SG'!$F:$F,$A52&amp;"A")+COUNTIF('SOURCE SG'!$F:$F,$A52&amp;"B")+COUNTIF('SOURCE SG'!$F:$F,$A52&amp;"C"))&gt;0,ABS(SUMIF('SOURCE SG'!$F:$F,$A52&amp;"A",'SOURCE SG'!$C:$C))-ABS(SUMIF('SOURCE SG'!$F:$F,$A52&amp;"B",'SOURCE SG'!$C:$C))-ABS(SUMIF('SOURCE SG'!$F:$F,$A52&amp;"C",'SOURCE SG'!$C:$C)),IF(COUNT(I60,I69)&gt;0,SUM(I60,I69),"...")))</f>
        <v>...</v>
      </c>
      <c r="J52" s="654" t="str">
        <f>IF(COUNTIF('SOURCE LG'!$F:$F,$A52)&gt;0,SUMIF('SOURCE LG'!$F:$F,$A52,'SOURCE LG'!$C:$C),IF((COUNTIF('SOURCE LG'!$F:$F,$A52&amp;"A")+COUNTIF('SOURCE LG'!$F:$F,$A52&amp;"B")+COUNTIF('SOURCE LG'!$F:$F,$A52&amp;"C"))&gt;0,ABS(SUMIF('SOURCE LG'!$F:$F,$A52&amp;"A",'SOURCE LG'!$C:$C))-ABS(SUMIF('SOURCE LG'!$F:$F,$A52&amp;"B",'SOURCE LG'!$C:$C))-ABS(SUMIF('SOURCE LG'!$F:$F,$A52&amp;"C",'SOURCE LG'!$C:$C)),IF(COUNT(J60,J69)&gt;0,SUM(J60,J69),"...")))</f>
        <v>...</v>
      </c>
      <c r="K52" s="654" t="str">
        <f>IF(COUNTIF('SOURCE CT'!$F:$F,$A52)&gt;0,SUMIF('SOURCE CT'!$F:$F,$A52,'SOURCE CT'!$C:$C),IF((COUNTIF('SOURCE CT'!$F:$F,$A52&amp;"A")+COUNTIF('SOURCE CT'!$F:$F,$A52&amp;"B")+COUNTIF('SOURCE CT'!$F:$F,$A52&amp;"C"))&gt;0,ABS(SUMIF('SOURCE CT'!$F:$F,$A52&amp;"A",'SOURCE CT'!$C:$C))-ABS(SUMIF('SOURCE CT'!$F:$F,$A52&amp;"B",'SOURCE CT'!$C:$C))-ABS(SUMIF('SOURCE CT'!$F:$F,$A52&amp;"C",'SOURCE CT'!$C:$C)),IF(COUNT(K60,K69)&gt;0,SUM(K60,K69),"...")))</f>
        <v>...</v>
      </c>
      <c r="L52" s="654" t="str">
        <f>IF(COUNTIF('SOURCE GG'!$F:$F,$A52)&gt;0,SUMIF('SOURCE GG'!$F:$F,$A52,'SOURCE GG'!$C:$C),IF((COUNTIF('SOURCE GG'!$F:$F,$A52&amp;"A")+COUNTIF('SOURCE GG'!$F:$F,$A52&amp;"B")+COUNTIF('SOURCE GG'!$F:$F,$A52&amp;"C"))&gt;0,ABS(SUMIF('SOURCE GG'!$F:$F,$A52&amp;"A",'SOURCE GG'!$C:$C))-ABS(SUMIF('SOURCE GG'!$F:$F,$A52&amp;"B",'SOURCE GG'!$C:$C))-ABS(SUMIF('SOURCE GG'!$F:$F,$A52&amp;"C",'SOURCE GG'!$C:$C)),IF(COUNT(L60,L69)&gt;0,SUM(L60,L69),IF(COUNT(H52:K52)&gt;0,SUM(H52:K52),"..."))))</f>
        <v>...</v>
      </c>
      <c r="M52" s="654" t="str">
        <f>IF(COUNTIF('SOURCE NFPC'!$F:$F,$A52)&gt;0,SUMIF('SOURCE NFPC'!$F:$F,$A52,'SOURCE NFPC'!$C:$C),IF((COUNTIF('SOURCE NFPC'!$F:$F,$A52&amp;"A")+COUNTIF('SOURCE NFPC'!$F:$F,$A52&amp;"B")+COUNTIF('SOURCE NFPC'!$F:$F,$A52&amp;"C"))&gt;0,ABS(SUMIF('SOURCE NFPC'!$F:$F,$A52&amp;"A",'SOURCE NFPC'!$C:$C))-ABS(SUMIF('SOURCE NFPC'!$F:$F,$A52&amp;"B",'SOURCE NFPC'!$C:$C))-ABS(SUMIF('SOURCE NFPC'!$F:$F,$A52&amp;"C",'SOURCE NFPC'!$C:$C)),IF(COUNT(M60,M69)&gt;0,SUM(M60,M69),"...")))</f>
        <v>...</v>
      </c>
      <c r="N52" s="654" t="str">
        <f>IF(COUNTIF('SOURCE CN'!$F:$F,$A52)&gt;0,SUMIF('SOURCE CN'!$F:$F,$A52,'SOURCE CN'!$C:$C),IF((COUNTIF('SOURCE CN'!$F:$F,$A52&amp;"A")+COUNTIF('SOURCE CN'!$F:$F,$A52&amp;"B")+COUNTIF('SOURCE CN'!$F:$F,$A52&amp;"C"))&gt;0,ABS(SUMIF('SOURCE CN'!$F:$F,$A52&amp;"A",'SOURCE CN'!$C:$C))-ABS(SUMIF('SOURCE CN'!$F:$F,$A52&amp;"B",'SOURCE CN'!$C:$C))-ABS(SUMIF('SOURCE CN'!$F:$F,$A52&amp;"C",'SOURCE CN'!$C:$C)),IF(COUNT(N60,N69)&gt;0,SUM(N60,N69),"...")))</f>
        <v>...</v>
      </c>
      <c r="O52" s="654" t="str">
        <f>IF(COUNTIF('SOURCE NFPS'!$F:$F,$A52)&gt;0,SUMIF('SOURCE NFPS'!$F:$F,$A52,'SOURCE NFPS'!$C:$C),IF((COUNTIF('SOURCE NFPS'!$F:$F,$A52&amp;"A")+COUNTIF('SOURCE NFPS'!$F:$F,$A52&amp;"B")+COUNTIF('SOURCE NFPS'!$F:$F,$A52&amp;"C"))&gt;0,ABS(SUMIF('SOURCE NFPS'!$F:$F,$A52&amp;"A",'SOURCE NFPS'!$C:$C))-ABS(SUMIF('SOURCE NFPS'!$F:$F,$A52&amp;"B",'SOURCE NFPS'!$C:$C))-ABS(SUMIF('SOURCE NFPS'!$F:$F,$A52&amp;"C",'SOURCE NFPS'!$C:$C)),IF(COUNT(O60,O69)&gt;0,SUM(O60,O69),IF(COUNT(L52:N52)&gt;0,SUM(L52:N52),"..."))))</f>
        <v>...</v>
      </c>
      <c r="Q52" s="655">
        <f t="shared" si="0"/>
        <v>0</v>
      </c>
      <c r="R52" s="656">
        <f t="shared" si="1"/>
        <v>0</v>
      </c>
      <c r="S52" s="657">
        <f t="shared" si="2"/>
        <v>0</v>
      </c>
    </row>
    <row r="53" spans="1:19" s="720" customFormat="1" ht="12.75" customHeight="1">
      <c r="A53" s="686" t="s">
        <v>2070</v>
      </c>
      <c r="B53" s="652" t="s">
        <v>422</v>
      </c>
      <c r="C53" s="653" t="s">
        <v>1063</v>
      </c>
      <c r="D53" s="654" t="str">
        <f>IF(COUNTIF('SOURCE BA'!$F:$F,$A53)&gt;0,SUMIF('SOURCE BA'!$F:$F,$A53,'SOURCE BA'!$C:$C),IF((COUNTIF('SOURCE BA'!$F:$F,$A53&amp;"A")+COUNTIF('SOURCE BA'!$F:$F,$A53&amp;"B")+COUNTIF('SOURCE BA'!$F:$F,$A53&amp;"C"))&gt;0,ABS(SUMIF('SOURCE BA'!$F:$F,$A53&amp;"A",'SOURCE BA'!$C:$C))-ABS(SUMIF('SOURCE BA'!$F:$F,$A53&amp;"B",'SOURCE BA'!$C:$C))-ABS(SUMIF('SOURCE BA'!$F:$F,$A53&amp;"C",'SOURCE BA'!$C:$C)),IF(COUNT(D61,D70)&gt;0,SUM(D61,D70),"...")))</f>
        <v>...</v>
      </c>
      <c r="E53" s="654" t="str">
        <f>IF(COUNTIF('SOURCE EA'!$F:$F,$A53)&gt;0,SUMIF('SOURCE EA'!$F:$F,$A53,'SOURCE EA'!$C:$C),IF((COUNTIF('SOURCE EA'!$F:$F,$A53&amp;"A")+COUNTIF('SOURCE EA'!$F:$F,$A53&amp;"B")+COUNTIF('SOURCE EA'!$F:$F,$A53&amp;"C"))&gt;0,ABS(SUMIF('SOURCE EA'!$F:$F,$A53&amp;"A",'SOURCE EA'!$C:$C))-ABS(SUMIF('SOURCE EA'!$F:$F,$A53&amp;"B",'SOURCE EA'!$C:$C))-ABS(SUMIF('SOURCE EA'!$F:$F,$A53&amp;"C",'SOURCE EA'!$C:$C)),IF(COUNT(E61,E70)&gt;0,SUM(E61,E70),"...")))</f>
        <v>...</v>
      </c>
      <c r="F53" s="654" t="str">
        <f>IF(COUNTIF('SOURCE SS'!$F:$F,$A53)&gt;0,SUMIF('SOURCE SS'!$F:$F,$A53,'SOURCE SS'!$C:$C),IF((COUNTIF('SOURCE SS'!$F:$F,$A53&amp;"A")+COUNTIF('SOURCE SS'!$F:$F,$A53&amp;"B")+COUNTIF('SOURCE SS'!$F:$F,$A53&amp;"C"))&gt;0,ABS(SUMIF('SOURCE SS'!$F:$F,$A53&amp;"A",'SOURCE SS'!$C:$C))-ABS(SUMIF('SOURCE SS'!$F:$F,$A53&amp;"B",'SOURCE SS'!$C:$C))-ABS(SUMIF('SOURCE SS'!$F:$F,$A53&amp;"C",'SOURCE SS'!$C:$C)),IF(COUNT(F61,F70)&gt;0,SUM(F61,F70),"...")))</f>
        <v>...</v>
      </c>
      <c r="G53" s="654" t="str">
        <f>IF(COUNTIF('SOURCE CC'!$F:$F,$A53)&gt;0,SUMIF('SOURCE CC'!$F:$F,$A53,'SOURCE CC'!$C:$C),IF((COUNTIF('SOURCE CC'!$F:$F,$A53&amp;"A")+COUNTIF('SOURCE CC'!$F:$F,$A53&amp;"B")+COUNTIF('SOURCE CC'!$F:$F,$A53&amp;"C"))&gt;0,ABS(SUMIF('SOURCE CC'!$F:$F,$A53&amp;"A",'SOURCE CC'!$C:$C))-ABS(SUMIF('SOURCE CC'!$F:$F,$A53&amp;"B",'SOURCE CC'!$C:$C))-ABS(SUMIF('SOURCE CC'!$F:$F,$A53&amp;"C",'SOURCE CC'!$C:$C)),IF(COUNT(G61,G70)&gt;0,SUM(G61,G70),"...")))</f>
        <v>...</v>
      </c>
      <c r="H53" s="654" t="str">
        <f>IF(COUNTIF('SOURCE CG'!$F:$F,$A53)&gt;0,SUMIF('SOURCE CG'!$F:$F,$A53,'SOURCE CG'!$C:$C),IF((COUNTIF('SOURCE CG'!$F:$F,$A53&amp;"A")+COUNTIF('SOURCE CG'!$F:$F,$A53&amp;"B")+COUNTIF('SOURCE CG'!$F:$F,$A53&amp;"C"))&gt;0,ABS(SUMIF('SOURCE CG'!$F:$F,$A53&amp;"A",'SOURCE CG'!$C:$C))-ABS(SUMIF('SOURCE CG'!$F:$F,$A53&amp;"B",'SOURCE CG'!$C:$C))-ABS(SUMIF('SOURCE CG'!$F:$F,$A53&amp;"C",'SOURCE CG'!$C:$C)),IF(COUNT(H61,H70)&gt;0,SUM(H61,H70),IF(COUNT(D53:G53)&gt;0,SUM(D53:G53),"..."))))</f>
        <v>...</v>
      </c>
      <c r="I53" s="654" t="str">
        <f>IF(COUNTIF('SOURCE SG'!$F:$F,$A53)&gt;0,SUMIF('SOURCE SG'!$F:$F,$A53,'SOURCE SG'!$C:$C),IF((COUNTIF('SOURCE SG'!$F:$F,$A53&amp;"A")+COUNTIF('SOURCE SG'!$F:$F,$A53&amp;"B")+COUNTIF('SOURCE SG'!$F:$F,$A53&amp;"C"))&gt;0,ABS(SUMIF('SOURCE SG'!$F:$F,$A53&amp;"A",'SOURCE SG'!$C:$C))-ABS(SUMIF('SOURCE SG'!$F:$F,$A53&amp;"B",'SOURCE SG'!$C:$C))-ABS(SUMIF('SOURCE SG'!$F:$F,$A53&amp;"C",'SOURCE SG'!$C:$C)),IF(COUNT(I61,I70)&gt;0,SUM(I61,I70),"...")))</f>
        <v>...</v>
      </c>
      <c r="J53" s="654" t="str">
        <f>IF(COUNTIF('SOURCE LG'!$F:$F,$A53)&gt;0,SUMIF('SOURCE LG'!$F:$F,$A53,'SOURCE LG'!$C:$C),IF((COUNTIF('SOURCE LG'!$F:$F,$A53&amp;"A")+COUNTIF('SOURCE LG'!$F:$F,$A53&amp;"B")+COUNTIF('SOURCE LG'!$F:$F,$A53&amp;"C"))&gt;0,ABS(SUMIF('SOURCE LG'!$F:$F,$A53&amp;"A",'SOURCE LG'!$C:$C))-ABS(SUMIF('SOURCE LG'!$F:$F,$A53&amp;"B",'SOURCE LG'!$C:$C))-ABS(SUMIF('SOURCE LG'!$F:$F,$A53&amp;"C",'SOURCE LG'!$C:$C)),IF(COUNT(J61,J70)&gt;0,SUM(J61,J70),"...")))</f>
        <v>...</v>
      </c>
      <c r="K53" s="654" t="str">
        <f>IF(COUNTIF('SOURCE CT'!$F:$F,$A53)&gt;0,SUMIF('SOURCE CT'!$F:$F,$A53,'SOURCE CT'!$C:$C),IF((COUNTIF('SOURCE CT'!$F:$F,$A53&amp;"A")+COUNTIF('SOURCE CT'!$F:$F,$A53&amp;"B")+COUNTIF('SOURCE CT'!$F:$F,$A53&amp;"C"))&gt;0,ABS(SUMIF('SOURCE CT'!$F:$F,$A53&amp;"A",'SOURCE CT'!$C:$C))-ABS(SUMIF('SOURCE CT'!$F:$F,$A53&amp;"B",'SOURCE CT'!$C:$C))-ABS(SUMIF('SOURCE CT'!$F:$F,$A53&amp;"C",'SOURCE CT'!$C:$C)),IF(COUNT(K61,K70)&gt;0,SUM(K61,K70),"...")))</f>
        <v>...</v>
      </c>
      <c r="L53" s="654" t="str">
        <f>IF(COUNTIF('SOURCE GG'!$F:$F,$A53)&gt;0,SUMIF('SOURCE GG'!$F:$F,$A53,'SOURCE GG'!$C:$C),IF((COUNTIF('SOURCE GG'!$F:$F,$A53&amp;"A")+COUNTIF('SOURCE GG'!$F:$F,$A53&amp;"B")+COUNTIF('SOURCE GG'!$F:$F,$A53&amp;"C"))&gt;0,ABS(SUMIF('SOURCE GG'!$F:$F,$A53&amp;"A",'SOURCE GG'!$C:$C))-ABS(SUMIF('SOURCE GG'!$F:$F,$A53&amp;"B",'SOURCE GG'!$C:$C))-ABS(SUMIF('SOURCE GG'!$F:$F,$A53&amp;"C",'SOURCE GG'!$C:$C)),IF(COUNT(L61,L70)&gt;0,SUM(L61,L70),IF(COUNT(H53:K53)&gt;0,SUM(H53:K53),"..."))))</f>
        <v>...</v>
      </c>
      <c r="M53" s="654" t="str">
        <f>IF(COUNTIF('SOURCE NFPC'!$F:$F,$A53)&gt;0,SUMIF('SOURCE NFPC'!$F:$F,$A53,'SOURCE NFPC'!$C:$C),IF((COUNTIF('SOURCE NFPC'!$F:$F,$A53&amp;"A")+COUNTIF('SOURCE NFPC'!$F:$F,$A53&amp;"B")+COUNTIF('SOURCE NFPC'!$F:$F,$A53&amp;"C"))&gt;0,ABS(SUMIF('SOURCE NFPC'!$F:$F,$A53&amp;"A",'SOURCE NFPC'!$C:$C))-ABS(SUMIF('SOURCE NFPC'!$F:$F,$A53&amp;"B",'SOURCE NFPC'!$C:$C))-ABS(SUMIF('SOURCE NFPC'!$F:$F,$A53&amp;"C",'SOURCE NFPC'!$C:$C)),IF(COUNT(M61,M70)&gt;0,SUM(M61,M70),"...")))</f>
        <v>...</v>
      </c>
      <c r="N53" s="654" t="str">
        <f>IF(COUNTIF('SOURCE CN'!$F:$F,$A53)&gt;0,SUMIF('SOURCE CN'!$F:$F,$A53,'SOURCE CN'!$C:$C),IF((COUNTIF('SOURCE CN'!$F:$F,$A53&amp;"A")+COUNTIF('SOURCE CN'!$F:$F,$A53&amp;"B")+COUNTIF('SOURCE CN'!$F:$F,$A53&amp;"C"))&gt;0,ABS(SUMIF('SOURCE CN'!$F:$F,$A53&amp;"A",'SOURCE CN'!$C:$C))-ABS(SUMIF('SOURCE CN'!$F:$F,$A53&amp;"B",'SOURCE CN'!$C:$C))-ABS(SUMIF('SOURCE CN'!$F:$F,$A53&amp;"C",'SOURCE CN'!$C:$C)),IF(COUNT(N61,N70)&gt;0,SUM(N61,N70),"...")))</f>
        <v>...</v>
      </c>
      <c r="O53" s="654" t="str">
        <f>IF(COUNTIF('SOURCE NFPS'!$F:$F,$A53)&gt;0,SUMIF('SOURCE NFPS'!$F:$F,$A53,'SOURCE NFPS'!$C:$C),IF((COUNTIF('SOURCE NFPS'!$F:$F,$A53&amp;"A")+COUNTIF('SOURCE NFPS'!$F:$F,$A53&amp;"B")+COUNTIF('SOURCE NFPS'!$F:$F,$A53&amp;"C"))&gt;0,ABS(SUMIF('SOURCE NFPS'!$F:$F,$A53&amp;"A",'SOURCE NFPS'!$C:$C))-ABS(SUMIF('SOURCE NFPS'!$F:$F,$A53&amp;"B",'SOURCE NFPS'!$C:$C))-ABS(SUMIF('SOURCE NFPS'!$F:$F,$A53&amp;"C",'SOURCE NFPS'!$C:$C)),IF(COUNT(O61,O70)&gt;0,SUM(O61,O70),IF(COUNT(L53:N53)&gt;0,SUM(L53:N53),"..."))))</f>
        <v>...</v>
      </c>
      <c r="Q53" s="655">
        <f t="shared" si="0"/>
        <v>0</v>
      </c>
      <c r="R53" s="656">
        <f t="shared" si="1"/>
        <v>0</v>
      </c>
      <c r="S53" s="657">
        <f t="shared" si="2"/>
        <v>0</v>
      </c>
    </row>
    <row r="54" spans="1:19" s="720" customFormat="1" ht="11.25" customHeight="1">
      <c r="A54" s="686" t="s">
        <v>2071</v>
      </c>
      <c r="B54" s="652" t="s">
        <v>423</v>
      </c>
      <c r="C54" s="653" t="s">
        <v>1063</v>
      </c>
      <c r="D54" s="654" t="str">
        <f>IF(COUNTIF('SOURCE BA'!$F:$F,$A54)&gt;0,SUMIF('SOURCE BA'!$F:$F,$A54,'SOURCE BA'!$C:$C),IF((COUNTIF('SOURCE BA'!$F:$F,$A54&amp;"A")+COUNTIF('SOURCE BA'!$F:$F,$A54&amp;"B")+COUNTIF('SOURCE BA'!$F:$F,$A54&amp;"C"))&gt;0,ABS(SUMIF('SOURCE BA'!$F:$F,$A54&amp;"A",'SOURCE BA'!$C:$C))-ABS(SUMIF('SOURCE BA'!$F:$F,$A54&amp;"B",'SOURCE BA'!$C:$C))-ABS(SUMIF('SOURCE BA'!$F:$F,$A54&amp;"C",'SOURCE BA'!$C:$C)),IF(COUNT(D62,D71)&gt;0,SUM(D62,D71),"...")))</f>
        <v>...</v>
      </c>
      <c r="E54" s="654" t="str">
        <f>IF(COUNTIF('SOURCE EA'!$F:$F,$A54)&gt;0,SUMIF('SOURCE EA'!$F:$F,$A54,'SOURCE EA'!$C:$C),IF((COUNTIF('SOURCE EA'!$F:$F,$A54&amp;"A")+COUNTIF('SOURCE EA'!$F:$F,$A54&amp;"B")+COUNTIF('SOURCE EA'!$F:$F,$A54&amp;"C"))&gt;0,ABS(SUMIF('SOURCE EA'!$F:$F,$A54&amp;"A",'SOURCE EA'!$C:$C))-ABS(SUMIF('SOURCE EA'!$F:$F,$A54&amp;"B",'SOURCE EA'!$C:$C))-ABS(SUMIF('SOURCE EA'!$F:$F,$A54&amp;"C",'SOURCE EA'!$C:$C)),IF(COUNT(E62,E71)&gt;0,SUM(E62,E71),"...")))</f>
        <v>...</v>
      </c>
      <c r="F54" s="654" t="str">
        <f>IF(COUNTIF('SOURCE SS'!$F:$F,$A54)&gt;0,SUMIF('SOURCE SS'!$F:$F,$A54,'SOURCE SS'!$C:$C),IF((COUNTIF('SOURCE SS'!$F:$F,$A54&amp;"A")+COUNTIF('SOURCE SS'!$F:$F,$A54&amp;"B")+COUNTIF('SOURCE SS'!$F:$F,$A54&amp;"C"))&gt;0,ABS(SUMIF('SOURCE SS'!$F:$F,$A54&amp;"A",'SOURCE SS'!$C:$C))-ABS(SUMIF('SOURCE SS'!$F:$F,$A54&amp;"B",'SOURCE SS'!$C:$C))-ABS(SUMIF('SOURCE SS'!$F:$F,$A54&amp;"C",'SOURCE SS'!$C:$C)),IF(COUNT(F62,F71)&gt;0,SUM(F62,F71),"...")))</f>
        <v>...</v>
      </c>
      <c r="G54" s="654" t="str">
        <f>IF(COUNTIF('SOURCE CC'!$F:$F,$A54)&gt;0,SUMIF('SOURCE CC'!$F:$F,$A54,'SOURCE CC'!$C:$C),IF((COUNTIF('SOURCE CC'!$F:$F,$A54&amp;"A")+COUNTIF('SOURCE CC'!$F:$F,$A54&amp;"B")+COUNTIF('SOURCE CC'!$F:$F,$A54&amp;"C"))&gt;0,ABS(SUMIF('SOURCE CC'!$F:$F,$A54&amp;"A",'SOURCE CC'!$C:$C))-ABS(SUMIF('SOURCE CC'!$F:$F,$A54&amp;"B",'SOURCE CC'!$C:$C))-ABS(SUMIF('SOURCE CC'!$F:$F,$A54&amp;"C",'SOURCE CC'!$C:$C)),IF(COUNT(G62,G71)&gt;0,SUM(G62,G71),"...")))</f>
        <v>...</v>
      </c>
      <c r="H54" s="654" t="str">
        <f>IF(COUNTIF('SOURCE CG'!$F:$F,$A54)&gt;0,SUMIF('SOURCE CG'!$F:$F,$A54,'SOURCE CG'!$C:$C),IF((COUNTIF('SOURCE CG'!$F:$F,$A54&amp;"A")+COUNTIF('SOURCE CG'!$F:$F,$A54&amp;"B")+COUNTIF('SOURCE CG'!$F:$F,$A54&amp;"C"))&gt;0,ABS(SUMIF('SOURCE CG'!$F:$F,$A54&amp;"A",'SOURCE CG'!$C:$C))-ABS(SUMIF('SOURCE CG'!$F:$F,$A54&amp;"B",'SOURCE CG'!$C:$C))-ABS(SUMIF('SOURCE CG'!$F:$F,$A54&amp;"C",'SOURCE CG'!$C:$C)),IF(COUNT(H62,H71)&gt;0,SUM(H62,H71),IF(COUNT(D54:G54)&gt;0,SUM(D54:G54),"..."))))</f>
        <v>...</v>
      </c>
      <c r="I54" s="654" t="str">
        <f>IF(COUNTIF('SOURCE SG'!$F:$F,$A54)&gt;0,SUMIF('SOURCE SG'!$F:$F,$A54,'SOURCE SG'!$C:$C),IF((COUNTIF('SOURCE SG'!$F:$F,$A54&amp;"A")+COUNTIF('SOURCE SG'!$F:$F,$A54&amp;"B")+COUNTIF('SOURCE SG'!$F:$F,$A54&amp;"C"))&gt;0,ABS(SUMIF('SOURCE SG'!$F:$F,$A54&amp;"A",'SOURCE SG'!$C:$C))-ABS(SUMIF('SOURCE SG'!$F:$F,$A54&amp;"B",'SOURCE SG'!$C:$C))-ABS(SUMIF('SOURCE SG'!$F:$F,$A54&amp;"C",'SOURCE SG'!$C:$C)),IF(COUNT(I62,I71)&gt;0,SUM(I62,I71),"...")))</f>
        <v>...</v>
      </c>
      <c r="J54" s="654" t="str">
        <f>IF(COUNTIF('SOURCE LG'!$F:$F,$A54)&gt;0,SUMIF('SOURCE LG'!$F:$F,$A54,'SOURCE LG'!$C:$C),IF((COUNTIF('SOURCE LG'!$F:$F,$A54&amp;"A")+COUNTIF('SOURCE LG'!$F:$F,$A54&amp;"B")+COUNTIF('SOURCE LG'!$F:$F,$A54&amp;"C"))&gt;0,ABS(SUMIF('SOURCE LG'!$F:$F,$A54&amp;"A",'SOURCE LG'!$C:$C))-ABS(SUMIF('SOURCE LG'!$F:$F,$A54&amp;"B",'SOURCE LG'!$C:$C))-ABS(SUMIF('SOURCE LG'!$F:$F,$A54&amp;"C",'SOURCE LG'!$C:$C)),IF(COUNT(J62,J71)&gt;0,SUM(J62,J71),"...")))</f>
        <v>...</v>
      </c>
      <c r="K54" s="654" t="str">
        <f>IF(COUNTIF('SOURCE CT'!$F:$F,$A54)&gt;0,SUMIF('SOURCE CT'!$F:$F,$A54,'SOURCE CT'!$C:$C),IF((COUNTIF('SOURCE CT'!$F:$F,$A54&amp;"A")+COUNTIF('SOURCE CT'!$F:$F,$A54&amp;"B")+COUNTIF('SOURCE CT'!$F:$F,$A54&amp;"C"))&gt;0,ABS(SUMIF('SOURCE CT'!$F:$F,$A54&amp;"A",'SOURCE CT'!$C:$C))-ABS(SUMIF('SOURCE CT'!$F:$F,$A54&amp;"B",'SOURCE CT'!$C:$C))-ABS(SUMIF('SOURCE CT'!$F:$F,$A54&amp;"C",'SOURCE CT'!$C:$C)),IF(COUNT(K62,K71)&gt;0,SUM(K62,K71),"...")))</f>
        <v>...</v>
      </c>
      <c r="L54" s="654" t="str">
        <f>IF(COUNTIF('SOURCE GG'!$F:$F,$A54)&gt;0,SUMIF('SOURCE GG'!$F:$F,$A54,'SOURCE GG'!$C:$C),IF((COUNTIF('SOURCE GG'!$F:$F,$A54&amp;"A")+COUNTIF('SOURCE GG'!$F:$F,$A54&amp;"B")+COUNTIF('SOURCE GG'!$F:$F,$A54&amp;"C"))&gt;0,ABS(SUMIF('SOURCE GG'!$F:$F,$A54&amp;"A",'SOURCE GG'!$C:$C))-ABS(SUMIF('SOURCE GG'!$F:$F,$A54&amp;"B",'SOURCE GG'!$C:$C))-ABS(SUMIF('SOURCE GG'!$F:$F,$A54&amp;"C",'SOURCE GG'!$C:$C)),IF(COUNT(L62,L71)&gt;0,SUM(L62,L71),IF(COUNT(H54:K54)&gt;0,SUM(H54:K54),"..."))))</f>
        <v>...</v>
      </c>
      <c r="M54" s="654" t="str">
        <f>IF(COUNTIF('SOURCE NFPC'!$F:$F,$A54)&gt;0,SUMIF('SOURCE NFPC'!$F:$F,$A54,'SOURCE NFPC'!$C:$C),IF((COUNTIF('SOURCE NFPC'!$F:$F,$A54&amp;"A")+COUNTIF('SOURCE NFPC'!$F:$F,$A54&amp;"B")+COUNTIF('SOURCE NFPC'!$F:$F,$A54&amp;"C"))&gt;0,ABS(SUMIF('SOURCE NFPC'!$F:$F,$A54&amp;"A",'SOURCE NFPC'!$C:$C))-ABS(SUMIF('SOURCE NFPC'!$F:$F,$A54&amp;"B",'SOURCE NFPC'!$C:$C))-ABS(SUMIF('SOURCE NFPC'!$F:$F,$A54&amp;"C",'SOURCE NFPC'!$C:$C)),IF(COUNT(M62,M71)&gt;0,SUM(M62,M71),"...")))</f>
        <v>...</v>
      </c>
      <c r="N54" s="654" t="str">
        <f>IF(COUNTIF('SOURCE CN'!$F:$F,$A54)&gt;0,SUMIF('SOURCE CN'!$F:$F,$A54,'SOURCE CN'!$C:$C),IF((COUNTIF('SOURCE CN'!$F:$F,$A54&amp;"A")+COUNTIF('SOURCE CN'!$F:$F,$A54&amp;"B")+COUNTIF('SOURCE CN'!$F:$F,$A54&amp;"C"))&gt;0,ABS(SUMIF('SOURCE CN'!$F:$F,$A54&amp;"A",'SOURCE CN'!$C:$C))-ABS(SUMIF('SOURCE CN'!$F:$F,$A54&amp;"B",'SOURCE CN'!$C:$C))-ABS(SUMIF('SOURCE CN'!$F:$F,$A54&amp;"C",'SOURCE CN'!$C:$C)),IF(COUNT(N62,N71)&gt;0,SUM(N62,N71),"...")))</f>
        <v>...</v>
      </c>
      <c r="O54" s="654" t="str">
        <f>IF(COUNTIF('SOURCE NFPS'!$F:$F,$A54)&gt;0,SUMIF('SOURCE NFPS'!$F:$F,$A54,'SOURCE NFPS'!$C:$C),IF((COUNTIF('SOURCE NFPS'!$F:$F,$A54&amp;"A")+COUNTIF('SOURCE NFPS'!$F:$F,$A54&amp;"B")+COUNTIF('SOURCE NFPS'!$F:$F,$A54&amp;"C"))&gt;0,ABS(SUMIF('SOURCE NFPS'!$F:$F,$A54&amp;"A",'SOURCE NFPS'!$C:$C))-ABS(SUMIF('SOURCE NFPS'!$F:$F,$A54&amp;"B",'SOURCE NFPS'!$C:$C))-ABS(SUMIF('SOURCE NFPS'!$F:$F,$A54&amp;"C",'SOURCE NFPS'!$C:$C)),IF(COUNT(O62,O71)&gt;0,SUM(O62,O71),IF(COUNT(L54:N54)&gt;0,SUM(L54:N54),"..."))))</f>
        <v>...</v>
      </c>
      <c r="Q54" s="655">
        <f t="shared" si="0"/>
        <v>0</v>
      </c>
      <c r="R54" s="656">
        <f t="shared" si="1"/>
        <v>0</v>
      </c>
      <c r="S54" s="657">
        <f t="shared" si="2"/>
        <v>0</v>
      </c>
    </row>
    <row r="55" spans="1:19" s="720" customFormat="1" ht="12" customHeight="1">
      <c r="A55" s="686" t="s">
        <v>2072</v>
      </c>
      <c r="B55" s="652" t="s">
        <v>424</v>
      </c>
      <c r="C55" s="653" t="s">
        <v>1063</v>
      </c>
      <c r="D55" s="654" t="str">
        <f>IF(COUNTIF('SOURCE BA'!$F:$F,$A55)&gt;0,SUMIF('SOURCE BA'!$F:$F,$A55,'SOURCE BA'!$C:$C),IF((COUNTIF('SOURCE BA'!$F:$F,$A55&amp;"A")+COUNTIF('SOURCE BA'!$F:$F,$A55&amp;"B")+COUNTIF('SOURCE BA'!$F:$F,$A55&amp;"C"))&gt;0,ABS(SUMIF('SOURCE BA'!$F:$F,$A55&amp;"A",'SOURCE BA'!$C:$C))-ABS(SUMIF('SOURCE BA'!$F:$F,$A55&amp;"B",'SOURCE BA'!$C:$C))-ABS(SUMIF('SOURCE BA'!$F:$F,$A55&amp;"C",'SOURCE BA'!$C:$C)),IF(COUNT(D63,D72)&gt;0,SUM(D63,D72),"...")))</f>
        <v>...</v>
      </c>
      <c r="E55" s="654" t="str">
        <f>IF(COUNTIF('SOURCE EA'!$F:$F,$A55)&gt;0,SUMIF('SOURCE EA'!$F:$F,$A55,'SOURCE EA'!$C:$C),IF((COUNTIF('SOURCE EA'!$F:$F,$A55&amp;"A")+COUNTIF('SOURCE EA'!$F:$F,$A55&amp;"B")+COUNTIF('SOURCE EA'!$F:$F,$A55&amp;"C"))&gt;0,ABS(SUMIF('SOURCE EA'!$F:$F,$A55&amp;"A",'SOURCE EA'!$C:$C))-ABS(SUMIF('SOURCE EA'!$F:$F,$A55&amp;"B",'SOURCE EA'!$C:$C))-ABS(SUMIF('SOURCE EA'!$F:$F,$A55&amp;"C",'SOURCE EA'!$C:$C)),IF(COUNT(E63,E72)&gt;0,SUM(E63,E72),"...")))</f>
        <v>...</v>
      </c>
      <c r="F55" s="654" t="str">
        <f>IF(COUNTIF('SOURCE SS'!$F:$F,$A55)&gt;0,SUMIF('SOURCE SS'!$F:$F,$A55,'SOURCE SS'!$C:$C),IF((COUNTIF('SOURCE SS'!$F:$F,$A55&amp;"A")+COUNTIF('SOURCE SS'!$F:$F,$A55&amp;"B")+COUNTIF('SOURCE SS'!$F:$F,$A55&amp;"C"))&gt;0,ABS(SUMIF('SOURCE SS'!$F:$F,$A55&amp;"A",'SOURCE SS'!$C:$C))-ABS(SUMIF('SOURCE SS'!$F:$F,$A55&amp;"B",'SOURCE SS'!$C:$C))-ABS(SUMIF('SOURCE SS'!$F:$F,$A55&amp;"C",'SOURCE SS'!$C:$C)),IF(COUNT(F63,F72)&gt;0,SUM(F63,F72),"...")))</f>
        <v>...</v>
      </c>
      <c r="G55" s="654" t="str">
        <f>IF(COUNTIF('SOURCE CC'!$F:$F,$A55)&gt;0,SUMIF('SOURCE CC'!$F:$F,$A55,'SOURCE CC'!$C:$C),IF((COUNTIF('SOURCE CC'!$F:$F,$A55&amp;"A")+COUNTIF('SOURCE CC'!$F:$F,$A55&amp;"B")+COUNTIF('SOURCE CC'!$F:$F,$A55&amp;"C"))&gt;0,ABS(SUMIF('SOURCE CC'!$F:$F,$A55&amp;"A",'SOURCE CC'!$C:$C))-ABS(SUMIF('SOURCE CC'!$F:$F,$A55&amp;"B",'SOURCE CC'!$C:$C))-ABS(SUMIF('SOURCE CC'!$F:$F,$A55&amp;"C",'SOURCE CC'!$C:$C)),IF(COUNT(G63,G72)&gt;0,SUM(G63,G72),"...")))</f>
        <v>...</v>
      </c>
      <c r="H55" s="654" t="str">
        <f>IF(COUNTIF('SOURCE CG'!$F:$F,$A55)&gt;0,SUMIF('SOURCE CG'!$F:$F,$A55,'SOURCE CG'!$C:$C),IF((COUNTIF('SOURCE CG'!$F:$F,$A55&amp;"A")+COUNTIF('SOURCE CG'!$F:$F,$A55&amp;"B")+COUNTIF('SOURCE CG'!$F:$F,$A55&amp;"C"))&gt;0,ABS(SUMIF('SOURCE CG'!$F:$F,$A55&amp;"A",'SOURCE CG'!$C:$C))-ABS(SUMIF('SOURCE CG'!$F:$F,$A55&amp;"B",'SOURCE CG'!$C:$C))-ABS(SUMIF('SOURCE CG'!$F:$F,$A55&amp;"C",'SOURCE CG'!$C:$C)),IF(COUNT(H63,H72)&gt;0,SUM(H63,H72),IF(COUNT(D55:G55)&gt;0,SUM(D55:G55),"..."))))</f>
        <v>...</v>
      </c>
      <c r="I55" s="654" t="str">
        <f>IF(COUNTIF('SOURCE SG'!$F:$F,$A55)&gt;0,SUMIF('SOURCE SG'!$F:$F,$A55,'SOURCE SG'!$C:$C),IF((COUNTIF('SOURCE SG'!$F:$F,$A55&amp;"A")+COUNTIF('SOURCE SG'!$F:$F,$A55&amp;"B")+COUNTIF('SOURCE SG'!$F:$F,$A55&amp;"C"))&gt;0,ABS(SUMIF('SOURCE SG'!$F:$F,$A55&amp;"A",'SOURCE SG'!$C:$C))-ABS(SUMIF('SOURCE SG'!$F:$F,$A55&amp;"B",'SOURCE SG'!$C:$C))-ABS(SUMIF('SOURCE SG'!$F:$F,$A55&amp;"C",'SOURCE SG'!$C:$C)),IF(COUNT(I63,I72)&gt;0,SUM(I63,I72),"...")))</f>
        <v>...</v>
      </c>
      <c r="J55" s="654" t="str">
        <f>IF(COUNTIF('SOURCE LG'!$F:$F,$A55)&gt;0,SUMIF('SOURCE LG'!$F:$F,$A55,'SOURCE LG'!$C:$C),IF((COUNTIF('SOURCE LG'!$F:$F,$A55&amp;"A")+COUNTIF('SOURCE LG'!$F:$F,$A55&amp;"B")+COUNTIF('SOURCE LG'!$F:$F,$A55&amp;"C"))&gt;0,ABS(SUMIF('SOURCE LG'!$F:$F,$A55&amp;"A",'SOURCE LG'!$C:$C))-ABS(SUMIF('SOURCE LG'!$F:$F,$A55&amp;"B",'SOURCE LG'!$C:$C))-ABS(SUMIF('SOURCE LG'!$F:$F,$A55&amp;"C",'SOURCE LG'!$C:$C)),IF(COUNT(J63,J72)&gt;0,SUM(J63,J72),"...")))</f>
        <v>...</v>
      </c>
      <c r="K55" s="654" t="str">
        <f>IF(COUNTIF('SOURCE CT'!$F:$F,$A55)&gt;0,SUMIF('SOURCE CT'!$F:$F,$A55,'SOURCE CT'!$C:$C),IF((COUNTIF('SOURCE CT'!$F:$F,$A55&amp;"A")+COUNTIF('SOURCE CT'!$F:$F,$A55&amp;"B")+COUNTIF('SOURCE CT'!$F:$F,$A55&amp;"C"))&gt;0,ABS(SUMIF('SOURCE CT'!$F:$F,$A55&amp;"A",'SOURCE CT'!$C:$C))-ABS(SUMIF('SOURCE CT'!$F:$F,$A55&amp;"B",'SOURCE CT'!$C:$C))-ABS(SUMIF('SOURCE CT'!$F:$F,$A55&amp;"C",'SOURCE CT'!$C:$C)),IF(COUNT(K63,K72)&gt;0,SUM(K63,K72),"...")))</f>
        <v>...</v>
      </c>
      <c r="L55" s="654" t="str">
        <f>IF(COUNTIF('SOURCE GG'!$F:$F,$A55)&gt;0,SUMIF('SOURCE GG'!$F:$F,$A55,'SOURCE GG'!$C:$C),IF((COUNTIF('SOURCE GG'!$F:$F,$A55&amp;"A")+COUNTIF('SOURCE GG'!$F:$F,$A55&amp;"B")+COUNTIF('SOURCE GG'!$F:$F,$A55&amp;"C"))&gt;0,ABS(SUMIF('SOURCE GG'!$F:$F,$A55&amp;"A",'SOURCE GG'!$C:$C))-ABS(SUMIF('SOURCE GG'!$F:$F,$A55&amp;"B",'SOURCE GG'!$C:$C))-ABS(SUMIF('SOURCE GG'!$F:$F,$A55&amp;"C",'SOURCE GG'!$C:$C)),IF(COUNT(L63,L72)&gt;0,SUM(L63,L72),IF(COUNT(H55:K55)&gt;0,SUM(H55:K55),"..."))))</f>
        <v>...</v>
      </c>
      <c r="M55" s="654" t="str">
        <f>IF(COUNTIF('SOURCE NFPC'!$F:$F,$A55)&gt;0,SUMIF('SOURCE NFPC'!$F:$F,$A55,'SOURCE NFPC'!$C:$C),IF((COUNTIF('SOURCE NFPC'!$F:$F,$A55&amp;"A")+COUNTIF('SOURCE NFPC'!$F:$F,$A55&amp;"B")+COUNTIF('SOURCE NFPC'!$F:$F,$A55&amp;"C"))&gt;0,ABS(SUMIF('SOURCE NFPC'!$F:$F,$A55&amp;"A",'SOURCE NFPC'!$C:$C))-ABS(SUMIF('SOURCE NFPC'!$F:$F,$A55&amp;"B",'SOURCE NFPC'!$C:$C))-ABS(SUMIF('SOURCE NFPC'!$F:$F,$A55&amp;"C",'SOURCE NFPC'!$C:$C)),IF(COUNT(M63,M72)&gt;0,SUM(M63,M72),"...")))</f>
        <v>...</v>
      </c>
      <c r="N55" s="654" t="str">
        <f>IF(COUNTIF('SOURCE CN'!$F:$F,$A55)&gt;0,SUMIF('SOURCE CN'!$F:$F,$A55,'SOURCE CN'!$C:$C),IF((COUNTIF('SOURCE CN'!$F:$F,$A55&amp;"A")+COUNTIF('SOURCE CN'!$F:$F,$A55&amp;"B")+COUNTIF('SOURCE CN'!$F:$F,$A55&amp;"C"))&gt;0,ABS(SUMIF('SOURCE CN'!$F:$F,$A55&amp;"A",'SOURCE CN'!$C:$C))-ABS(SUMIF('SOURCE CN'!$F:$F,$A55&amp;"B",'SOURCE CN'!$C:$C))-ABS(SUMIF('SOURCE CN'!$F:$F,$A55&amp;"C",'SOURCE CN'!$C:$C)),IF(COUNT(N63,N72)&gt;0,SUM(N63,N72),"...")))</f>
        <v>...</v>
      </c>
      <c r="O55" s="654" t="str">
        <f>IF(COUNTIF('SOURCE NFPS'!$F:$F,$A55)&gt;0,SUMIF('SOURCE NFPS'!$F:$F,$A55,'SOURCE NFPS'!$C:$C),IF((COUNTIF('SOURCE NFPS'!$F:$F,$A55&amp;"A")+COUNTIF('SOURCE NFPS'!$F:$F,$A55&amp;"B")+COUNTIF('SOURCE NFPS'!$F:$F,$A55&amp;"C"))&gt;0,ABS(SUMIF('SOURCE NFPS'!$F:$F,$A55&amp;"A",'SOURCE NFPS'!$C:$C))-ABS(SUMIF('SOURCE NFPS'!$F:$F,$A55&amp;"B",'SOURCE NFPS'!$C:$C))-ABS(SUMIF('SOURCE NFPS'!$F:$F,$A55&amp;"C",'SOURCE NFPS'!$C:$C)),IF(COUNT(O63,O72)&gt;0,SUM(O63,O72),IF(COUNT(L55:N55)&gt;0,SUM(L55:N55),"..."))))</f>
        <v>...</v>
      </c>
      <c r="Q55" s="655">
        <f t="shared" si="0"/>
        <v>0</v>
      </c>
      <c r="R55" s="656">
        <f t="shared" si="1"/>
        <v>0</v>
      </c>
      <c r="S55" s="657">
        <f t="shared" si="2"/>
        <v>0</v>
      </c>
    </row>
    <row r="56" spans="1:19" ht="15" customHeight="1">
      <c r="A56" s="472" t="s">
        <v>2073</v>
      </c>
      <c r="B56" s="95" t="s">
        <v>413</v>
      </c>
      <c r="C56" s="4" t="s">
        <v>1063</v>
      </c>
      <c r="D56" s="605" t="str">
        <f>IF(COUNTIF('SOURCE BA'!$F:$F,$A56)&gt;0,SUMIF('SOURCE BA'!$F:$F,$A56,'SOURCE BA'!$C:$C),IF((COUNTIF('SOURCE BA'!$F:$F,$A56&amp;"A")+COUNTIF('SOURCE BA'!$F:$F,$A56&amp;"B")+COUNTIF('SOURCE BA'!$F:$F,$A56&amp;"C"))&gt;0,ABS(SUMIF('SOURCE BA'!$F:$F,$A56&amp;"A",'SOURCE BA'!$C:$C))-ABS(SUMIF('SOURCE BA'!$F:$F,$A56&amp;"B",'SOURCE BA'!$C:$C))-ABS(SUMIF('SOURCE BA'!$F:$F,$A56&amp;"C",'SOURCE BA'!$C:$C)),IF(COUNT(D57:D63)&gt;0,SUM(D57:D63),"...")))</f>
        <v>...</v>
      </c>
      <c r="E56" s="605" t="str">
        <f>IF(COUNTIF('SOURCE EA'!$F:$F,$A56)&gt;0,SUMIF('SOURCE EA'!$F:$F,$A56,'SOURCE EA'!$C:$C),IF((COUNTIF('SOURCE EA'!$F:$F,$A56&amp;"A")+COUNTIF('SOURCE EA'!$F:$F,$A56&amp;"B")+COUNTIF('SOURCE EA'!$F:$F,$A56&amp;"C"))&gt;0,ABS(SUMIF('SOURCE EA'!$F:$F,$A56&amp;"A",'SOURCE EA'!$C:$C))-ABS(SUMIF('SOURCE EA'!$F:$F,$A56&amp;"B",'SOURCE EA'!$C:$C))-ABS(SUMIF('SOURCE EA'!$F:$F,$A56&amp;"C",'SOURCE EA'!$C:$C)),IF(COUNT(E57:E63)&gt;0,SUM(E57:E63),"...")))</f>
        <v>...</v>
      </c>
      <c r="F56" s="605" t="str">
        <f>IF(COUNTIF('SOURCE SS'!$F:$F,$A56)&gt;0,SUMIF('SOURCE SS'!$F:$F,$A56,'SOURCE SS'!$C:$C),IF((COUNTIF('SOURCE SS'!$F:$F,$A56&amp;"A")+COUNTIF('SOURCE SS'!$F:$F,$A56&amp;"B")+COUNTIF('SOURCE SS'!$F:$F,$A56&amp;"C"))&gt;0,ABS(SUMIF('SOURCE SS'!$F:$F,$A56&amp;"A",'SOURCE SS'!$C:$C))-ABS(SUMIF('SOURCE SS'!$F:$F,$A56&amp;"B",'SOURCE SS'!$C:$C))-ABS(SUMIF('SOURCE SS'!$F:$F,$A56&amp;"C",'SOURCE SS'!$C:$C)),IF(COUNT(F57:F63)&gt;0,SUM(F57:F63),"...")))</f>
        <v>...</v>
      </c>
      <c r="G56" s="605" t="str">
        <f>IF(COUNTIF('SOURCE CC'!$F:$F,$A56)&gt;0,SUMIF('SOURCE CC'!$F:$F,$A56,'SOURCE CC'!$C:$C),IF((COUNTIF('SOURCE CC'!$F:$F,$A56&amp;"A")+COUNTIF('SOURCE CC'!$F:$F,$A56&amp;"B")+COUNTIF('SOURCE CC'!$F:$F,$A56&amp;"C"))&gt;0,ABS(SUMIF('SOURCE CC'!$F:$F,$A56&amp;"A",'SOURCE CC'!$C:$C))-ABS(SUMIF('SOURCE CC'!$F:$F,$A56&amp;"B",'SOURCE CC'!$C:$C))-ABS(SUMIF('SOURCE CC'!$F:$F,$A56&amp;"C",'SOURCE CC'!$C:$C)),IF(COUNT(G57:G63)&gt;0,SUM(G57:G63),"...")))</f>
        <v>...</v>
      </c>
      <c r="H56" s="605" t="str">
        <f>IF(COUNTIF('SOURCE CG'!$F:$F,$A56)&gt;0,SUMIF('SOURCE CG'!$F:$F,$A56,'SOURCE CG'!$C:$C),IF((COUNTIF('SOURCE CG'!$F:$F,$A56&amp;"A")+COUNTIF('SOURCE CG'!$F:$F,$A56&amp;"B")+COUNTIF('SOURCE CG'!$F:$F,$A56&amp;"C"))&gt;0,ABS(SUMIF('SOURCE CG'!$F:$F,$A56&amp;"A",'SOURCE CG'!$C:$C))-ABS(SUMIF('SOURCE CG'!$F:$F,$A56&amp;"B",'SOURCE CG'!$C:$C))-ABS(SUMIF('SOURCE CG'!$F:$F,$A56&amp;"C",'SOURCE CG'!$C:$C)),IF(COUNT(H57:H63)&gt;0,SUM(H57:H63),IF(COUNT(D56:G56)&gt;0,SUM(D56:G56),"..."))))</f>
        <v>...</v>
      </c>
      <c r="I56" s="605" t="str">
        <f>IF(COUNTIF('SOURCE SG'!$F:$F,$A56)&gt;0,SUMIF('SOURCE SG'!$F:$F,$A56,'SOURCE SG'!$C:$C),IF((COUNTIF('SOURCE SG'!$F:$F,$A56&amp;"A")+COUNTIF('SOURCE SG'!$F:$F,$A56&amp;"B")+COUNTIF('SOURCE SG'!$F:$F,$A56&amp;"C"))&gt;0,ABS(SUMIF('SOURCE SG'!$F:$F,$A56&amp;"A",'SOURCE SG'!$C:$C))-ABS(SUMIF('SOURCE SG'!$F:$F,$A56&amp;"B",'SOURCE SG'!$C:$C))-ABS(SUMIF('SOURCE SG'!$F:$F,$A56&amp;"C",'SOURCE SG'!$C:$C)),IF(COUNT(I57:I63)&gt;0,SUM(I57:I63),"...")))</f>
        <v>...</v>
      </c>
      <c r="J56" s="605" t="str">
        <f>IF(COUNTIF('SOURCE LG'!$F:$F,$A56)&gt;0,SUMIF('SOURCE LG'!$F:$F,$A56,'SOURCE LG'!$C:$C),IF((COUNTIF('SOURCE LG'!$F:$F,$A56&amp;"A")+COUNTIF('SOURCE LG'!$F:$F,$A56&amp;"B")+COUNTIF('SOURCE LG'!$F:$F,$A56&amp;"C"))&gt;0,ABS(SUMIF('SOURCE LG'!$F:$F,$A56&amp;"A",'SOURCE LG'!$C:$C))-ABS(SUMIF('SOURCE LG'!$F:$F,$A56&amp;"B",'SOURCE LG'!$C:$C))-ABS(SUMIF('SOURCE LG'!$F:$F,$A56&amp;"C",'SOURCE LG'!$C:$C)),IF(COUNT(J57:J63)&gt;0,SUM(J57:J63),"...")))</f>
        <v>...</v>
      </c>
      <c r="K56" s="605" t="str">
        <f>IF(COUNTIF('SOURCE CT'!$F:$F,$A56)&gt;0,SUMIF('SOURCE CT'!$F:$F,$A56,'SOURCE CT'!$C:$C),IF((COUNTIF('SOURCE CT'!$F:$F,$A56&amp;"A")+COUNTIF('SOURCE CT'!$F:$F,$A56&amp;"B")+COUNTIF('SOURCE CT'!$F:$F,$A56&amp;"C"))&gt;0,ABS(SUMIF('SOURCE CT'!$F:$F,$A56&amp;"A",'SOURCE CT'!$C:$C))-ABS(SUMIF('SOURCE CT'!$F:$F,$A56&amp;"B",'SOURCE CT'!$C:$C))-ABS(SUMIF('SOURCE CT'!$F:$F,$A56&amp;"C",'SOURCE CT'!$C:$C)),IF(COUNT(K57:K63)&gt;0,SUM(K57:K63),"...")))</f>
        <v>...</v>
      </c>
      <c r="L56" s="605" t="str">
        <f>IF(COUNTIF('SOURCE GG'!$F:$F,$A56)&gt;0,SUMIF('SOURCE GG'!$F:$F,$A56,'SOURCE GG'!$C:$C),IF((COUNTIF('SOURCE GG'!$F:$F,$A56&amp;"A")+COUNTIF('SOURCE GG'!$F:$F,$A56&amp;"B")+COUNTIF('SOURCE GG'!$F:$F,$A56&amp;"C"))&gt;0,ABS(SUMIF('SOURCE GG'!$F:$F,$A56&amp;"A",'SOURCE GG'!$C:$C))-ABS(SUMIF('SOURCE GG'!$F:$F,$A56&amp;"B",'SOURCE GG'!$C:$C))-ABS(SUMIF('SOURCE GG'!$F:$F,$A56&amp;"C",'SOURCE GG'!$C:$C)),IF(COUNT(L57:L63)&gt;0,SUM(L57:L63),IF(COUNT(H56:K56)&gt;0,SUM(H56:K56),"..."))))</f>
        <v>...</v>
      </c>
      <c r="M56" s="605" t="str">
        <f>IF(COUNTIF('SOURCE NFPC'!$F:$F,$A56)&gt;0,SUMIF('SOURCE NFPC'!$F:$F,$A56,'SOURCE NFPC'!$C:$C),IF((COUNTIF('SOURCE NFPC'!$F:$F,$A56&amp;"A")+COUNTIF('SOURCE NFPC'!$F:$F,$A56&amp;"B")+COUNTIF('SOURCE NFPC'!$F:$F,$A56&amp;"C"))&gt;0,ABS(SUMIF('SOURCE NFPC'!$F:$F,$A56&amp;"A",'SOURCE NFPC'!$C:$C))-ABS(SUMIF('SOURCE NFPC'!$F:$F,$A56&amp;"B",'SOURCE NFPC'!$C:$C))-ABS(SUMIF('SOURCE NFPC'!$F:$F,$A56&amp;"C",'SOURCE NFPC'!$C:$C)),IF(COUNT(M57:M63)&gt;0,SUM(M57:M63),"...")))</f>
        <v>...</v>
      </c>
      <c r="N56" s="605" t="str">
        <f>IF(COUNTIF('SOURCE CN'!$F:$F,$A56)&gt;0,SUMIF('SOURCE CN'!$F:$F,$A56,'SOURCE CN'!$C:$C),IF((COUNTIF('SOURCE CN'!$F:$F,$A56&amp;"A")+COUNTIF('SOURCE CN'!$F:$F,$A56&amp;"B")+COUNTIF('SOURCE CN'!$F:$F,$A56&amp;"C"))&gt;0,ABS(SUMIF('SOURCE CN'!$F:$F,$A56&amp;"A",'SOURCE CN'!$C:$C))-ABS(SUMIF('SOURCE CN'!$F:$F,$A56&amp;"B",'SOURCE CN'!$C:$C))-ABS(SUMIF('SOURCE CN'!$F:$F,$A56&amp;"C",'SOURCE CN'!$C:$C)),IF(COUNT(N57:N63)&gt;0,SUM(N57:N63),"...")))</f>
        <v>...</v>
      </c>
      <c r="O56" s="605" t="str">
        <f>IF(COUNTIF('SOURCE NFPS'!$F:$F,$A56)&gt;0,SUMIF('SOURCE NFPS'!$F:$F,$A56,'SOURCE NFPS'!$C:$C),IF((COUNTIF('SOURCE NFPS'!$F:$F,$A56&amp;"A")+COUNTIF('SOURCE NFPS'!$F:$F,$A56&amp;"B")+COUNTIF('SOURCE NFPS'!$F:$F,$A56&amp;"C"))&gt;0,ABS(SUMIF('SOURCE NFPS'!$F:$F,$A56&amp;"A",'SOURCE NFPS'!$C:$C))-ABS(SUMIF('SOURCE NFPS'!$F:$F,$A56&amp;"B",'SOURCE NFPS'!$C:$C))-ABS(SUMIF('SOURCE NFPS'!$F:$F,$A56&amp;"C",'SOURCE NFPS'!$C:$C)),IF(COUNT(O57:O63)&gt;0,SUM(O57:O63),IF(COUNT(L56:N56)&gt;0,SUM(L56:N56),"..."))))</f>
        <v>...</v>
      </c>
      <c r="Q56" s="563">
        <f t="shared" si="0"/>
        <v>0</v>
      </c>
      <c r="R56" s="564">
        <f t="shared" si="1"/>
        <v>0</v>
      </c>
      <c r="S56" s="565">
        <f t="shared" si="2"/>
        <v>0</v>
      </c>
    </row>
    <row r="57" spans="1:19" ht="9.75" customHeight="1">
      <c r="A57" s="677" t="s">
        <v>2234</v>
      </c>
      <c r="B57" s="96" t="s">
        <v>943</v>
      </c>
      <c r="C57" s="4" t="s">
        <v>1063</v>
      </c>
      <c r="D57" s="587" t="str">
        <f>IF(COUNTIF('SOURCE BA'!$F:$F,$A57)&gt;0,SUMIF('SOURCE BA'!$F:$F,$A57,'SOURCE BA'!$C:$C),IF((COUNTIF('SOURCE BA'!$F:$F,$A57&amp;"A")+COUNTIF('SOURCE BA'!$F:$F,$A57&amp;"B")+COUNTIF('SOURCE BA'!$F:$F,$A57&amp;"C"))&gt;0,ABS(SUMIF('SOURCE BA'!$F:$F,$A57&amp;"A",'SOURCE BA'!$C:$C))-ABS(SUMIF('SOURCE BA'!$F:$F,$A57&amp;"B",'SOURCE BA'!$C:$C))-ABS(SUMIF('SOURCE BA'!$F:$F,$A57&amp;"C",'SOURCE BA'!$C:$C)),"..."))</f>
        <v>...</v>
      </c>
      <c r="E57" s="587" t="str">
        <f>IF(COUNTIF('SOURCE EA'!$F:$F,$A57)&gt;0,SUMIF('SOURCE EA'!$F:$F,$A57,'SOURCE EA'!$C:$C),IF((COUNTIF('SOURCE EA'!$F:$F,$A57&amp;"A")+COUNTIF('SOURCE EA'!$F:$F,$A57&amp;"B")+COUNTIF('SOURCE EA'!$F:$F,$A57&amp;"C"))&gt;0,ABS(SUMIF('SOURCE EA'!$F:$F,$A57&amp;"A",'SOURCE EA'!$C:$C))-ABS(SUMIF('SOURCE EA'!$F:$F,$A57&amp;"B",'SOURCE EA'!$C:$C))-ABS(SUMIF('SOURCE EA'!$F:$F,$A57&amp;"C",'SOURCE EA'!$C:$C)),"..."))</f>
        <v>...</v>
      </c>
      <c r="F57" s="587" t="str">
        <f>IF(COUNTIF('SOURCE SS'!$F:$F,$A57)&gt;0,SUMIF('SOURCE SS'!$F:$F,$A57,'SOURCE SS'!$C:$C),IF((COUNTIF('SOURCE SS'!$F:$F,$A57&amp;"A")+COUNTIF('SOURCE SS'!$F:$F,$A57&amp;"B")+COUNTIF('SOURCE SS'!$F:$F,$A57&amp;"C"))&gt;0,ABS(SUMIF('SOURCE SS'!$F:$F,$A57&amp;"A",'SOURCE SS'!$C:$C))-ABS(SUMIF('SOURCE SS'!$F:$F,$A57&amp;"B",'SOURCE SS'!$C:$C))-ABS(SUMIF('SOURCE SS'!$F:$F,$A57&amp;"C",'SOURCE SS'!$C:$C)),"..."))</f>
        <v>...</v>
      </c>
      <c r="G57" s="587" t="str">
        <f>IF(COUNTIF('SOURCE CC'!$F:$F,$A57)&gt;0,SUMIF('SOURCE CC'!$F:$F,$A57,'SOURCE CC'!$C:$C),IF((COUNTIF('SOURCE CC'!$F:$F,$A57&amp;"A")+COUNTIF('SOURCE CC'!$F:$F,$A57&amp;"B")+COUNTIF('SOURCE CC'!$F:$F,$A57&amp;"C"))&gt;0,ABS(SUMIF('SOURCE CC'!$F:$F,$A57&amp;"A",'SOURCE CC'!$C:$C))-ABS(SUMIF('SOURCE CC'!$F:$F,$A57&amp;"B",'SOURCE CC'!$C:$C))-ABS(SUMIF('SOURCE CC'!$F:$F,$A57&amp;"C",'SOURCE CC'!$C:$C)),"..."))</f>
        <v>...</v>
      </c>
      <c r="H57" s="587" t="str">
        <f>IF(COUNTIF('SOURCE CG'!$F:$F,$A57)&gt;0,SUMIF('SOURCE CG'!$F:$F,$A57,'SOURCE CG'!$C:$C),IF((COUNTIF('SOURCE CG'!$F:$F,$A57&amp;"A")+COUNTIF('SOURCE CG'!$F:$F,$A57&amp;"B")+COUNTIF('SOURCE CG'!$F:$F,$A57&amp;"C"))&gt;0,ABS(SUMIF('SOURCE CG'!$F:$F,$A57&amp;"A",'SOURCE CG'!$C:$C))-ABS(SUMIF('SOURCE CG'!$F:$F,$A57&amp;"B",'SOURCE CG'!$C:$C))-ABS(SUMIF('SOURCE CG'!$F:$F,$A57&amp;"C",'SOURCE CG'!$C:$C)),IF(COUNT(D57:G57)&gt;0,SUM(D57:G57),"...")))</f>
        <v>...</v>
      </c>
      <c r="I57" s="587" t="str">
        <f>IF(COUNTIF('SOURCE SG'!$F:$F,$A57)&gt;0,SUMIF('SOURCE SG'!$F:$F,$A57,'SOURCE SG'!$C:$C),IF((COUNTIF('SOURCE SG'!$F:$F,$A57&amp;"A")+COUNTIF('SOURCE SG'!$F:$F,$A57&amp;"B")+COUNTIF('SOURCE SG'!$F:$F,$A57&amp;"C"))&gt;0,ABS(SUMIF('SOURCE SG'!$F:$F,$A57&amp;"A",'SOURCE SG'!$C:$C))-ABS(SUMIF('SOURCE SG'!$F:$F,$A57&amp;"B",'SOURCE SG'!$C:$C))-ABS(SUMIF('SOURCE SG'!$F:$F,$A57&amp;"C",'SOURCE SG'!$C:$C)),"..."))</f>
        <v>...</v>
      </c>
      <c r="J57" s="587" t="str">
        <f>IF(COUNTIF('SOURCE LG'!$F:$F,$A57)&gt;0,SUMIF('SOURCE LG'!$F:$F,$A57,'SOURCE LG'!$C:$C),IF((COUNTIF('SOURCE LG'!$F:$F,$A57&amp;"A")+COUNTIF('SOURCE LG'!$F:$F,$A57&amp;"B")+COUNTIF('SOURCE LG'!$F:$F,$A57&amp;"C"))&gt;0,ABS(SUMIF('SOURCE LG'!$F:$F,$A57&amp;"A",'SOURCE LG'!$C:$C))-ABS(SUMIF('SOURCE LG'!$F:$F,$A57&amp;"B",'SOURCE LG'!$C:$C))-ABS(SUMIF('SOURCE LG'!$F:$F,$A57&amp;"C",'SOURCE LG'!$C:$C)),"..."))</f>
        <v>...</v>
      </c>
      <c r="K57" s="587" t="str">
        <f>IF(COUNTIF('SOURCE CT'!$F:$F,$A57)&gt;0,SUMIF('SOURCE CT'!$F:$F,$A57,'SOURCE CT'!$C:$C),IF((COUNTIF('SOURCE CT'!$F:$F,$A57&amp;"A")+COUNTIF('SOURCE CT'!$F:$F,$A57&amp;"B")+COUNTIF('SOURCE CT'!$F:$F,$A57&amp;"C"))&gt;0,ABS(SUMIF('SOURCE CT'!$F:$F,$A57&amp;"A",'SOURCE CT'!$C:$C))-ABS(SUMIF('SOURCE CT'!$F:$F,$A57&amp;"B",'SOURCE CT'!$C:$C))-ABS(SUMIF('SOURCE CT'!$F:$F,$A57&amp;"C",'SOURCE CT'!$C:$C)),"..."))</f>
        <v>...</v>
      </c>
      <c r="L57" s="587" t="str">
        <f>IF(COUNTIF('SOURCE GG'!$F:$F,$A57)&gt;0,SUMIF('SOURCE GG'!$F:$F,$A57,'SOURCE GG'!$C:$C),IF((COUNTIF('SOURCE GG'!$F:$F,$A57&amp;"A")+COUNTIF('SOURCE GG'!$F:$F,$A57&amp;"B")+COUNTIF('SOURCE GG'!$F:$F,$A57&amp;"C"))&gt;0,ABS(SUMIF('SOURCE GG'!$F:$F,$A57&amp;"A",'SOURCE GG'!$C:$C))-ABS(SUMIF('SOURCE GG'!$F:$F,$A57&amp;"B",'SOURCE GG'!$C:$C))-ABS(SUMIF('SOURCE GG'!$F:$F,$A57&amp;"C",'SOURCE GG'!$C:$C)),IF(COUNT(H57:K57)&gt;0,SUM(H57:K57),"...")))</f>
        <v>...</v>
      </c>
      <c r="M57" s="587" t="str">
        <f>IF(COUNTIF('SOURCE NFPC'!$F:$F,$A57)&gt;0,SUMIF('SOURCE NFPC'!$F:$F,$A57,'SOURCE NFPC'!$C:$C),IF((COUNTIF('SOURCE NFPC'!$F:$F,$A57&amp;"A")+COUNTIF('SOURCE NFPC'!$F:$F,$A57&amp;"B")+COUNTIF('SOURCE NFPC'!$F:$F,$A57&amp;"C"))&gt;0,ABS(SUMIF('SOURCE NFPC'!$F:$F,$A57&amp;"A",'SOURCE NFPC'!$C:$C))-ABS(SUMIF('SOURCE NFPC'!$F:$F,$A57&amp;"B",'SOURCE NFPC'!$C:$C))-ABS(SUMIF('SOURCE NFPC'!$F:$F,$A57&amp;"C",'SOURCE NFPC'!$C:$C)),"..."))</f>
        <v>...</v>
      </c>
      <c r="N57" s="587" t="str">
        <f>IF(COUNTIF('SOURCE CN'!$F:$F,$A57)&gt;0,SUMIF('SOURCE CN'!$F:$F,$A57,'SOURCE CN'!$C:$C),IF((COUNTIF('SOURCE CN'!$F:$F,$A57&amp;"A")+COUNTIF('SOURCE CN'!$F:$F,$A57&amp;"B")+COUNTIF('SOURCE CN'!$F:$F,$A57&amp;"C"))&gt;0,ABS(SUMIF('SOURCE CN'!$F:$F,$A57&amp;"A",'SOURCE CN'!$C:$C))-ABS(SUMIF('SOURCE CN'!$F:$F,$A57&amp;"B",'SOURCE CN'!$C:$C))-ABS(SUMIF('SOURCE CN'!$F:$F,$A57&amp;"C",'SOURCE CN'!$C:$C)),"..."))</f>
        <v>...</v>
      </c>
      <c r="O57" s="587" t="str">
        <f>IF(COUNTIF('SOURCE NFPS'!$F:$F,$A57)&gt;0,SUMIF('SOURCE NFPS'!$F:$F,$A57,'SOURCE NFPS'!$C:$C),IF((COUNTIF('SOURCE NFPS'!$F:$F,$A57&amp;"A")+COUNTIF('SOURCE NFPS'!$F:$F,$A57&amp;"B")+COUNTIF('SOURCE NFPS'!$F:$F,$A57&amp;"C"))&gt;0,ABS(SUMIF('SOURCE NFPS'!$F:$F,$A57&amp;"A",'SOURCE NFPS'!$C:$C))-ABS(SUMIF('SOURCE NFPS'!$F:$F,$A57&amp;"B",'SOURCE NFPS'!$C:$C))-ABS(SUMIF('SOURCE NFPS'!$F:$F,$A57&amp;"C",'SOURCE NFPS'!$C:$C)),IF(COUNT(L57:N57)&gt;0,SUM(L57:N57),"...")))</f>
        <v>...</v>
      </c>
      <c r="Q57" s="563">
        <f t="shared" si="0"/>
        <v>0</v>
      </c>
      <c r="R57" s="564">
        <f t="shared" si="1"/>
        <v>0</v>
      </c>
      <c r="S57" s="565">
        <f t="shared" si="2"/>
        <v>0</v>
      </c>
    </row>
    <row r="58" spans="1:19" ht="9.75" customHeight="1">
      <c r="A58" s="677" t="s">
        <v>2074</v>
      </c>
      <c r="B58" s="96" t="s">
        <v>944</v>
      </c>
      <c r="C58" s="4" t="s">
        <v>1063</v>
      </c>
      <c r="D58" s="587" t="str">
        <f>IF(COUNTIF('SOURCE BA'!$F:$F,$A58)&gt;0,SUMIF('SOURCE BA'!$F:$F,$A58,'SOURCE BA'!$C:$C),IF((COUNTIF('SOURCE BA'!$F:$F,$A58&amp;"A")+COUNTIF('SOURCE BA'!$F:$F,$A58&amp;"B")+COUNTIF('SOURCE BA'!$F:$F,$A58&amp;"C"))&gt;0,ABS(SUMIF('SOURCE BA'!$F:$F,$A58&amp;"A",'SOURCE BA'!$C:$C))-ABS(SUMIF('SOURCE BA'!$F:$F,$A58&amp;"B",'SOURCE BA'!$C:$C))-ABS(SUMIF('SOURCE BA'!$F:$F,$A58&amp;"C",'SOURCE BA'!$C:$C)),"..."))</f>
        <v>...</v>
      </c>
      <c r="E58" s="587" t="str">
        <f>IF(COUNTIF('SOURCE EA'!$F:$F,$A58)&gt;0,SUMIF('SOURCE EA'!$F:$F,$A58,'SOURCE EA'!$C:$C),IF((COUNTIF('SOURCE EA'!$F:$F,$A58&amp;"A")+COUNTIF('SOURCE EA'!$F:$F,$A58&amp;"B")+COUNTIF('SOURCE EA'!$F:$F,$A58&amp;"C"))&gt;0,ABS(SUMIF('SOURCE EA'!$F:$F,$A58&amp;"A",'SOURCE EA'!$C:$C))-ABS(SUMIF('SOURCE EA'!$F:$F,$A58&amp;"B",'SOURCE EA'!$C:$C))-ABS(SUMIF('SOURCE EA'!$F:$F,$A58&amp;"C",'SOURCE EA'!$C:$C)),"..."))</f>
        <v>...</v>
      </c>
      <c r="F58" s="587" t="str">
        <f>IF(COUNTIF('SOURCE SS'!$F:$F,$A58)&gt;0,SUMIF('SOURCE SS'!$F:$F,$A58,'SOURCE SS'!$C:$C),IF((COUNTIF('SOURCE SS'!$F:$F,$A58&amp;"A")+COUNTIF('SOURCE SS'!$F:$F,$A58&amp;"B")+COUNTIF('SOURCE SS'!$F:$F,$A58&amp;"C"))&gt;0,ABS(SUMIF('SOURCE SS'!$F:$F,$A58&amp;"A",'SOURCE SS'!$C:$C))-ABS(SUMIF('SOURCE SS'!$F:$F,$A58&amp;"B",'SOURCE SS'!$C:$C))-ABS(SUMIF('SOURCE SS'!$F:$F,$A58&amp;"C",'SOURCE SS'!$C:$C)),"..."))</f>
        <v>...</v>
      </c>
      <c r="G58" s="587" t="str">
        <f>IF(COUNTIF('SOURCE CC'!$F:$F,$A58)&gt;0,SUMIF('SOURCE CC'!$F:$F,$A58,'SOURCE CC'!$C:$C),IF((COUNTIF('SOURCE CC'!$F:$F,$A58&amp;"A")+COUNTIF('SOURCE CC'!$F:$F,$A58&amp;"B")+COUNTIF('SOURCE CC'!$F:$F,$A58&amp;"C"))&gt;0,ABS(SUMIF('SOURCE CC'!$F:$F,$A58&amp;"A",'SOURCE CC'!$C:$C))-ABS(SUMIF('SOURCE CC'!$F:$F,$A58&amp;"B",'SOURCE CC'!$C:$C))-ABS(SUMIF('SOURCE CC'!$F:$F,$A58&amp;"C",'SOURCE CC'!$C:$C)),"..."))</f>
        <v>...</v>
      </c>
      <c r="H58" s="587" t="str">
        <f>IF(COUNTIF('SOURCE CG'!$F:$F,$A58)&gt;0,SUMIF('SOURCE CG'!$F:$F,$A58,'SOURCE CG'!$C:$C),IF((COUNTIF('SOURCE CG'!$F:$F,$A58&amp;"A")+COUNTIF('SOURCE CG'!$F:$F,$A58&amp;"B")+COUNTIF('SOURCE CG'!$F:$F,$A58&amp;"C"))&gt;0,ABS(SUMIF('SOURCE CG'!$F:$F,$A58&amp;"A",'SOURCE CG'!$C:$C))-ABS(SUMIF('SOURCE CG'!$F:$F,$A58&amp;"B",'SOURCE CG'!$C:$C))-ABS(SUMIF('SOURCE CG'!$F:$F,$A58&amp;"C",'SOURCE CG'!$C:$C)),IF(COUNT(D58:G58)&gt;0,SUM(D58:G58),"...")))</f>
        <v>...</v>
      </c>
      <c r="I58" s="587" t="str">
        <f>IF(COUNTIF('SOURCE SG'!$F:$F,$A58)&gt;0,SUMIF('SOURCE SG'!$F:$F,$A58,'SOURCE SG'!$C:$C),IF((COUNTIF('SOURCE SG'!$F:$F,$A58&amp;"A")+COUNTIF('SOURCE SG'!$F:$F,$A58&amp;"B")+COUNTIF('SOURCE SG'!$F:$F,$A58&amp;"C"))&gt;0,ABS(SUMIF('SOURCE SG'!$F:$F,$A58&amp;"A",'SOURCE SG'!$C:$C))-ABS(SUMIF('SOURCE SG'!$F:$F,$A58&amp;"B",'SOURCE SG'!$C:$C))-ABS(SUMIF('SOURCE SG'!$F:$F,$A58&amp;"C",'SOURCE SG'!$C:$C)),"..."))</f>
        <v>...</v>
      </c>
      <c r="J58" s="587" t="str">
        <f>IF(COUNTIF('SOURCE LG'!$F:$F,$A58)&gt;0,SUMIF('SOURCE LG'!$F:$F,$A58,'SOURCE LG'!$C:$C),IF((COUNTIF('SOURCE LG'!$F:$F,$A58&amp;"A")+COUNTIF('SOURCE LG'!$F:$F,$A58&amp;"B")+COUNTIF('SOURCE LG'!$F:$F,$A58&amp;"C"))&gt;0,ABS(SUMIF('SOURCE LG'!$F:$F,$A58&amp;"A",'SOURCE LG'!$C:$C))-ABS(SUMIF('SOURCE LG'!$F:$F,$A58&amp;"B",'SOURCE LG'!$C:$C))-ABS(SUMIF('SOURCE LG'!$F:$F,$A58&amp;"C",'SOURCE LG'!$C:$C)),"..."))</f>
        <v>...</v>
      </c>
      <c r="K58" s="587" t="str">
        <f>IF(COUNTIF('SOURCE CT'!$F:$F,$A58)&gt;0,SUMIF('SOURCE CT'!$F:$F,$A58,'SOURCE CT'!$C:$C),IF((COUNTIF('SOURCE CT'!$F:$F,$A58&amp;"A")+COUNTIF('SOURCE CT'!$F:$F,$A58&amp;"B")+COUNTIF('SOURCE CT'!$F:$F,$A58&amp;"C"))&gt;0,ABS(SUMIF('SOURCE CT'!$F:$F,$A58&amp;"A",'SOURCE CT'!$C:$C))-ABS(SUMIF('SOURCE CT'!$F:$F,$A58&amp;"B",'SOURCE CT'!$C:$C))-ABS(SUMIF('SOURCE CT'!$F:$F,$A58&amp;"C",'SOURCE CT'!$C:$C)),"..."))</f>
        <v>...</v>
      </c>
      <c r="L58" s="587" t="str">
        <f>IF(COUNTIF('SOURCE GG'!$F:$F,$A58)&gt;0,SUMIF('SOURCE GG'!$F:$F,$A58,'SOURCE GG'!$C:$C),IF((COUNTIF('SOURCE GG'!$F:$F,$A58&amp;"A")+COUNTIF('SOURCE GG'!$F:$F,$A58&amp;"B")+COUNTIF('SOURCE GG'!$F:$F,$A58&amp;"C"))&gt;0,ABS(SUMIF('SOURCE GG'!$F:$F,$A58&amp;"A",'SOURCE GG'!$C:$C))-ABS(SUMIF('SOURCE GG'!$F:$F,$A58&amp;"B",'SOURCE GG'!$C:$C))-ABS(SUMIF('SOURCE GG'!$F:$F,$A58&amp;"C",'SOURCE GG'!$C:$C)),IF(COUNT(H58:K58)&gt;0,SUM(H58:K58),"...")))</f>
        <v>...</v>
      </c>
      <c r="M58" s="587" t="str">
        <f>IF(COUNTIF('SOURCE NFPC'!$F:$F,$A58)&gt;0,SUMIF('SOURCE NFPC'!$F:$F,$A58,'SOURCE NFPC'!$C:$C),IF((COUNTIF('SOURCE NFPC'!$F:$F,$A58&amp;"A")+COUNTIF('SOURCE NFPC'!$F:$F,$A58&amp;"B")+COUNTIF('SOURCE NFPC'!$F:$F,$A58&amp;"C"))&gt;0,ABS(SUMIF('SOURCE NFPC'!$F:$F,$A58&amp;"A",'SOURCE NFPC'!$C:$C))-ABS(SUMIF('SOURCE NFPC'!$F:$F,$A58&amp;"B",'SOURCE NFPC'!$C:$C))-ABS(SUMIF('SOURCE NFPC'!$F:$F,$A58&amp;"C",'SOURCE NFPC'!$C:$C)),"..."))</f>
        <v>...</v>
      </c>
      <c r="N58" s="587" t="str">
        <f>IF(COUNTIF('SOURCE CN'!$F:$F,$A58)&gt;0,SUMIF('SOURCE CN'!$F:$F,$A58,'SOURCE CN'!$C:$C),IF((COUNTIF('SOURCE CN'!$F:$F,$A58&amp;"A")+COUNTIF('SOURCE CN'!$F:$F,$A58&amp;"B")+COUNTIF('SOURCE CN'!$F:$F,$A58&amp;"C"))&gt;0,ABS(SUMIF('SOURCE CN'!$F:$F,$A58&amp;"A",'SOURCE CN'!$C:$C))-ABS(SUMIF('SOURCE CN'!$F:$F,$A58&amp;"B",'SOURCE CN'!$C:$C))-ABS(SUMIF('SOURCE CN'!$F:$F,$A58&amp;"C",'SOURCE CN'!$C:$C)),"..."))</f>
        <v>...</v>
      </c>
      <c r="O58" s="587" t="str">
        <f>IF(COUNTIF('SOURCE NFPS'!$F:$F,$A58)&gt;0,SUMIF('SOURCE NFPS'!$F:$F,$A58,'SOURCE NFPS'!$C:$C),IF((COUNTIF('SOURCE NFPS'!$F:$F,$A58&amp;"A")+COUNTIF('SOURCE NFPS'!$F:$F,$A58&amp;"B")+COUNTIF('SOURCE NFPS'!$F:$F,$A58&amp;"C"))&gt;0,ABS(SUMIF('SOURCE NFPS'!$F:$F,$A58&amp;"A",'SOURCE NFPS'!$C:$C))-ABS(SUMIF('SOURCE NFPS'!$F:$F,$A58&amp;"B",'SOURCE NFPS'!$C:$C))-ABS(SUMIF('SOURCE NFPS'!$F:$F,$A58&amp;"C",'SOURCE NFPS'!$C:$C)),IF(COUNT(L58:N58)&gt;0,SUM(L58:N58),"...")))</f>
        <v>...</v>
      </c>
      <c r="Q58" s="563">
        <f t="shared" si="0"/>
        <v>0</v>
      </c>
      <c r="R58" s="564">
        <f t="shared" si="1"/>
        <v>0</v>
      </c>
      <c r="S58" s="565">
        <f t="shared" si="2"/>
        <v>0</v>
      </c>
    </row>
    <row r="59" spans="1:19" ht="9.75" customHeight="1">
      <c r="A59" s="677" t="s">
        <v>2075</v>
      </c>
      <c r="B59" s="96" t="s">
        <v>945</v>
      </c>
      <c r="C59" s="4" t="s">
        <v>1063</v>
      </c>
      <c r="D59" s="587" t="str">
        <f>IF(COUNTIF('SOURCE BA'!$F:$F,$A59)&gt;0,SUMIF('SOURCE BA'!$F:$F,$A59,'SOURCE BA'!$C:$C),IF((COUNTIF('SOURCE BA'!$F:$F,$A59&amp;"A")+COUNTIF('SOURCE BA'!$F:$F,$A59&amp;"B")+COUNTIF('SOURCE BA'!$F:$F,$A59&amp;"C"))&gt;0,ABS(SUMIF('SOURCE BA'!$F:$F,$A59&amp;"A",'SOURCE BA'!$C:$C))-ABS(SUMIF('SOURCE BA'!$F:$F,$A59&amp;"B",'SOURCE BA'!$C:$C))-ABS(SUMIF('SOURCE BA'!$F:$F,$A59&amp;"C",'SOURCE BA'!$C:$C)),"..."))</f>
        <v>...</v>
      </c>
      <c r="E59" s="587" t="str">
        <f>IF(COUNTIF('SOURCE EA'!$F:$F,$A59)&gt;0,SUMIF('SOURCE EA'!$F:$F,$A59,'SOURCE EA'!$C:$C),IF((COUNTIF('SOURCE EA'!$F:$F,$A59&amp;"A")+COUNTIF('SOURCE EA'!$F:$F,$A59&amp;"B")+COUNTIF('SOURCE EA'!$F:$F,$A59&amp;"C"))&gt;0,ABS(SUMIF('SOURCE EA'!$F:$F,$A59&amp;"A",'SOURCE EA'!$C:$C))-ABS(SUMIF('SOURCE EA'!$F:$F,$A59&amp;"B",'SOURCE EA'!$C:$C))-ABS(SUMIF('SOURCE EA'!$F:$F,$A59&amp;"C",'SOURCE EA'!$C:$C)),"..."))</f>
        <v>...</v>
      </c>
      <c r="F59" s="587" t="str">
        <f>IF(COUNTIF('SOURCE SS'!$F:$F,$A59)&gt;0,SUMIF('SOURCE SS'!$F:$F,$A59,'SOURCE SS'!$C:$C),IF((COUNTIF('SOURCE SS'!$F:$F,$A59&amp;"A")+COUNTIF('SOURCE SS'!$F:$F,$A59&amp;"B")+COUNTIF('SOURCE SS'!$F:$F,$A59&amp;"C"))&gt;0,ABS(SUMIF('SOURCE SS'!$F:$F,$A59&amp;"A",'SOURCE SS'!$C:$C))-ABS(SUMIF('SOURCE SS'!$F:$F,$A59&amp;"B",'SOURCE SS'!$C:$C))-ABS(SUMIF('SOURCE SS'!$F:$F,$A59&amp;"C",'SOURCE SS'!$C:$C)),"..."))</f>
        <v>...</v>
      </c>
      <c r="G59" s="587" t="str">
        <f>IF(COUNTIF('SOURCE CC'!$F:$F,$A59)&gt;0,SUMIF('SOURCE CC'!$F:$F,$A59,'SOURCE CC'!$C:$C),IF((COUNTIF('SOURCE CC'!$F:$F,$A59&amp;"A")+COUNTIF('SOURCE CC'!$F:$F,$A59&amp;"B")+COUNTIF('SOURCE CC'!$F:$F,$A59&amp;"C"))&gt;0,ABS(SUMIF('SOURCE CC'!$F:$F,$A59&amp;"A",'SOURCE CC'!$C:$C))-ABS(SUMIF('SOURCE CC'!$F:$F,$A59&amp;"B",'SOURCE CC'!$C:$C))-ABS(SUMIF('SOURCE CC'!$F:$F,$A59&amp;"C",'SOURCE CC'!$C:$C)),"..."))</f>
        <v>...</v>
      </c>
      <c r="H59" s="587" t="str">
        <f>IF(COUNTIF('SOURCE CG'!$F:$F,$A59)&gt;0,SUMIF('SOURCE CG'!$F:$F,$A59,'SOURCE CG'!$C:$C),IF((COUNTIF('SOURCE CG'!$F:$F,$A59&amp;"A")+COUNTIF('SOURCE CG'!$F:$F,$A59&amp;"B")+COUNTIF('SOURCE CG'!$F:$F,$A59&amp;"C"))&gt;0,ABS(SUMIF('SOURCE CG'!$F:$F,$A59&amp;"A",'SOURCE CG'!$C:$C))-ABS(SUMIF('SOURCE CG'!$F:$F,$A59&amp;"B",'SOURCE CG'!$C:$C))-ABS(SUMIF('SOURCE CG'!$F:$F,$A59&amp;"C",'SOURCE CG'!$C:$C)),IF(COUNT(D59:G59)&gt;0,SUM(D59:G59),"...")))</f>
        <v>...</v>
      </c>
      <c r="I59" s="587" t="str">
        <f>IF(COUNTIF('SOURCE SG'!$F:$F,$A59)&gt;0,SUMIF('SOURCE SG'!$F:$F,$A59,'SOURCE SG'!$C:$C),IF((COUNTIF('SOURCE SG'!$F:$F,$A59&amp;"A")+COUNTIF('SOURCE SG'!$F:$F,$A59&amp;"B")+COUNTIF('SOURCE SG'!$F:$F,$A59&amp;"C"))&gt;0,ABS(SUMIF('SOURCE SG'!$F:$F,$A59&amp;"A",'SOURCE SG'!$C:$C))-ABS(SUMIF('SOURCE SG'!$F:$F,$A59&amp;"B",'SOURCE SG'!$C:$C))-ABS(SUMIF('SOURCE SG'!$F:$F,$A59&amp;"C",'SOURCE SG'!$C:$C)),"..."))</f>
        <v>...</v>
      </c>
      <c r="J59" s="587" t="str">
        <f>IF(COUNTIF('SOURCE LG'!$F:$F,$A59)&gt;0,SUMIF('SOURCE LG'!$F:$F,$A59,'SOURCE LG'!$C:$C),IF((COUNTIF('SOURCE LG'!$F:$F,$A59&amp;"A")+COUNTIF('SOURCE LG'!$F:$F,$A59&amp;"B")+COUNTIF('SOURCE LG'!$F:$F,$A59&amp;"C"))&gt;0,ABS(SUMIF('SOURCE LG'!$F:$F,$A59&amp;"A",'SOURCE LG'!$C:$C))-ABS(SUMIF('SOURCE LG'!$F:$F,$A59&amp;"B",'SOURCE LG'!$C:$C))-ABS(SUMIF('SOURCE LG'!$F:$F,$A59&amp;"C",'SOURCE LG'!$C:$C)),"..."))</f>
        <v>...</v>
      </c>
      <c r="K59" s="587" t="str">
        <f>IF(COUNTIF('SOURCE CT'!$F:$F,$A59)&gt;0,SUMIF('SOURCE CT'!$F:$F,$A59,'SOURCE CT'!$C:$C),IF((COUNTIF('SOURCE CT'!$F:$F,$A59&amp;"A")+COUNTIF('SOURCE CT'!$F:$F,$A59&amp;"B")+COUNTIF('SOURCE CT'!$F:$F,$A59&amp;"C"))&gt;0,ABS(SUMIF('SOURCE CT'!$F:$F,$A59&amp;"A",'SOURCE CT'!$C:$C))-ABS(SUMIF('SOURCE CT'!$F:$F,$A59&amp;"B",'SOURCE CT'!$C:$C))-ABS(SUMIF('SOURCE CT'!$F:$F,$A59&amp;"C",'SOURCE CT'!$C:$C)),"..."))</f>
        <v>...</v>
      </c>
      <c r="L59" s="587" t="str">
        <f>IF(COUNTIF('SOURCE GG'!$F:$F,$A59)&gt;0,SUMIF('SOURCE GG'!$F:$F,$A59,'SOURCE GG'!$C:$C),IF((COUNTIF('SOURCE GG'!$F:$F,$A59&amp;"A")+COUNTIF('SOURCE GG'!$F:$F,$A59&amp;"B")+COUNTIF('SOURCE GG'!$F:$F,$A59&amp;"C"))&gt;0,ABS(SUMIF('SOURCE GG'!$F:$F,$A59&amp;"A",'SOURCE GG'!$C:$C))-ABS(SUMIF('SOURCE GG'!$F:$F,$A59&amp;"B",'SOURCE GG'!$C:$C))-ABS(SUMIF('SOURCE GG'!$F:$F,$A59&amp;"C",'SOURCE GG'!$C:$C)),IF(COUNT(H59:K59)&gt;0,SUM(H59:K59),"...")))</f>
        <v>...</v>
      </c>
      <c r="M59" s="587" t="str">
        <f>IF(COUNTIF('SOURCE NFPC'!$F:$F,$A59)&gt;0,SUMIF('SOURCE NFPC'!$F:$F,$A59,'SOURCE NFPC'!$C:$C),IF((COUNTIF('SOURCE NFPC'!$F:$F,$A59&amp;"A")+COUNTIF('SOURCE NFPC'!$F:$F,$A59&amp;"B")+COUNTIF('SOURCE NFPC'!$F:$F,$A59&amp;"C"))&gt;0,ABS(SUMIF('SOURCE NFPC'!$F:$F,$A59&amp;"A",'SOURCE NFPC'!$C:$C))-ABS(SUMIF('SOURCE NFPC'!$F:$F,$A59&amp;"B",'SOURCE NFPC'!$C:$C))-ABS(SUMIF('SOURCE NFPC'!$F:$F,$A59&amp;"C",'SOURCE NFPC'!$C:$C)),"..."))</f>
        <v>...</v>
      </c>
      <c r="N59" s="587" t="str">
        <f>IF(COUNTIF('SOURCE CN'!$F:$F,$A59)&gt;0,SUMIF('SOURCE CN'!$F:$F,$A59,'SOURCE CN'!$C:$C),IF((COUNTIF('SOURCE CN'!$F:$F,$A59&amp;"A")+COUNTIF('SOURCE CN'!$F:$F,$A59&amp;"B")+COUNTIF('SOURCE CN'!$F:$F,$A59&amp;"C"))&gt;0,ABS(SUMIF('SOURCE CN'!$F:$F,$A59&amp;"A",'SOURCE CN'!$C:$C))-ABS(SUMIF('SOURCE CN'!$F:$F,$A59&amp;"B",'SOURCE CN'!$C:$C))-ABS(SUMIF('SOURCE CN'!$F:$F,$A59&amp;"C",'SOURCE CN'!$C:$C)),"..."))</f>
        <v>...</v>
      </c>
      <c r="O59" s="587" t="str">
        <f>IF(COUNTIF('SOURCE NFPS'!$F:$F,$A59)&gt;0,SUMIF('SOURCE NFPS'!$F:$F,$A59,'SOURCE NFPS'!$C:$C),IF((COUNTIF('SOURCE NFPS'!$F:$F,$A59&amp;"A")+COUNTIF('SOURCE NFPS'!$F:$F,$A59&amp;"B")+COUNTIF('SOURCE NFPS'!$F:$F,$A59&amp;"C"))&gt;0,ABS(SUMIF('SOURCE NFPS'!$F:$F,$A59&amp;"A",'SOURCE NFPS'!$C:$C))-ABS(SUMIF('SOURCE NFPS'!$F:$F,$A59&amp;"B",'SOURCE NFPS'!$C:$C))-ABS(SUMIF('SOURCE NFPS'!$F:$F,$A59&amp;"C",'SOURCE NFPS'!$C:$C)),IF(COUNT(L59:N59)&gt;0,SUM(L59:N59),"...")))</f>
        <v>...</v>
      </c>
      <c r="Q59" s="563">
        <f t="shared" si="0"/>
        <v>0</v>
      </c>
      <c r="R59" s="564">
        <f t="shared" si="1"/>
        <v>0</v>
      </c>
      <c r="S59" s="565">
        <f t="shared" si="2"/>
        <v>0</v>
      </c>
    </row>
    <row r="60" spans="1:19" ht="9.75" customHeight="1">
      <c r="A60" s="677" t="s">
        <v>2076</v>
      </c>
      <c r="B60" s="96" t="s">
        <v>1108</v>
      </c>
      <c r="C60" s="4" t="s">
        <v>1063</v>
      </c>
      <c r="D60" s="587" t="str">
        <f>IF(COUNTIF('SOURCE BA'!$F:$F,$A60)&gt;0,SUMIF('SOURCE BA'!$F:$F,$A60,'SOURCE BA'!$C:$C),IF((COUNTIF('SOURCE BA'!$F:$F,$A60&amp;"A")+COUNTIF('SOURCE BA'!$F:$F,$A60&amp;"B")+COUNTIF('SOURCE BA'!$F:$F,$A60&amp;"C"))&gt;0,ABS(SUMIF('SOURCE BA'!$F:$F,$A60&amp;"A",'SOURCE BA'!$C:$C))-ABS(SUMIF('SOURCE BA'!$F:$F,$A60&amp;"B",'SOURCE BA'!$C:$C))-ABS(SUMIF('SOURCE BA'!$F:$F,$A60&amp;"C",'SOURCE BA'!$C:$C)),"..."))</f>
        <v>...</v>
      </c>
      <c r="E60" s="587" t="str">
        <f>IF(COUNTIF('SOURCE EA'!$F:$F,$A60)&gt;0,SUMIF('SOURCE EA'!$F:$F,$A60,'SOURCE EA'!$C:$C),IF((COUNTIF('SOURCE EA'!$F:$F,$A60&amp;"A")+COUNTIF('SOURCE EA'!$F:$F,$A60&amp;"B")+COUNTIF('SOURCE EA'!$F:$F,$A60&amp;"C"))&gt;0,ABS(SUMIF('SOURCE EA'!$F:$F,$A60&amp;"A",'SOURCE EA'!$C:$C))-ABS(SUMIF('SOURCE EA'!$F:$F,$A60&amp;"B",'SOURCE EA'!$C:$C))-ABS(SUMIF('SOURCE EA'!$F:$F,$A60&amp;"C",'SOURCE EA'!$C:$C)),"..."))</f>
        <v>...</v>
      </c>
      <c r="F60" s="587" t="str">
        <f>IF(COUNTIF('SOURCE SS'!$F:$F,$A60)&gt;0,SUMIF('SOURCE SS'!$F:$F,$A60,'SOURCE SS'!$C:$C),IF((COUNTIF('SOURCE SS'!$F:$F,$A60&amp;"A")+COUNTIF('SOURCE SS'!$F:$F,$A60&amp;"B")+COUNTIF('SOURCE SS'!$F:$F,$A60&amp;"C"))&gt;0,ABS(SUMIF('SOURCE SS'!$F:$F,$A60&amp;"A",'SOURCE SS'!$C:$C))-ABS(SUMIF('SOURCE SS'!$F:$F,$A60&amp;"B",'SOURCE SS'!$C:$C))-ABS(SUMIF('SOURCE SS'!$F:$F,$A60&amp;"C",'SOURCE SS'!$C:$C)),"..."))</f>
        <v>...</v>
      </c>
      <c r="G60" s="587" t="str">
        <f>IF(COUNTIF('SOURCE CC'!$F:$F,$A60)&gt;0,SUMIF('SOURCE CC'!$F:$F,$A60,'SOURCE CC'!$C:$C),IF((COUNTIF('SOURCE CC'!$F:$F,$A60&amp;"A")+COUNTIF('SOURCE CC'!$F:$F,$A60&amp;"B")+COUNTIF('SOURCE CC'!$F:$F,$A60&amp;"C"))&gt;0,ABS(SUMIF('SOURCE CC'!$F:$F,$A60&amp;"A",'SOURCE CC'!$C:$C))-ABS(SUMIF('SOURCE CC'!$F:$F,$A60&amp;"B",'SOURCE CC'!$C:$C))-ABS(SUMIF('SOURCE CC'!$F:$F,$A60&amp;"C",'SOURCE CC'!$C:$C)),"..."))</f>
        <v>...</v>
      </c>
      <c r="H60" s="587" t="str">
        <f>IF(COUNTIF('SOURCE CG'!$F:$F,$A60)&gt;0,SUMIF('SOURCE CG'!$F:$F,$A60,'SOURCE CG'!$C:$C),IF((COUNTIF('SOURCE CG'!$F:$F,$A60&amp;"A")+COUNTIF('SOURCE CG'!$F:$F,$A60&amp;"B")+COUNTIF('SOURCE CG'!$F:$F,$A60&amp;"C"))&gt;0,ABS(SUMIF('SOURCE CG'!$F:$F,$A60&amp;"A",'SOURCE CG'!$C:$C))-ABS(SUMIF('SOURCE CG'!$F:$F,$A60&amp;"B",'SOURCE CG'!$C:$C))-ABS(SUMIF('SOURCE CG'!$F:$F,$A60&amp;"C",'SOURCE CG'!$C:$C)),IF(COUNT(D60:G60)&gt;0,SUM(D60:G60),"...")))</f>
        <v>...</v>
      </c>
      <c r="I60" s="587" t="str">
        <f>IF(COUNTIF('SOURCE SG'!$F:$F,$A60)&gt;0,SUMIF('SOURCE SG'!$F:$F,$A60,'SOURCE SG'!$C:$C),IF((COUNTIF('SOURCE SG'!$F:$F,$A60&amp;"A")+COUNTIF('SOURCE SG'!$F:$F,$A60&amp;"B")+COUNTIF('SOURCE SG'!$F:$F,$A60&amp;"C"))&gt;0,ABS(SUMIF('SOURCE SG'!$F:$F,$A60&amp;"A",'SOURCE SG'!$C:$C))-ABS(SUMIF('SOURCE SG'!$F:$F,$A60&amp;"B",'SOURCE SG'!$C:$C))-ABS(SUMIF('SOURCE SG'!$F:$F,$A60&amp;"C",'SOURCE SG'!$C:$C)),"..."))</f>
        <v>...</v>
      </c>
      <c r="J60" s="587" t="str">
        <f>IF(COUNTIF('SOURCE LG'!$F:$F,$A60)&gt;0,SUMIF('SOURCE LG'!$F:$F,$A60,'SOURCE LG'!$C:$C),IF((COUNTIF('SOURCE LG'!$F:$F,$A60&amp;"A")+COUNTIF('SOURCE LG'!$F:$F,$A60&amp;"B")+COUNTIF('SOURCE LG'!$F:$F,$A60&amp;"C"))&gt;0,ABS(SUMIF('SOURCE LG'!$F:$F,$A60&amp;"A",'SOURCE LG'!$C:$C))-ABS(SUMIF('SOURCE LG'!$F:$F,$A60&amp;"B",'SOURCE LG'!$C:$C))-ABS(SUMIF('SOURCE LG'!$F:$F,$A60&amp;"C",'SOURCE LG'!$C:$C)),"..."))</f>
        <v>...</v>
      </c>
      <c r="K60" s="587" t="str">
        <f>IF(COUNTIF('SOURCE CT'!$F:$F,$A60)&gt;0,SUMIF('SOURCE CT'!$F:$F,$A60,'SOURCE CT'!$C:$C),IF((COUNTIF('SOURCE CT'!$F:$F,$A60&amp;"A")+COUNTIF('SOURCE CT'!$F:$F,$A60&amp;"B")+COUNTIF('SOURCE CT'!$F:$F,$A60&amp;"C"))&gt;0,ABS(SUMIF('SOURCE CT'!$F:$F,$A60&amp;"A",'SOURCE CT'!$C:$C))-ABS(SUMIF('SOURCE CT'!$F:$F,$A60&amp;"B",'SOURCE CT'!$C:$C))-ABS(SUMIF('SOURCE CT'!$F:$F,$A60&amp;"C",'SOURCE CT'!$C:$C)),"..."))</f>
        <v>...</v>
      </c>
      <c r="L60" s="587" t="str">
        <f>IF(COUNTIF('SOURCE GG'!$F:$F,$A60)&gt;0,SUMIF('SOURCE GG'!$F:$F,$A60,'SOURCE GG'!$C:$C),IF((COUNTIF('SOURCE GG'!$F:$F,$A60&amp;"A")+COUNTIF('SOURCE GG'!$F:$F,$A60&amp;"B")+COUNTIF('SOURCE GG'!$F:$F,$A60&amp;"C"))&gt;0,ABS(SUMIF('SOURCE GG'!$F:$F,$A60&amp;"A",'SOURCE GG'!$C:$C))-ABS(SUMIF('SOURCE GG'!$F:$F,$A60&amp;"B",'SOURCE GG'!$C:$C))-ABS(SUMIF('SOURCE GG'!$F:$F,$A60&amp;"C",'SOURCE GG'!$C:$C)),IF(COUNT(H60:K60)&gt;0,SUM(H60:K60),"...")))</f>
        <v>...</v>
      </c>
      <c r="M60" s="587" t="str">
        <f>IF(COUNTIF('SOURCE NFPC'!$F:$F,$A60)&gt;0,SUMIF('SOURCE NFPC'!$F:$F,$A60,'SOURCE NFPC'!$C:$C),IF((COUNTIF('SOURCE NFPC'!$F:$F,$A60&amp;"A")+COUNTIF('SOURCE NFPC'!$F:$F,$A60&amp;"B")+COUNTIF('SOURCE NFPC'!$F:$F,$A60&amp;"C"))&gt;0,ABS(SUMIF('SOURCE NFPC'!$F:$F,$A60&amp;"A",'SOURCE NFPC'!$C:$C))-ABS(SUMIF('SOURCE NFPC'!$F:$F,$A60&amp;"B",'SOURCE NFPC'!$C:$C))-ABS(SUMIF('SOURCE NFPC'!$F:$F,$A60&amp;"C",'SOURCE NFPC'!$C:$C)),"..."))</f>
        <v>...</v>
      </c>
      <c r="N60" s="587" t="str">
        <f>IF(COUNTIF('SOURCE CN'!$F:$F,$A60)&gt;0,SUMIF('SOURCE CN'!$F:$F,$A60,'SOURCE CN'!$C:$C),IF((COUNTIF('SOURCE CN'!$F:$F,$A60&amp;"A")+COUNTIF('SOURCE CN'!$F:$F,$A60&amp;"B")+COUNTIF('SOURCE CN'!$F:$F,$A60&amp;"C"))&gt;0,ABS(SUMIF('SOURCE CN'!$F:$F,$A60&amp;"A",'SOURCE CN'!$C:$C))-ABS(SUMIF('SOURCE CN'!$F:$F,$A60&amp;"B",'SOURCE CN'!$C:$C))-ABS(SUMIF('SOURCE CN'!$F:$F,$A60&amp;"C",'SOURCE CN'!$C:$C)),"..."))</f>
        <v>...</v>
      </c>
      <c r="O60" s="587" t="str">
        <f>IF(COUNTIF('SOURCE NFPS'!$F:$F,$A60)&gt;0,SUMIF('SOURCE NFPS'!$F:$F,$A60,'SOURCE NFPS'!$C:$C),IF((COUNTIF('SOURCE NFPS'!$F:$F,$A60&amp;"A")+COUNTIF('SOURCE NFPS'!$F:$F,$A60&amp;"B")+COUNTIF('SOURCE NFPS'!$F:$F,$A60&amp;"C"))&gt;0,ABS(SUMIF('SOURCE NFPS'!$F:$F,$A60&amp;"A",'SOURCE NFPS'!$C:$C))-ABS(SUMIF('SOURCE NFPS'!$F:$F,$A60&amp;"B",'SOURCE NFPS'!$C:$C))-ABS(SUMIF('SOURCE NFPS'!$F:$F,$A60&amp;"C",'SOURCE NFPS'!$C:$C)),IF(COUNT(L60:N60)&gt;0,SUM(L60:N60),"...")))</f>
        <v>...</v>
      </c>
      <c r="Q60" s="563">
        <f t="shared" si="0"/>
        <v>0</v>
      </c>
      <c r="R60" s="564">
        <f t="shared" si="1"/>
        <v>0</v>
      </c>
      <c r="S60" s="565">
        <f t="shared" si="2"/>
        <v>0</v>
      </c>
    </row>
    <row r="61" spans="1:19" ht="9.75" customHeight="1">
      <c r="A61" s="677" t="s">
        <v>2077</v>
      </c>
      <c r="B61" s="96" t="s">
        <v>1344</v>
      </c>
      <c r="C61" s="4" t="s">
        <v>1063</v>
      </c>
      <c r="D61" s="587" t="str">
        <f>IF(COUNTIF('SOURCE BA'!$F:$F,$A61)&gt;0,SUMIF('SOURCE BA'!$F:$F,$A61,'SOURCE BA'!$C:$C),IF((COUNTIF('SOURCE BA'!$F:$F,$A61&amp;"A")+COUNTIF('SOURCE BA'!$F:$F,$A61&amp;"B")+COUNTIF('SOURCE BA'!$F:$F,$A61&amp;"C"))&gt;0,ABS(SUMIF('SOURCE BA'!$F:$F,$A61&amp;"A",'SOURCE BA'!$C:$C))-ABS(SUMIF('SOURCE BA'!$F:$F,$A61&amp;"B",'SOURCE BA'!$C:$C))-ABS(SUMIF('SOURCE BA'!$F:$F,$A61&amp;"C",'SOURCE BA'!$C:$C)),"..."))</f>
        <v>...</v>
      </c>
      <c r="E61" s="587" t="str">
        <f>IF(COUNTIF('SOURCE EA'!$F:$F,$A61)&gt;0,SUMIF('SOURCE EA'!$F:$F,$A61,'SOURCE EA'!$C:$C),IF((COUNTIF('SOURCE EA'!$F:$F,$A61&amp;"A")+COUNTIF('SOURCE EA'!$F:$F,$A61&amp;"B")+COUNTIF('SOURCE EA'!$F:$F,$A61&amp;"C"))&gt;0,ABS(SUMIF('SOURCE EA'!$F:$F,$A61&amp;"A",'SOURCE EA'!$C:$C))-ABS(SUMIF('SOURCE EA'!$F:$F,$A61&amp;"B",'SOURCE EA'!$C:$C))-ABS(SUMIF('SOURCE EA'!$F:$F,$A61&amp;"C",'SOURCE EA'!$C:$C)),"..."))</f>
        <v>...</v>
      </c>
      <c r="F61" s="587" t="str">
        <f>IF(COUNTIF('SOURCE SS'!$F:$F,$A61)&gt;0,SUMIF('SOURCE SS'!$F:$F,$A61,'SOURCE SS'!$C:$C),IF((COUNTIF('SOURCE SS'!$F:$F,$A61&amp;"A")+COUNTIF('SOURCE SS'!$F:$F,$A61&amp;"B")+COUNTIF('SOURCE SS'!$F:$F,$A61&amp;"C"))&gt;0,ABS(SUMIF('SOURCE SS'!$F:$F,$A61&amp;"A",'SOURCE SS'!$C:$C))-ABS(SUMIF('SOURCE SS'!$F:$F,$A61&amp;"B",'SOURCE SS'!$C:$C))-ABS(SUMIF('SOURCE SS'!$F:$F,$A61&amp;"C",'SOURCE SS'!$C:$C)),"..."))</f>
        <v>...</v>
      </c>
      <c r="G61" s="587" t="str">
        <f>IF(COUNTIF('SOURCE CC'!$F:$F,$A61)&gt;0,SUMIF('SOURCE CC'!$F:$F,$A61,'SOURCE CC'!$C:$C),IF((COUNTIF('SOURCE CC'!$F:$F,$A61&amp;"A")+COUNTIF('SOURCE CC'!$F:$F,$A61&amp;"B")+COUNTIF('SOURCE CC'!$F:$F,$A61&amp;"C"))&gt;0,ABS(SUMIF('SOURCE CC'!$F:$F,$A61&amp;"A",'SOURCE CC'!$C:$C))-ABS(SUMIF('SOURCE CC'!$F:$F,$A61&amp;"B",'SOURCE CC'!$C:$C))-ABS(SUMIF('SOURCE CC'!$F:$F,$A61&amp;"C",'SOURCE CC'!$C:$C)),"..."))</f>
        <v>...</v>
      </c>
      <c r="H61" s="587" t="str">
        <f>IF(COUNTIF('SOURCE CG'!$F:$F,$A61)&gt;0,SUMIF('SOURCE CG'!$F:$F,$A61,'SOURCE CG'!$C:$C),IF((COUNTIF('SOURCE CG'!$F:$F,$A61&amp;"A")+COUNTIF('SOURCE CG'!$F:$F,$A61&amp;"B")+COUNTIF('SOURCE CG'!$F:$F,$A61&amp;"C"))&gt;0,ABS(SUMIF('SOURCE CG'!$F:$F,$A61&amp;"A",'SOURCE CG'!$C:$C))-ABS(SUMIF('SOURCE CG'!$F:$F,$A61&amp;"B",'SOURCE CG'!$C:$C))-ABS(SUMIF('SOURCE CG'!$F:$F,$A61&amp;"C",'SOURCE CG'!$C:$C)),IF(COUNT(D61:G61)&gt;0,SUM(D61:G61),"...")))</f>
        <v>...</v>
      </c>
      <c r="I61" s="587" t="str">
        <f>IF(COUNTIF('SOURCE SG'!$F:$F,$A61)&gt;0,SUMIF('SOURCE SG'!$F:$F,$A61,'SOURCE SG'!$C:$C),IF((COUNTIF('SOURCE SG'!$F:$F,$A61&amp;"A")+COUNTIF('SOURCE SG'!$F:$F,$A61&amp;"B")+COUNTIF('SOURCE SG'!$F:$F,$A61&amp;"C"))&gt;0,ABS(SUMIF('SOURCE SG'!$F:$F,$A61&amp;"A",'SOURCE SG'!$C:$C))-ABS(SUMIF('SOURCE SG'!$F:$F,$A61&amp;"B",'SOURCE SG'!$C:$C))-ABS(SUMIF('SOURCE SG'!$F:$F,$A61&amp;"C",'SOURCE SG'!$C:$C)),"..."))</f>
        <v>...</v>
      </c>
      <c r="J61" s="587" t="str">
        <f>IF(COUNTIF('SOURCE LG'!$F:$F,$A61)&gt;0,SUMIF('SOURCE LG'!$F:$F,$A61,'SOURCE LG'!$C:$C),IF((COUNTIF('SOURCE LG'!$F:$F,$A61&amp;"A")+COUNTIF('SOURCE LG'!$F:$F,$A61&amp;"B")+COUNTIF('SOURCE LG'!$F:$F,$A61&amp;"C"))&gt;0,ABS(SUMIF('SOURCE LG'!$F:$F,$A61&amp;"A",'SOURCE LG'!$C:$C))-ABS(SUMIF('SOURCE LG'!$F:$F,$A61&amp;"B",'SOURCE LG'!$C:$C))-ABS(SUMIF('SOURCE LG'!$F:$F,$A61&amp;"C",'SOURCE LG'!$C:$C)),"..."))</f>
        <v>...</v>
      </c>
      <c r="K61" s="587" t="str">
        <f>IF(COUNTIF('SOURCE CT'!$F:$F,$A61)&gt;0,SUMIF('SOURCE CT'!$F:$F,$A61,'SOURCE CT'!$C:$C),IF((COUNTIF('SOURCE CT'!$F:$F,$A61&amp;"A")+COUNTIF('SOURCE CT'!$F:$F,$A61&amp;"B")+COUNTIF('SOURCE CT'!$F:$F,$A61&amp;"C"))&gt;0,ABS(SUMIF('SOURCE CT'!$F:$F,$A61&amp;"A",'SOURCE CT'!$C:$C))-ABS(SUMIF('SOURCE CT'!$F:$F,$A61&amp;"B",'SOURCE CT'!$C:$C))-ABS(SUMIF('SOURCE CT'!$F:$F,$A61&amp;"C",'SOURCE CT'!$C:$C)),"..."))</f>
        <v>...</v>
      </c>
      <c r="L61" s="587" t="str">
        <f>IF(COUNTIF('SOURCE GG'!$F:$F,$A61)&gt;0,SUMIF('SOURCE GG'!$F:$F,$A61,'SOURCE GG'!$C:$C),IF((COUNTIF('SOURCE GG'!$F:$F,$A61&amp;"A")+COUNTIF('SOURCE GG'!$F:$F,$A61&amp;"B")+COUNTIF('SOURCE GG'!$F:$F,$A61&amp;"C"))&gt;0,ABS(SUMIF('SOURCE GG'!$F:$F,$A61&amp;"A",'SOURCE GG'!$C:$C))-ABS(SUMIF('SOURCE GG'!$F:$F,$A61&amp;"B",'SOURCE GG'!$C:$C))-ABS(SUMIF('SOURCE GG'!$F:$F,$A61&amp;"C",'SOURCE GG'!$C:$C)),IF(COUNT(H61:K61)&gt;0,SUM(H61:K61),"...")))</f>
        <v>...</v>
      </c>
      <c r="M61" s="587" t="str">
        <f>IF(COUNTIF('SOURCE NFPC'!$F:$F,$A61)&gt;0,SUMIF('SOURCE NFPC'!$F:$F,$A61,'SOURCE NFPC'!$C:$C),IF((COUNTIF('SOURCE NFPC'!$F:$F,$A61&amp;"A")+COUNTIF('SOURCE NFPC'!$F:$F,$A61&amp;"B")+COUNTIF('SOURCE NFPC'!$F:$F,$A61&amp;"C"))&gt;0,ABS(SUMIF('SOURCE NFPC'!$F:$F,$A61&amp;"A",'SOURCE NFPC'!$C:$C))-ABS(SUMIF('SOURCE NFPC'!$F:$F,$A61&amp;"B",'SOURCE NFPC'!$C:$C))-ABS(SUMIF('SOURCE NFPC'!$F:$F,$A61&amp;"C",'SOURCE NFPC'!$C:$C)),"..."))</f>
        <v>...</v>
      </c>
      <c r="N61" s="587" t="str">
        <f>IF(COUNTIF('SOURCE CN'!$F:$F,$A61)&gt;0,SUMIF('SOURCE CN'!$F:$F,$A61,'SOURCE CN'!$C:$C),IF((COUNTIF('SOURCE CN'!$F:$F,$A61&amp;"A")+COUNTIF('SOURCE CN'!$F:$F,$A61&amp;"B")+COUNTIF('SOURCE CN'!$F:$F,$A61&amp;"C"))&gt;0,ABS(SUMIF('SOURCE CN'!$F:$F,$A61&amp;"A",'SOURCE CN'!$C:$C))-ABS(SUMIF('SOURCE CN'!$F:$F,$A61&amp;"B",'SOURCE CN'!$C:$C))-ABS(SUMIF('SOURCE CN'!$F:$F,$A61&amp;"C",'SOURCE CN'!$C:$C)),"..."))</f>
        <v>...</v>
      </c>
      <c r="O61" s="587" t="str">
        <f>IF(COUNTIF('SOURCE NFPS'!$F:$F,$A61)&gt;0,SUMIF('SOURCE NFPS'!$F:$F,$A61,'SOURCE NFPS'!$C:$C),IF((COUNTIF('SOURCE NFPS'!$F:$F,$A61&amp;"A")+COUNTIF('SOURCE NFPS'!$F:$F,$A61&amp;"B")+COUNTIF('SOURCE NFPS'!$F:$F,$A61&amp;"C"))&gt;0,ABS(SUMIF('SOURCE NFPS'!$F:$F,$A61&amp;"A",'SOURCE NFPS'!$C:$C))-ABS(SUMIF('SOURCE NFPS'!$F:$F,$A61&amp;"B",'SOURCE NFPS'!$C:$C))-ABS(SUMIF('SOURCE NFPS'!$F:$F,$A61&amp;"C",'SOURCE NFPS'!$C:$C)),IF(COUNT(L61:N61)&gt;0,SUM(L61:N61),"...")))</f>
        <v>...</v>
      </c>
      <c r="Q61" s="563">
        <f t="shared" si="0"/>
        <v>0</v>
      </c>
      <c r="R61" s="564">
        <f t="shared" si="1"/>
        <v>0</v>
      </c>
      <c r="S61" s="565">
        <f t="shared" si="2"/>
        <v>0</v>
      </c>
    </row>
    <row r="62" spans="1:19" ht="9.75" customHeight="1">
      <c r="A62" s="677" t="s">
        <v>2078</v>
      </c>
      <c r="B62" s="96" t="s">
        <v>1345</v>
      </c>
      <c r="C62" s="4" t="s">
        <v>1063</v>
      </c>
      <c r="D62" s="587" t="str">
        <f>IF(COUNTIF('SOURCE BA'!$F:$F,$A62)&gt;0,SUMIF('SOURCE BA'!$F:$F,$A62,'SOURCE BA'!$C:$C),IF((COUNTIF('SOURCE BA'!$F:$F,$A62&amp;"A")+COUNTIF('SOURCE BA'!$F:$F,$A62&amp;"B")+COUNTIF('SOURCE BA'!$F:$F,$A62&amp;"C"))&gt;0,ABS(SUMIF('SOURCE BA'!$F:$F,$A62&amp;"A",'SOURCE BA'!$C:$C))-ABS(SUMIF('SOURCE BA'!$F:$F,$A62&amp;"B",'SOURCE BA'!$C:$C))-ABS(SUMIF('SOURCE BA'!$F:$F,$A62&amp;"C",'SOURCE BA'!$C:$C)),"..."))</f>
        <v>...</v>
      </c>
      <c r="E62" s="587" t="str">
        <f>IF(COUNTIF('SOURCE EA'!$F:$F,$A62)&gt;0,SUMIF('SOURCE EA'!$F:$F,$A62,'SOURCE EA'!$C:$C),IF((COUNTIF('SOURCE EA'!$F:$F,$A62&amp;"A")+COUNTIF('SOURCE EA'!$F:$F,$A62&amp;"B")+COUNTIF('SOURCE EA'!$F:$F,$A62&amp;"C"))&gt;0,ABS(SUMIF('SOURCE EA'!$F:$F,$A62&amp;"A",'SOURCE EA'!$C:$C))-ABS(SUMIF('SOURCE EA'!$F:$F,$A62&amp;"B",'SOURCE EA'!$C:$C))-ABS(SUMIF('SOURCE EA'!$F:$F,$A62&amp;"C",'SOURCE EA'!$C:$C)),"..."))</f>
        <v>...</v>
      </c>
      <c r="F62" s="587" t="str">
        <f>IF(COUNTIF('SOURCE SS'!$F:$F,$A62)&gt;0,SUMIF('SOURCE SS'!$F:$F,$A62,'SOURCE SS'!$C:$C),IF((COUNTIF('SOURCE SS'!$F:$F,$A62&amp;"A")+COUNTIF('SOURCE SS'!$F:$F,$A62&amp;"B")+COUNTIF('SOURCE SS'!$F:$F,$A62&amp;"C"))&gt;0,ABS(SUMIF('SOURCE SS'!$F:$F,$A62&amp;"A",'SOURCE SS'!$C:$C))-ABS(SUMIF('SOURCE SS'!$F:$F,$A62&amp;"B",'SOURCE SS'!$C:$C))-ABS(SUMIF('SOURCE SS'!$F:$F,$A62&amp;"C",'SOURCE SS'!$C:$C)),"..."))</f>
        <v>...</v>
      </c>
      <c r="G62" s="587" t="str">
        <f>IF(COUNTIF('SOURCE CC'!$F:$F,$A62)&gt;0,SUMIF('SOURCE CC'!$F:$F,$A62,'SOURCE CC'!$C:$C),IF((COUNTIF('SOURCE CC'!$F:$F,$A62&amp;"A")+COUNTIF('SOURCE CC'!$F:$F,$A62&amp;"B")+COUNTIF('SOURCE CC'!$F:$F,$A62&amp;"C"))&gt;0,ABS(SUMIF('SOURCE CC'!$F:$F,$A62&amp;"A",'SOURCE CC'!$C:$C))-ABS(SUMIF('SOURCE CC'!$F:$F,$A62&amp;"B",'SOURCE CC'!$C:$C))-ABS(SUMIF('SOURCE CC'!$F:$F,$A62&amp;"C",'SOURCE CC'!$C:$C)),"..."))</f>
        <v>...</v>
      </c>
      <c r="H62" s="587" t="str">
        <f>IF(COUNTIF('SOURCE CG'!$F:$F,$A62)&gt;0,SUMIF('SOURCE CG'!$F:$F,$A62,'SOURCE CG'!$C:$C),IF((COUNTIF('SOURCE CG'!$F:$F,$A62&amp;"A")+COUNTIF('SOURCE CG'!$F:$F,$A62&amp;"B")+COUNTIF('SOURCE CG'!$F:$F,$A62&amp;"C"))&gt;0,ABS(SUMIF('SOURCE CG'!$F:$F,$A62&amp;"A",'SOURCE CG'!$C:$C))-ABS(SUMIF('SOURCE CG'!$F:$F,$A62&amp;"B",'SOURCE CG'!$C:$C))-ABS(SUMIF('SOURCE CG'!$F:$F,$A62&amp;"C",'SOURCE CG'!$C:$C)),IF(COUNT(D62:G62)&gt;0,SUM(D62:G62),"...")))</f>
        <v>...</v>
      </c>
      <c r="I62" s="587" t="str">
        <f>IF(COUNTIF('SOURCE SG'!$F:$F,$A62)&gt;0,SUMIF('SOURCE SG'!$F:$F,$A62,'SOURCE SG'!$C:$C),IF((COUNTIF('SOURCE SG'!$F:$F,$A62&amp;"A")+COUNTIF('SOURCE SG'!$F:$F,$A62&amp;"B")+COUNTIF('SOURCE SG'!$F:$F,$A62&amp;"C"))&gt;0,ABS(SUMIF('SOURCE SG'!$F:$F,$A62&amp;"A",'SOURCE SG'!$C:$C))-ABS(SUMIF('SOURCE SG'!$F:$F,$A62&amp;"B",'SOURCE SG'!$C:$C))-ABS(SUMIF('SOURCE SG'!$F:$F,$A62&amp;"C",'SOURCE SG'!$C:$C)),"..."))</f>
        <v>...</v>
      </c>
      <c r="J62" s="587" t="str">
        <f>IF(COUNTIF('SOURCE LG'!$F:$F,$A62)&gt;0,SUMIF('SOURCE LG'!$F:$F,$A62,'SOURCE LG'!$C:$C),IF((COUNTIF('SOURCE LG'!$F:$F,$A62&amp;"A")+COUNTIF('SOURCE LG'!$F:$F,$A62&amp;"B")+COUNTIF('SOURCE LG'!$F:$F,$A62&amp;"C"))&gt;0,ABS(SUMIF('SOURCE LG'!$F:$F,$A62&amp;"A",'SOURCE LG'!$C:$C))-ABS(SUMIF('SOURCE LG'!$F:$F,$A62&amp;"B",'SOURCE LG'!$C:$C))-ABS(SUMIF('SOURCE LG'!$F:$F,$A62&amp;"C",'SOURCE LG'!$C:$C)),"..."))</f>
        <v>...</v>
      </c>
      <c r="K62" s="587" t="str">
        <f>IF(COUNTIF('SOURCE CT'!$F:$F,$A62)&gt;0,SUMIF('SOURCE CT'!$F:$F,$A62,'SOURCE CT'!$C:$C),IF((COUNTIF('SOURCE CT'!$F:$F,$A62&amp;"A")+COUNTIF('SOURCE CT'!$F:$F,$A62&amp;"B")+COUNTIF('SOURCE CT'!$F:$F,$A62&amp;"C"))&gt;0,ABS(SUMIF('SOURCE CT'!$F:$F,$A62&amp;"A",'SOURCE CT'!$C:$C))-ABS(SUMIF('SOURCE CT'!$F:$F,$A62&amp;"B",'SOURCE CT'!$C:$C))-ABS(SUMIF('SOURCE CT'!$F:$F,$A62&amp;"C",'SOURCE CT'!$C:$C)),"..."))</f>
        <v>...</v>
      </c>
      <c r="L62" s="587" t="str">
        <f>IF(COUNTIF('SOURCE GG'!$F:$F,$A62)&gt;0,SUMIF('SOURCE GG'!$F:$F,$A62,'SOURCE GG'!$C:$C),IF((COUNTIF('SOURCE GG'!$F:$F,$A62&amp;"A")+COUNTIF('SOURCE GG'!$F:$F,$A62&amp;"B")+COUNTIF('SOURCE GG'!$F:$F,$A62&amp;"C"))&gt;0,ABS(SUMIF('SOURCE GG'!$F:$F,$A62&amp;"A",'SOURCE GG'!$C:$C))-ABS(SUMIF('SOURCE GG'!$F:$F,$A62&amp;"B",'SOURCE GG'!$C:$C))-ABS(SUMIF('SOURCE GG'!$F:$F,$A62&amp;"C",'SOURCE GG'!$C:$C)),IF(COUNT(H62:K62)&gt;0,SUM(H62:K62),"...")))</f>
        <v>...</v>
      </c>
      <c r="M62" s="587" t="str">
        <f>IF(COUNTIF('SOURCE NFPC'!$F:$F,$A62)&gt;0,SUMIF('SOURCE NFPC'!$F:$F,$A62,'SOURCE NFPC'!$C:$C),IF((COUNTIF('SOURCE NFPC'!$F:$F,$A62&amp;"A")+COUNTIF('SOURCE NFPC'!$F:$F,$A62&amp;"B")+COUNTIF('SOURCE NFPC'!$F:$F,$A62&amp;"C"))&gt;0,ABS(SUMIF('SOURCE NFPC'!$F:$F,$A62&amp;"A",'SOURCE NFPC'!$C:$C))-ABS(SUMIF('SOURCE NFPC'!$F:$F,$A62&amp;"B",'SOURCE NFPC'!$C:$C))-ABS(SUMIF('SOURCE NFPC'!$F:$F,$A62&amp;"C",'SOURCE NFPC'!$C:$C)),"..."))</f>
        <v>...</v>
      </c>
      <c r="N62" s="587" t="str">
        <f>IF(COUNTIF('SOURCE CN'!$F:$F,$A62)&gt;0,SUMIF('SOURCE CN'!$F:$F,$A62,'SOURCE CN'!$C:$C),IF((COUNTIF('SOURCE CN'!$F:$F,$A62&amp;"A")+COUNTIF('SOURCE CN'!$F:$F,$A62&amp;"B")+COUNTIF('SOURCE CN'!$F:$F,$A62&amp;"C"))&gt;0,ABS(SUMIF('SOURCE CN'!$F:$F,$A62&amp;"A",'SOURCE CN'!$C:$C))-ABS(SUMIF('SOURCE CN'!$F:$F,$A62&amp;"B",'SOURCE CN'!$C:$C))-ABS(SUMIF('SOURCE CN'!$F:$F,$A62&amp;"C",'SOURCE CN'!$C:$C)),"..."))</f>
        <v>...</v>
      </c>
      <c r="O62" s="587" t="str">
        <f>IF(COUNTIF('SOURCE NFPS'!$F:$F,$A62)&gt;0,SUMIF('SOURCE NFPS'!$F:$F,$A62,'SOURCE NFPS'!$C:$C),IF((COUNTIF('SOURCE NFPS'!$F:$F,$A62&amp;"A")+COUNTIF('SOURCE NFPS'!$F:$F,$A62&amp;"B")+COUNTIF('SOURCE NFPS'!$F:$F,$A62&amp;"C"))&gt;0,ABS(SUMIF('SOURCE NFPS'!$F:$F,$A62&amp;"A",'SOURCE NFPS'!$C:$C))-ABS(SUMIF('SOURCE NFPS'!$F:$F,$A62&amp;"B",'SOURCE NFPS'!$C:$C))-ABS(SUMIF('SOURCE NFPS'!$F:$F,$A62&amp;"C",'SOURCE NFPS'!$C:$C)),IF(COUNT(L62:N62)&gt;0,SUM(L62:N62),"...")))</f>
        <v>...</v>
      </c>
      <c r="Q62" s="563">
        <f t="shared" si="0"/>
        <v>0</v>
      </c>
      <c r="R62" s="564">
        <f t="shared" si="1"/>
        <v>0</v>
      </c>
      <c r="S62" s="565">
        <f t="shared" si="2"/>
        <v>0</v>
      </c>
    </row>
    <row r="63" spans="1:19" ht="9.75" customHeight="1">
      <c r="A63" s="677" t="s">
        <v>2079</v>
      </c>
      <c r="B63" s="96" t="s">
        <v>411</v>
      </c>
      <c r="C63" s="4" t="s">
        <v>1063</v>
      </c>
      <c r="D63" s="587" t="str">
        <f>IF(COUNTIF('SOURCE BA'!$F:$F,$A63)&gt;0,SUMIF('SOURCE BA'!$F:$F,$A63,'SOURCE BA'!$C:$C),IF((COUNTIF('SOURCE BA'!$F:$F,$A63&amp;"A")+COUNTIF('SOURCE BA'!$F:$F,$A63&amp;"B")+COUNTIF('SOURCE BA'!$F:$F,$A63&amp;"C"))&gt;0,ABS(SUMIF('SOURCE BA'!$F:$F,$A63&amp;"A",'SOURCE BA'!$C:$C))-ABS(SUMIF('SOURCE BA'!$F:$F,$A63&amp;"B",'SOURCE BA'!$C:$C))-ABS(SUMIF('SOURCE BA'!$F:$F,$A63&amp;"C",'SOURCE BA'!$C:$C)),"..."))</f>
        <v>...</v>
      </c>
      <c r="E63" s="587" t="str">
        <f>IF(COUNTIF('SOURCE EA'!$F:$F,$A63)&gt;0,SUMIF('SOURCE EA'!$F:$F,$A63,'SOURCE EA'!$C:$C),IF((COUNTIF('SOURCE EA'!$F:$F,$A63&amp;"A")+COUNTIF('SOURCE EA'!$F:$F,$A63&amp;"B")+COUNTIF('SOURCE EA'!$F:$F,$A63&amp;"C"))&gt;0,ABS(SUMIF('SOURCE EA'!$F:$F,$A63&amp;"A",'SOURCE EA'!$C:$C))-ABS(SUMIF('SOURCE EA'!$F:$F,$A63&amp;"B",'SOURCE EA'!$C:$C))-ABS(SUMIF('SOURCE EA'!$F:$F,$A63&amp;"C",'SOURCE EA'!$C:$C)),"..."))</f>
        <v>...</v>
      </c>
      <c r="F63" s="587" t="str">
        <f>IF(COUNTIF('SOURCE SS'!$F:$F,$A63)&gt;0,SUMIF('SOURCE SS'!$F:$F,$A63,'SOURCE SS'!$C:$C),IF((COUNTIF('SOURCE SS'!$F:$F,$A63&amp;"A")+COUNTIF('SOURCE SS'!$F:$F,$A63&amp;"B")+COUNTIF('SOURCE SS'!$F:$F,$A63&amp;"C"))&gt;0,ABS(SUMIF('SOURCE SS'!$F:$F,$A63&amp;"A",'SOURCE SS'!$C:$C))-ABS(SUMIF('SOURCE SS'!$F:$F,$A63&amp;"B",'SOURCE SS'!$C:$C))-ABS(SUMIF('SOURCE SS'!$F:$F,$A63&amp;"C",'SOURCE SS'!$C:$C)),"..."))</f>
        <v>...</v>
      </c>
      <c r="G63" s="587" t="str">
        <f>IF(COUNTIF('SOURCE CC'!$F:$F,$A63)&gt;0,SUMIF('SOURCE CC'!$F:$F,$A63,'SOURCE CC'!$C:$C),IF((COUNTIF('SOURCE CC'!$F:$F,$A63&amp;"A")+COUNTIF('SOURCE CC'!$F:$F,$A63&amp;"B")+COUNTIF('SOURCE CC'!$F:$F,$A63&amp;"C"))&gt;0,ABS(SUMIF('SOURCE CC'!$F:$F,$A63&amp;"A",'SOURCE CC'!$C:$C))-ABS(SUMIF('SOURCE CC'!$F:$F,$A63&amp;"B",'SOURCE CC'!$C:$C))-ABS(SUMIF('SOURCE CC'!$F:$F,$A63&amp;"C",'SOURCE CC'!$C:$C)),"..."))</f>
        <v>...</v>
      </c>
      <c r="H63" s="587" t="str">
        <f>IF(COUNTIF('SOURCE CG'!$F:$F,$A63)&gt;0,SUMIF('SOURCE CG'!$F:$F,$A63,'SOURCE CG'!$C:$C),IF((COUNTIF('SOURCE CG'!$F:$F,$A63&amp;"A")+COUNTIF('SOURCE CG'!$F:$F,$A63&amp;"B")+COUNTIF('SOURCE CG'!$F:$F,$A63&amp;"C"))&gt;0,ABS(SUMIF('SOURCE CG'!$F:$F,$A63&amp;"A",'SOURCE CG'!$C:$C))-ABS(SUMIF('SOURCE CG'!$F:$F,$A63&amp;"B",'SOURCE CG'!$C:$C))-ABS(SUMIF('SOURCE CG'!$F:$F,$A63&amp;"C",'SOURCE CG'!$C:$C)),IF(COUNT(D63:G63)&gt;0,SUM(D63:G63),"...")))</f>
        <v>...</v>
      </c>
      <c r="I63" s="587" t="str">
        <f>IF(COUNTIF('SOURCE SG'!$F:$F,$A63)&gt;0,SUMIF('SOURCE SG'!$F:$F,$A63,'SOURCE SG'!$C:$C),IF((COUNTIF('SOURCE SG'!$F:$F,$A63&amp;"A")+COUNTIF('SOURCE SG'!$F:$F,$A63&amp;"B")+COUNTIF('SOURCE SG'!$F:$F,$A63&amp;"C"))&gt;0,ABS(SUMIF('SOURCE SG'!$F:$F,$A63&amp;"A",'SOURCE SG'!$C:$C))-ABS(SUMIF('SOURCE SG'!$F:$F,$A63&amp;"B",'SOURCE SG'!$C:$C))-ABS(SUMIF('SOURCE SG'!$F:$F,$A63&amp;"C",'SOURCE SG'!$C:$C)),"..."))</f>
        <v>...</v>
      </c>
      <c r="J63" s="587" t="str">
        <f>IF(COUNTIF('SOURCE LG'!$F:$F,$A63)&gt;0,SUMIF('SOURCE LG'!$F:$F,$A63,'SOURCE LG'!$C:$C),IF((COUNTIF('SOURCE LG'!$F:$F,$A63&amp;"A")+COUNTIF('SOURCE LG'!$F:$F,$A63&amp;"B")+COUNTIF('SOURCE LG'!$F:$F,$A63&amp;"C"))&gt;0,ABS(SUMIF('SOURCE LG'!$F:$F,$A63&amp;"A",'SOURCE LG'!$C:$C))-ABS(SUMIF('SOURCE LG'!$F:$F,$A63&amp;"B",'SOURCE LG'!$C:$C))-ABS(SUMIF('SOURCE LG'!$F:$F,$A63&amp;"C",'SOURCE LG'!$C:$C)),"..."))</f>
        <v>...</v>
      </c>
      <c r="K63" s="587" t="str">
        <f>IF(COUNTIF('SOURCE CT'!$F:$F,$A63)&gt;0,SUMIF('SOURCE CT'!$F:$F,$A63,'SOURCE CT'!$C:$C),IF((COUNTIF('SOURCE CT'!$F:$F,$A63&amp;"A")+COUNTIF('SOURCE CT'!$F:$F,$A63&amp;"B")+COUNTIF('SOURCE CT'!$F:$F,$A63&amp;"C"))&gt;0,ABS(SUMIF('SOURCE CT'!$F:$F,$A63&amp;"A",'SOURCE CT'!$C:$C))-ABS(SUMIF('SOURCE CT'!$F:$F,$A63&amp;"B",'SOURCE CT'!$C:$C))-ABS(SUMIF('SOURCE CT'!$F:$F,$A63&amp;"C",'SOURCE CT'!$C:$C)),"..."))</f>
        <v>...</v>
      </c>
      <c r="L63" s="587" t="str">
        <f>IF(COUNTIF('SOURCE GG'!$F:$F,$A63)&gt;0,SUMIF('SOURCE GG'!$F:$F,$A63,'SOURCE GG'!$C:$C),IF((COUNTIF('SOURCE GG'!$F:$F,$A63&amp;"A")+COUNTIF('SOURCE GG'!$F:$F,$A63&amp;"B")+COUNTIF('SOURCE GG'!$F:$F,$A63&amp;"C"))&gt;0,ABS(SUMIF('SOURCE GG'!$F:$F,$A63&amp;"A",'SOURCE GG'!$C:$C))-ABS(SUMIF('SOURCE GG'!$F:$F,$A63&amp;"B",'SOURCE GG'!$C:$C))-ABS(SUMIF('SOURCE GG'!$F:$F,$A63&amp;"C",'SOURCE GG'!$C:$C)),IF(COUNT(H63:K63)&gt;0,SUM(H63:K63),"...")))</f>
        <v>...</v>
      </c>
      <c r="M63" s="587" t="str">
        <f>IF(COUNTIF('SOURCE NFPC'!$F:$F,$A63)&gt;0,SUMIF('SOURCE NFPC'!$F:$F,$A63,'SOURCE NFPC'!$C:$C),IF((COUNTIF('SOURCE NFPC'!$F:$F,$A63&amp;"A")+COUNTIF('SOURCE NFPC'!$F:$F,$A63&amp;"B")+COUNTIF('SOURCE NFPC'!$F:$F,$A63&amp;"C"))&gt;0,ABS(SUMIF('SOURCE NFPC'!$F:$F,$A63&amp;"A",'SOURCE NFPC'!$C:$C))-ABS(SUMIF('SOURCE NFPC'!$F:$F,$A63&amp;"B",'SOURCE NFPC'!$C:$C))-ABS(SUMIF('SOURCE NFPC'!$F:$F,$A63&amp;"C",'SOURCE NFPC'!$C:$C)),"..."))</f>
        <v>...</v>
      </c>
      <c r="N63" s="587" t="str">
        <f>IF(COUNTIF('SOURCE CN'!$F:$F,$A63)&gt;0,SUMIF('SOURCE CN'!$F:$F,$A63,'SOURCE CN'!$C:$C),IF((COUNTIF('SOURCE CN'!$F:$F,$A63&amp;"A")+COUNTIF('SOURCE CN'!$F:$F,$A63&amp;"B")+COUNTIF('SOURCE CN'!$F:$F,$A63&amp;"C"))&gt;0,ABS(SUMIF('SOURCE CN'!$F:$F,$A63&amp;"A",'SOURCE CN'!$C:$C))-ABS(SUMIF('SOURCE CN'!$F:$F,$A63&amp;"B",'SOURCE CN'!$C:$C))-ABS(SUMIF('SOURCE CN'!$F:$F,$A63&amp;"C",'SOURCE CN'!$C:$C)),"..."))</f>
        <v>...</v>
      </c>
      <c r="O63" s="587" t="str">
        <f>IF(COUNTIF('SOURCE NFPS'!$F:$F,$A63)&gt;0,SUMIF('SOURCE NFPS'!$F:$F,$A63,'SOURCE NFPS'!$C:$C),IF((COUNTIF('SOURCE NFPS'!$F:$F,$A63&amp;"A")+COUNTIF('SOURCE NFPS'!$F:$F,$A63&amp;"B")+COUNTIF('SOURCE NFPS'!$F:$F,$A63&amp;"C"))&gt;0,ABS(SUMIF('SOURCE NFPS'!$F:$F,$A63&amp;"A",'SOURCE NFPS'!$C:$C))-ABS(SUMIF('SOURCE NFPS'!$F:$F,$A63&amp;"B",'SOURCE NFPS'!$C:$C))-ABS(SUMIF('SOURCE NFPS'!$F:$F,$A63&amp;"C",'SOURCE NFPS'!$C:$C)),IF(COUNT(L63:N63)&gt;0,SUM(L63:N63),"...")))</f>
        <v>...</v>
      </c>
      <c r="Q63" s="563">
        <f t="shared" si="0"/>
        <v>0</v>
      </c>
      <c r="R63" s="564">
        <f t="shared" si="1"/>
        <v>0</v>
      </c>
      <c r="S63" s="565">
        <f t="shared" si="2"/>
        <v>0</v>
      </c>
    </row>
    <row r="64" spans="1:19" ht="15" customHeight="1">
      <c r="A64" s="472" t="s">
        <v>2080</v>
      </c>
      <c r="B64" s="95" t="s">
        <v>414</v>
      </c>
      <c r="C64" s="4" t="s">
        <v>1063</v>
      </c>
      <c r="D64" s="605" t="str">
        <f>IF(COUNTIF('SOURCE BA'!$F:$F,$A64)&gt;0,SUMIF('SOURCE BA'!$F:$F,$A64,'SOURCE BA'!$C:$C),IF((COUNTIF('SOURCE BA'!$F:$F,$A64&amp;"A")+COUNTIF('SOURCE BA'!$F:$F,$A64&amp;"B")+COUNTIF('SOURCE BA'!$F:$F,$A64&amp;"C"))&gt;0,ABS(SUMIF('SOURCE BA'!$F:$F,$A64&amp;"A",'SOURCE BA'!$C:$C))-ABS(SUMIF('SOURCE BA'!$F:$F,$A64&amp;"B",'SOURCE BA'!$C:$C))-ABS(SUMIF('SOURCE BA'!$F:$F,$A64&amp;"C",'SOURCE BA'!$C:$C)),IF(COUNT(D65:D72)&gt;0,SUM(D65:D72),"...")))</f>
        <v>...</v>
      </c>
      <c r="E64" s="605" t="str">
        <f>IF(COUNTIF('SOURCE EA'!$F:$F,$A64)&gt;0,SUMIF('SOURCE EA'!$F:$F,$A64,'SOURCE EA'!$C:$C),IF((COUNTIF('SOURCE EA'!$F:$F,$A64&amp;"A")+COUNTIF('SOURCE EA'!$F:$F,$A64&amp;"B")+COUNTIF('SOURCE EA'!$F:$F,$A64&amp;"C"))&gt;0,ABS(SUMIF('SOURCE EA'!$F:$F,$A64&amp;"A",'SOURCE EA'!$C:$C))-ABS(SUMIF('SOURCE EA'!$F:$F,$A64&amp;"B",'SOURCE EA'!$C:$C))-ABS(SUMIF('SOURCE EA'!$F:$F,$A64&amp;"C",'SOURCE EA'!$C:$C)),IF(COUNT(E65:E72)&gt;0,SUM(E65:E72),"...")))</f>
        <v>...</v>
      </c>
      <c r="F64" s="605" t="str">
        <f>IF(COUNTIF('SOURCE SS'!$F:$F,$A64)&gt;0,SUMIF('SOURCE SS'!$F:$F,$A64,'SOURCE SS'!$C:$C),IF((COUNTIF('SOURCE SS'!$F:$F,$A64&amp;"A")+COUNTIF('SOURCE SS'!$F:$F,$A64&amp;"B")+COUNTIF('SOURCE SS'!$F:$F,$A64&amp;"C"))&gt;0,ABS(SUMIF('SOURCE SS'!$F:$F,$A64&amp;"A",'SOURCE SS'!$C:$C))-ABS(SUMIF('SOURCE SS'!$F:$F,$A64&amp;"B",'SOURCE SS'!$C:$C))-ABS(SUMIF('SOURCE SS'!$F:$F,$A64&amp;"C",'SOURCE SS'!$C:$C)),IF(COUNT(F65:F72)&gt;0,SUM(F65:F72),"...")))</f>
        <v>...</v>
      </c>
      <c r="G64" s="605" t="str">
        <f>IF(COUNTIF('SOURCE CC'!$F:$F,$A64)&gt;0,SUMIF('SOURCE CC'!$F:$F,$A64,'SOURCE CC'!$C:$C),IF((COUNTIF('SOURCE CC'!$F:$F,$A64&amp;"A")+COUNTIF('SOURCE CC'!$F:$F,$A64&amp;"B")+COUNTIF('SOURCE CC'!$F:$F,$A64&amp;"C"))&gt;0,ABS(SUMIF('SOURCE CC'!$F:$F,$A64&amp;"A",'SOURCE CC'!$C:$C))-ABS(SUMIF('SOURCE CC'!$F:$F,$A64&amp;"B",'SOURCE CC'!$C:$C))-ABS(SUMIF('SOURCE CC'!$F:$F,$A64&amp;"C",'SOURCE CC'!$C:$C)),IF(COUNT(G65:G72)&gt;0,SUM(G65:G72),"...")))</f>
        <v>...</v>
      </c>
      <c r="H64" s="605" t="str">
        <f>IF(COUNTIF('SOURCE CG'!$F:$F,$A64)&gt;0,SUMIF('SOURCE CG'!$F:$F,$A64,'SOURCE CG'!$C:$C),IF((COUNTIF('SOURCE CG'!$F:$F,$A64&amp;"A")+COUNTIF('SOURCE CG'!$F:$F,$A64&amp;"B")+COUNTIF('SOURCE CG'!$F:$F,$A64&amp;"C"))&gt;0,ABS(SUMIF('SOURCE CG'!$F:$F,$A64&amp;"A",'SOURCE CG'!$C:$C))-ABS(SUMIF('SOURCE CG'!$F:$F,$A64&amp;"B",'SOURCE CG'!$C:$C))-ABS(SUMIF('SOURCE CG'!$F:$F,$A64&amp;"C",'SOURCE CG'!$C:$C)),IF(COUNT(H65:H72)&gt;0,SUM(H65:H72),IF(COUNT(D64:G64)&gt;0,SUM(D64:G64),"..."))))</f>
        <v>...</v>
      </c>
      <c r="I64" s="605" t="str">
        <f>IF(COUNTIF('SOURCE SG'!$F:$F,$A64)&gt;0,SUMIF('SOURCE SG'!$F:$F,$A64,'SOURCE SG'!$C:$C),IF((COUNTIF('SOURCE SG'!$F:$F,$A64&amp;"A")+COUNTIF('SOURCE SG'!$F:$F,$A64&amp;"B")+COUNTIF('SOURCE SG'!$F:$F,$A64&amp;"C"))&gt;0,ABS(SUMIF('SOURCE SG'!$F:$F,$A64&amp;"A",'SOURCE SG'!$C:$C))-ABS(SUMIF('SOURCE SG'!$F:$F,$A64&amp;"B",'SOURCE SG'!$C:$C))-ABS(SUMIF('SOURCE SG'!$F:$F,$A64&amp;"C",'SOURCE SG'!$C:$C)),IF(COUNT(I65:I72)&gt;0,SUM(I65:I72),"...")))</f>
        <v>...</v>
      </c>
      <c r="J64" s="605" t="str">
        <f>IF(COUNTIF('SOURCE LG'!$F:$F,$A64)&gt;0,SUMIF('SOURCE LG'!$F:$F,$A64,'SOURCE LG'!$C:$C),IF((COUNTIF('SOURCE LG'!$F:$F,$A64&amp;"A")+COUNTIF('SOURCE LG'!$F:$F,$A64&amp;"B")+COUNTIF('SOURCE LG'!$F:$F,$A64&amp;"C"))&gt;0,ABS(SUMIF('SOURCE LG'!$F:$F,$A64&amp;"A",'SOURCE LG'!$C:$C))-ABS(SUMIF('SOURCE LG'!$F:$F,$A64&amp;"B",'SOURCE LG'!$C:$C))-ABS(SUMIF('SOURCE LG'!$F:$F,$A64&amp;"C",'SOURCE LG'!$C:$C)),IF(COUNT(J65:J72)&gt;0,SUM(J65:J72),"...")))</f>
        <v>...</v>
      </c>
      <c r="K64" s="605" t="str">
        <f>IF(COUNTIF('SOURCE CT'!$F:$F,$A64)&gt;0,SUMIF('SOURCE CT'!$F:$F,$A64,'SOURCE CT'!$C:$C),IF((COUNTIF('SOURCE CT'!$F:$F,$A64&amp;"A")+COUNTIF('SOURCE CT'!$F:$F,$A64&amp;"B")+COUNTIF('SOURCE CT'!$F:$F,$A64&amp;"C"))&gt;0,ABS(SUMIF('SOURCE CT'!$F:$F,$A64&amp;"A",'SOURCE CT'!$C:$C))-ABS(SUMIF('SOURCE CT'!$F:$F,$A64&amp;"B",'SOURCE CT'!$C:$C))-ABS(SUMIF('SOURCE CT'!$F:$F,$A64&amp;"C",'SOURCE CT'!$C:$C)),IF(COUNT(K65:K72)&gt;0,SUM(K65:K72),"...")))</f>
        <v>...</v>
      </c>
      <c r="L64" s="605" t="str">
        <f>IF(COUNTIF('SOURCE GG'!$F:$F,$A64)&gt;0,SUMIF('SOURCE GG'!$F:$F,$A64,'SOURCE GG'!$C:$C),IF((COUNTIF('SOURCE GG'!$F:$F,$A64&amp;"A")+COUNTIF('SOURCE GG'!$F:$F,$A64&amp;"B")+COUNTIF('SOURCE GG'!$F:$F,$A64&amp;"C"))&gt;0,ABS(SUMIF('SOURCE GG'!$F:$F,$A64&amp;"A",'SOURCE GG'!$C:$C))-ABS(SUMIF('SOURCE GG'!$F:$F,$A64&amp;"B",'SOURCE GG'!$C:$C))-ABS(SUMIF('SOURCE GG'!$F:$F,$A64&amp;"C",'SOURCE GG'!$C:$C)),IF(COUNT(L65:L72)&gt;0,SUM(L65:L72),IF(COUNT(H64:K64)&gt;0,SUM(H64:K64),"..."))))</f>
        <v>...</v>
      </c>
      <c r="M64" s="605" t="str">
        <f>IF(COUNTIF('SOURCE NFPC'!$F:$F,$A64)&gt;0,SUMIF('SOURCE NFPC'!$F:$F,$A64,'SOURCE NFPC'!$C:$C),IF((COUNTIF('SOURCE NFPC'!$F:$F,$A64&amp;"A")+COUNTIF('SOURCE NFPC'!$F:$F,$A64&amp;"B")+COUNTIF('SOURCE NFPC'!$F:$F,$A64&amp;"C"))&gt;0,ABS(SUMIF('SOURCE NFPC'!$F:$F,$A64&amp;"A",'SOURCE NFPC'!$C:$C))-ABS(SUMIF('SOURCE NFPC'!$F:$F,$A64&amp;"B",'SOURCE NFPC'!$C:$C))-ABS(SUMIF('SOURCE NFPC'!$F:$F,$A64&amp;"C",'SOURCE NFPC'!$C:$C)),IF(COUNT(M65:M72)&gt;0,SUM(M65:M72),"...")))</f>
        <v>...</v>
      </c>
      <c r="N64" s="605" t="str">
        <f>IF(COUNTIF('SOURCE CN'!$F:$F,$A64)&gt;0,SUMIF('SOURCE CN'!$F:$F,$A64,'SOURCE CN'!$C:$C),IF((COUNTIF('SOURCE CN'!$F:$F,$A64&amp;"A")+COUNTIF('SOURCE CN'!$F:$F,$A64&amp;"B")+COUNTIF('SOURCE CN'!$F:$F,$A64&amp;"C"))&gt;0,ABS(SUMIF('SOURCE CN'!$F:$F,$A64&amp;"A",'SOURCE CN'!$C:$C))-ABS(SUMIF('SOURCE CN'!$F:$F,$A64&amp;"B",'SOURCE CN'!$C:$C))-ABS(SUMIF('SOURCE CN'!$F:$F,$A64&amp;"C",'SOURCE CN'!$C:$C)),IF(COUNT(N65:N72)&gt;0,SUM(N65:N72),"...")))</f>
        <v>...</v>
      </c>
      <c r="O64" s="605" t="str">
        <f>IF(COUNTIF('SOURCE NFPS'!$F:$F,$A64)&gt;0,SUMIF('SOURCE NFPS'!$F:$F,$A64,'SOURCE NFPS'!$C:$C),IF((COUNTIF('SOURCE NFPS'!$F:$F,$A64&amp;"A")+COUNTIF('SOURCE NFPS'!$F:$F,$A64&amp;"B")+COUNTIF('SOURCE NFPS'!$F:$F,$A64&amp;"C"))&gt;0,ABS(SUMIF('SOURCE NFPS'!$F:$F,$A64&amp;"A",'SOURCE NFPS'!$C:$C))-ABS(SUMIF('SOURCE NFPS'!$F:$F,$A64&amp;"B",'SOURCE NFPS'!$C:$C))-ABS(SUMIF('SOURCE NFPS'!$F:$F,$A64&amp;"C",'SOURCE NFPS'!$C:$C)),IF(COUNT(O65:O72)&gt;0,SUM(O65:O72),IF(COUNT(L64:N64)&gt;0,SUM(L64:N64),"..."))))</f>
        <v>...</v>
      </c>
      <c r="Q64" s="563">
        <f t="shared" si="0"/>
        <v>0</v>
      </c>
      <c r="R64" s="564">
        <f t="shared" si="1"/>
        <v>0</v>
      </c>
      <c r="S64" s="565">
        <f t="shared" si="2"/>
        <v>0</v>
      </c>
    </row>
    <row r="65" spans="1:19" ht="15" customHeight="1">
      <c r="A65" s="65">
        <v>3221</v>
      </c>
      <c r="B65" s="151" t="s">
        <v>2319</v>
      </c>
      <c r="C65" s="4" t="s">
        <v>1063</v>
      </c>
      <c r="D65" s="587" t="str">
        <f>IF(COUNTIF('SOURCE BA'!$F:$F,$A65)&gt;0,SUMIF('SOURCE BA'!$F:$F,$A65,'SOURCE BA'!$C:$C),IF((COUNTIF('SOURCE BA'!$F:$F,$A65&amp;"A")+COUNTIF('SOURCE BA'!$F:$F,$A65&amp;"B")+COUNTIF('SOURCE BA'!$F:$F,$A65&amp;"C"))&gt;0,ABS(SUMIF('SOURCE BA'!$F:$F,$A65&amp;"A",'SOURCE BA'!$C:$C))-ABS(SUMIF('SOURCE BA'!$F:$F,$A65&amp;"B",'SOURCE BA'!$C:$C))-ABS(SUMIF('SOURCE BA'!$F:$F,$A65&amp;"C",'SOURCE BA'!$C:$C)),"..."))</f>
        <v>...</v>
      </c>
      <c r="E65" s="587" t="str">
        <f>IF(COUNTIF('SOURCE EA'!$F:$F,$A65)&gt;0,SUMIF('SOURCE EA'!$F:$F,$A65,'SOURCE EA'!$C:$C),IF((COUNTIF('SOURCE EA'!$F:$F,$A65&amp;"A")+COUNTIF('SOURCE EA'!$F:$F,$A65&amp;"B")+COUNTIF('SOURCE EA'!$F:$F,$A65&amp;"C"))&gt;0,ABS(SUMIF('SOURCE EA'!$F:$F,$A65&amp;"A",'SOURCE EA'!$C:$C))-ABS(SUMIF('SOURCE EA'!$F:$F,$A65&amp;"B",'SOURCE EA'!$C:$C))-ABS(SUMIF('SOURCE EA'!$F:$F,$A65&amp;"C",'SOURCE EA'!$C:$C)),"..."))</f>
        <v>...</v>
      </c>
      <c r="F65" s="587" t="str">
        <f>IF(COUNTIF('SOURCE SS'!$F:$F,$A65)&gt;0,SUMIF('SOURCE SS'!$F:$F,$A65,'SOURCE SS'!$C:$C),IF((COUNTIF('SOURCE SS'!$F:$F,$A65&amp;"A")+COUNTIF('SOURCE SS'!$F:$F,$A65&amp;"B")+COUNTIF('SOURCE SS'!$F:$F,$A65&amp;"C"))&gt;0,ABS(SUMIF('SOURCE SS'!$F:$F,$A65&amp;"A",'SOURCE SS'!$C:$C))-ABS(SUMIF('SOURCE SS'!$F:$F,$A65&amp;"B",'SOURCE SS'!$C:$C))-ABS(SUMIF('SOURCE SS'!$F:$F,$A65&amp;"C",'SOURCE SS'!$C:$C)),"..."))</f>
        <v>...</v>
      </c>
      <c r="G65" s="587" t="str">
        <f>IF(COUNTIF('SOURCE CC'!$F:$F,$A65)&gt;0,SUMIF('SOURCE CC'!$F:$F,$A65,'SOURCE CC'!$C:$C),IF((COUNTIF('SOURCE CC'!$F:$F,$A65&amp;"A")+COUNTIF('SOURCE CC'!$F:$F,$A65&amp;"B")+COUNTIF('SOURCE CC'!$F:$F,$A65&amp;"C"))&gt;0,ABS(SUMIF('SOURCE CC'!$F:$F,$A65&amp;"A",'SOURCE CC'!$C:$C))-ABS(SUMIF('SOURCE CC'!$F:$F,$A65&amp;"B",'SOURCE CC'!$C:$C))-ABS(SUMIF('SOURCE CC'!$F:$F,$A65&amp;"C",'SOURCE CC'!$C:$C)),"..."))</f>
        <v>...</v>
      </c>
      <c r="H65" s="587" t="str">
        <f>IF(COUNTIF('SOURCE CG'!$F:$F,$A65)&gt;0,SUMIF('SOURCE CG'!$F:$F,$A65,'SOURCE CG'!$C:$C),IF((COUNTIF('SOURCE CG'!$F:$F,$A65&amp;"A")+COUNTIF('SOURCE CG'!$F:$F,$A65&amp;"B")+COUNTIF('SOURCE CG'!$F:$F,$A65&amp;"C"))&gt;0,ABS(SUMIF('SOURCE CG'!$F:$F,$A65&amp;"A",'SOURCE CG'!$C:$C))-ABS(SUMIF('SOURCE CG'!$F:$F,$A65&amp;"B",'SOURCE CG'!$C:$C))-ABS(SUMIF('SOURCE CG'!$F:$F,$A65&amp;"C",'SOURCE CG'!$C:$C)),IF(COUNT(D65:G65)&gt;0,SUM(D65:G65),"...")))</f>
        <v>...</v>
      </c>
      <c r="I65" s="587" t="str">
        <f>IF(COUNTIF('SOURCE SG'!$F:$F,$A65)&gt;0,SUMIF('SOURCE SG'!$F:$F,$A65,'SOURCE SG'!$C:$C),IF((COUNTIF('SOURCE SG'!$F:$F,$A65&amp;"A")+COUNTIF('SOURCE SG'!$F:$F,$A65&amp;"B")+COUNTIF('SOURCE SG'!$F:$F,$A65&amp;"C"))&gt;0,ABS(SUMIF('SOURCE SG'!$F:$F,$A65&amp;"A",'SOURCE SG'!$C:$C))-ABS(SUMIF('SOURCE SG'!$F:$F,$A65&amp;"B",'SOURCE SG'!$C:$C))-ABS(SUMIF('SOURCE SG'!$F:$F,$A65&amp;"C",'SOURCE SG'!$C:$C)),"..."))</f>
        <v>...</v>
      </c>
      <c r="J65" s="587" t="str">
        <f>IF(COUNTIF('SOURCE LG'!$F:$F,$A65)&gt;0,SUMIF('SOURCE LG'!$F:$F,$A65,'SOURCE LG'!$C:$C),IF((COUNTIF('SOURCE LG'!$F:$F,$A65&amp;"A")+COUNTIF('SOURCE LG'!$F:$F,$A65&amp;"B")+COUNTIF('SOURCE LG'!$F:$F,$A65&amp;"C"))&gt;0,ABS(SUMIF('SOURCE LG'!$F:$F,$A65&amp;"A",'SOURCE LG'!$C:$C))-ABS(SUMIF('SOURCE LG'!$F:$F,$A65&amp;"B",'SOURCE LG'!$C:$C))-ABS(SUMIF('SOURCE LG'!$F:$F,$A65&amp;"C",'SOURCE LG'!$C:$C)),"..."))</f>
        <v>...</v>
      </c>
      <c r="K65" s="587" t="str">
        <f>IF(COUNTIF('SOURCE CT'!$F:$F,$A65)&gt;0,SUMIF('SOURCE CT'!$F:$F,$A65,'SOURCE CT'!$C:$C),IF((COUNTIF('SOURCE CT'!$F:$F,$A65&amp;"A")+COUNTIF('SOURCE CT'!$F:$F,$A65&amp;"B")+COUNTIF('SOURCE CT'!$F:$F,$A65&amp;"C"))&gt;0,ABS(SUMIF('SOURCE CT'!$F:$F,$A65&amp;"A",'SOURCE CT'!$C:$C))-ABS(SUMIF('SOURCE CT'!$F:$F,$A65&amp;"B",'SOURCE CT'!$C:$C))-ABS(SUMIF('SOURCE CT'!$F:$F,$A65&amp;"C",'SOURCE CT'!$C:$C)),"..."))</f>
        <v>...</v>
      </c>
      <c r="L65" s="587" t="str">
        <f>IF(COUNTIF('SOURCE GG'!$F:$F,$A65)&gt;0,SUMIF('SOURCE GG'!$F:$F,$A65,'SOURCE GG'!$C:$C),IF((COUNTIF('SOURCE GG'!$F:$F,$A65&amp;"A")+COUNTIF('SOURCE GG'!$F:$F,$A65&amp;"B")+COUNTIF('SOURCE GG'!$F:$F,$A65&amp;"C"))&gt;0,ABS(SUMIF('SOURCE GG'!$F:$F,$A65&amp;"A",'SOURCE GG'!$C:$C))-ABS(SUMIF('SOURCE GG'!$F:$F,$A65&amp;"B",'SOURCE GG'!$C:$C))-ABS(SUMIF('SOURCE GG'!$F:$F,$A65&amp;"C",'SOURCE GG'!$C:$C)),IF(COUNT(H65:K65)&gt;0,SUM(H65:K65),"...")))</f>
        <v>...</v>
      </c>
      <c r="M65" s="587" t="str">
        <f>IF(COUNTIF('SOURCE NFPC'!$F:$F,$A65)&gt;0,SUMIF('SOURCE NFPC'!$F:$F,$A65,'SOURCE NFPC'!$C:$C),IF((COUNTIF('SOURCE NFPC'!$F:$F,$A65&amp;"A")+COUNTIF('SOURCE NFPC'!$F:$F,$A65&amp;"B")+COUNTIF('SOURCE NFPC'!$F:$F,$A65&amp;"C"))&gt;0,ABS(SUMIF('SOURCE NFPC'!$F:$F,$A65&amp;"A",'SOURCE NFPC'!$C:$C))-ABS(SUMIF('SOURCE NFPC'!$F:$F,$A65&amp;"B",'SOURCE NFPC'!$C:$C))-ABS(SUMIF('SOURCE NFPC'!$F:$F,$A65&amp;"C",'SOURCE NFPC'!$C:$C)),"..."))</f>
        <v>...</v>
      </c>
      <c r="N65" s="587" t="str">
        <f>IF(COUNTIF('SOURCE CN'!$F:$F,$A65)&gt;0,SUMIF('SOURCE CN'!$F:$F,$A65,'SOURCE CN'!$C:$C),IF((COUNTIF('SOURCE CN'!$F:$F,$A65&amp;"A")+COUNTIF('SOURCE CN'!$F:$F,$A65&amp;"B")+COUNTIF('SOURCE CN'!$F:$F,$A65&amp;"C"))&gt;0,ABS(SUMIF('SOURCE CN'!$F:$F,$A65&amp;"A",'SOURCE CN'!$C:$C))-ABS(SUMIF('SOURCE CN'!$F:$F,$A65&amp;"B",'SOURCE CN'!$C:$C))-ABS(SUMIF('SOURCE CN'!$F:$F,$A65&amp;"C",'SOURCE CN'!$C:$C)),"..."))</f>
        <v>...</v>
      </c>
      <c r="O65" s="587" t="str">
        <f>IF(COUNTIF('SOURCE NFPS'!$F:$F,$A65)&gt;0,SUMIF('SOURCE NFPS'!$F:$F,$A65,'SOURCE NFPS'!$C:$C),IF((COUNTIF('SOURCE NFPS'!$F:$F,$A65&amp;"A")+COUNTIF('SOURCE NFPS'!$F:$F,$A65&amp;"B")+COUNTIF('SOURCE NFPS'!$F:$F,$A65&amp;"C"))&gt;0,ABS(SUMIF('SOURCE NFPS'!$F:$F,$A65&amp;"A",'SOURCE NFPS'!$C:$C))-ABS(SUMIF('SOURCE NFPS'!$F:$F,$A65&amp;"B",'SOURCE NFPS'!$C:$C))-ABS(SUMIF('SOURCE NFPS'!$F:$F,$A65&amp;"C",'SOURCE NFPS'!$C:$C)),IF(COUNT(L65:N65)&gt;0,SUM(L65:N65),"...")))</f>
        <v>...</v>
      </c>
      <c r="Q65" s="563">
        <f>SUM(H65)-SUM(D65)-SUM(E65)-SUM(F65)-SUM(G65)</f>
        <v>0</v>
      </c>
      <c r="R65" s="564">
        <f>SUM(L65)-SUM(H65)-SUM(I65)-SUM(J65)-SUM(K65)</f>
        <v>0</v>
      </c>
      <c r="S65" s="565">
        <f>SUM(O65)-SUM(L65)-SUM(M65)-SUM(N65)</f>
        <v>0</v>
      </c>
    </row>
    <row r="66" spans="1:19" ht="9.75" customHeight="1">
      <c r="A66" s="677" t="s">
        <v>2235</v>
      </c>
      <c r="B66" s="96" t="s">
        <v>943</v>
      </c>
      <c r="C66" s="4" t="s">
        <v>1063</v>
      </c>
      <c r="D66" s="587" t="str">
        <f>IF(COUNTIF('SOURCE BA'!$F:$F,$A66)&gt;0,SUMIF('SOURCE BA'!$F:$F,$A66,'SOURCE BA'!$C:$C),IF((COUNTIF('SOURCE BA'!$F:$F,$A66&amp;"A")+COUNTIF('SOURCE BA'!$F:$F,$A66&amp;"B")+COUNTIF('SOURCE BA'!$F:$F,$A66&amp;"C"))&gt;0,ABS(SUMIF('SOURCE BA'!$F:$F,$A66&amp;"A",'SOURCE BA'!$C:$C))-ABS(SUMIF('SOURCE BA'!$F:$F,$A66&amp;"B",'SOURCE BA'!$C:$C))-ABS(SUMIF('SOURCE BA'!$F:$F,$A66&amp;"C",'SOURCE BA'!$C:$C)),"..."))</f>
        <v>...</v>
      </c>
      <c r="E66" s="587" t="str">
        <f>IF(COUNTIF('SOURCE EA'!$F:$F,$A66)&gt;0,SUMIF('SOURCE EA'!$F:$F,$A66,'SOURCE EA'!$C:$C),IF((COUNTIF('SOURCE EA'!$F:$F,$A66&amp;"A")+COUNTIF('SOURCE EA'!$F:$F,$A66&amp;"B")+COUNTIF('SOURCE EA'!$F:$F,$A66&amp;"C"))&gt;0,ABS(SUMIF('SOURCE EA'!$F:$F,$A66&amp;"A",'SOURCE EA'!$C:$C))-ABS(SUMIF('SOURCE EA'!$F:$F,$A66&amp;"B",'SOURCE EA'!$C:$C))-ABS(SUMIF('SOURCE EA'!$F:$F,$A66&amp;"C",'SOURCE EA'!$C:$C)),"..."))</f>
        <v>...</v>
      </c>
      <c r="F66" s="587" t="str">
        <f>IF(COUNTIF('SOURCE SS'!$F:$F,$A66)&gt;0,SUMIF('SOURCE SS'!$F:$F,$A66,'SOURCE SS'!$C:$C),IF((COUNTIF('SOURCE SS'!$F:$F,$A66&amp;"A")+COUNTIF('SOURCE SS'!$F:$F,$A66&amp;"B")+COUNTIF('SOURCE SS'!$F:$F,$A66&amp;"C"))&gt;0,ABS(SUMIF('SOURCE SS'!$F:$F,$A66&amp;"A",'SOURCE SS'!$C:$C))-ABS(SUMIF('SOURCE SS'!$F:$F,$A66&amp;"B",'SOURCE SS'!$C:$C))-ABS(SUMIF('SOURCE SS'!$F:$F,$A66&amp;"C",'SOURCE SS'!$C:$C)),"..."))</f>
        <v>...</v>
      </c>
      <c r="G66" s="587" t="str">
        <f>IF(COUNTIF('SOURCE CC'!$F:$F,$A66)&gt;0,SUMIF('SOURCE CC'!$F:$F,$A66,'SOURCE CC'!$C:$C),IF((COUNTIF('SOURCE CC'!$F:$F,$A66&amp;"A")+COUNTIF('SOURCE CC'!$F:$F,$A66&amp;"B")+COUNTIF('SOURCE CC'!$F:$F,$A66&amp;"C"))&gt;0,ABS(SUMIF('SOURCE CC'!$F:$F,$A66&amp;"A",'SOURCE CC'!$C:$C))-ABS(SUMIF('SOURCE CC'!$F:$F,$A66&amp;"B",'SOURCE CC'!$C:$C))-ABS(SUMIF('SOURCE CC'!$F:$F,$A66&amp;"C",'SOURCE CC'!$C:$C)),"..."))</f>
        <v>...</v>
      </c>
      <c r="H66" s="587" t="str">
        <f>IF(COUNTIF('SOURCE CG'!$F:$F,$A66)&gt;0,SUMIF('SOURCE CG'!$F:$F,$A66,'SOURCE CG'!$C:$C),IF((COUNTIF('SOURCE CG'!$F:$F,$A66&amp;"A")+COUNTIF('SOURCE CG'!$F:$F,$A66&amp;"B")+COUNTIF('SOURCE CG'!$F:$F,$A66&amp;"C"))&gt;0,ABS(SUMIF('SOURCE CG'!$F:$F,$A66&amp;"A",'SOURCE CG'!$C:$C))-ABS(SUMIF('SOURCE CG'!$F:$F,$A66&amp;"B",'SOURCE CG'!$C:$C))-ABS(SUMIF('SOURCE CG'!$F:$F,$A66&amp;"C",'SOURCE CG'!$C:$C)),IF(COUNT(D66:G66)&gt;0,SUM(D66:G66),"...")))</f>
        <v>...</v>
      </c>
      <c r="I66" s="587" t="str">
        <f>IF(COUNTIF('SOURCE SG'!$F:$F,$A66)&gt;0,SUMIF('SOURCE SG'!$F:$F,$A66,'SOURCE SG'!$C:$C),IF((COUNTIF('SOURCE SG'!$F:$F,$A66&amp;"A")+COUNTIF('SOURCE SG'!$F:$F,$A66&amp;"B")+COUNTIF('SOURCE SG'!$F:$F,$A66&amp;"C"))&gt;0,ABS(SUMIF('SOURCE SG'!$F:$F,$A66&amp;"A",'SOURCE SG'!$C:$C))-ABS(SUMIF('SOURCE SG'!$F:$F,$A66&amp;"B",'SOURCE SG'!$C:$C))-ABS(SUMIF('SOURCE SG'!$F:$F,$A66&amp;"C",'SOURCE SG'!$C:$C)),"..."))</f>
        <v>...</v>
      </c>
      <c r="J66" s="587" t="str">
        <f>IF(COUNTIF('SOURCE LG'!$F:$F,$A66)&gt;0,SUMIF('SOURCE LG'!$F:$F,$A66,'SOURCE LG'!$C:$C),IF((COUNTIF('SOURCE LG'!$F:$F,$A66&amp;"A")+COUNTIF('SOURCE LG'!$F:$F,$A66&amp;"B")+COUNTIF('SOURCE LG'!$F:$F,$A66&amp;"C"))&gt;0,ABS(SUMIF('SOURCE LG'!$F:$F,$A66&amp;"A",'SOURCE LG'!$C:$C))-ABS(SUMIF('SOURCE LG'!$F:$F,$A66&amp;"B",'SOURCE LG'!$C:$C))-ABS(SUMIF('SOURCE LG'!$F:$F,$A66&amp;"C",'SOURCE LG'!$C:$C)),"..."))</f>
        <v>...</v>
      </c>
      <c r="K66" s="587" t="str">
        <f>IF(COUNTIF('SOURCE CT'!$F:$F,$A66)&gt;0,SUMIF('SOURCE CT'!$F:$F,$A66,'SOURCE CT'!$C:$C),IF((COUNTIF('SOURCE CT'!$F:$F,$A66&amp;"A")+COUNTIF('SOURCE CT'!$F:$F,$A66&amp;"B")+COUNTIF('SOURCE CT'!$F:$F,$A66&amp;"C"))&gt;0,ABS(SUMIF('SOURCE CT'!$F:$F,$A66&amp;"A",'SOURCE CT'!$C:$C))-ABS(SUMIF('SOURCE CT'!$F:$F,$A66&amp;"B",'SOURCE CT'!$C:$C))-ABS(SUMIF('SOURCE CT'!$F:$F,$A66&amp;"C",'SOURCE CT'!$C:$C)),"..."))</f>
        <v>...</v>
      </c>
      <c r="L66" s="587" t="str">
        <f>IF(COUNTIF('SOURCE GG'!$F:$F,$A66)&gt;0,SUMIF('SOURCE GG'!$F:$F,$A66,'SOURCE GG'!$C:$C),IF((COUNTIF('SOURCE GG'!$F:$F,$A66&amp;"A")+COUNTIF('SOURCE GG'!$F:$F,$A66&amp;"B")+COUNTIF('SOURCE GG'!$F:$F,$A66&amp;"C"))&gt;0,ABS(SUMIF('SOURCE GG'!$F:$F,$A66&amp;"A",'SOURCE GG'!$C:$C))-ABS(SUMIF('SOURCE GG'!$F:$F,$A66&amp;"B",'SOURCE GG'!$C:$C))-ABS(SUMIF('SOURCE GG'!$F:$F,$A66&amp;"C",'SOURCE GG'!$C:$C)),IF(COUNT(H66:K66)&gt;0,SUM(H66:K66),"...")))</f>
        <v>...</v>
      </c>
      <c r="M66" s="587" t="str">
        <f>IF(COUNTIF('SOURCE NFPC'!$F:$F,$A66)&gt;0,SUMIF('SOURCE NFPC'!$F:$F,$A66,'SOURCE NFPC'!$C:$C),IF((COUNTIF('SOURCE NFPC'!$F:$F,$A66&amp;"A")+COUNTIF('SOURCE NFPC'!$F:$F,$A66&amp;"B")+COUNTIF('SOURCE NFPC'!$F:$F,$A66&amp;"C"))&gt;0,ABS(SUMIF('SOURCE NFPC'!$F:$F,$A66&amp;"A",'SOURCE NFPC'!$C:$C))-ABS(SUMIF('SOURCE NFPC'!$F:$F,$A66&amp;"B",'SOURCE NFPC'!$C:$C))-ABS(SUMIF('SOURCE NFPC'!$F:$F,$A66&amp;"C",'SOURCE NFPC'!$C:$C)),"..."))</f>
        <v>...</v>
      </c>
      <c r="N66" s="587" t="str">
        <f>IF(COUNTIF('SOURCE CN'!$F:$F,$A66)&gt;0,SUMIF('SOURCE CN'!$F:$F,$A66,'SOURCE CN'!$C:$C),IF((COUNTIF('SOURCE CN'!$F:$F,$A66&amp;"A")+COUNTIF('SOURCE CN'!$F:$F,$A66&amp;"B")+COUNTIF('SOURCE CN'!$F:$F,$A66&amp;"C"))&gt;0,ABS(SUMIF('SOURCE CN'!$F:$F,$A66&amp;"A",'SOURCE CN'!$C:$C))-ABS(SUMIF('SOURCE CN'!$F:$F,$A66&amp;"B",'SOURCE CN'!$C:$C))-ABS(SUMIF('SOURCE CN'!$F:$F,$A66&amp;"C",'SOURCE CN'!$C:$C)),"..."))</f>
        <v>...</v>
      </c>
      <c r="O66" s="587" t="str">
        <f>IF(COUNTIF('SOURCE NFPS'!$F:$F,$A66)&gt;0,SUMIF('SOURCE NFPS'!$F:$F,$A66,'SOURCE NFPS'!$C:$C),IF((COUNTIF('SOURCE NFPS'!$F:$F,$A66&amp;"A")+COUNTIF('SOURCE NFPS'!$F:$F,$A66&amp;"B")+COUNTIF('SOURCE NFPS'!$F:$F,$A66&amp;"C"))&gt;0,ABS(SUMIF('SOURCE NFPS'!$F:$F,$A66&amp;"A",'SOURCE NFPS'!$C:$C))-ABS(SUMIF('SOURCE NFPS'!$F:$F,$A66&amp;"B",'SOURCE NFPS'!$C:$C))-ABS(SUMIF('SOURCE NFPS'!$F:$F,$A66&amp;"C",'SOURCE NFPS'!$C:$C)),IF(COUNT(L66:N66)&gt;0,SUM(L66:N66),"...")))</f>
        <v>...</v>
      </c>
      <c r="Q66" s="563">
        <f t="shared" si="0"/>
        <v>0</v>
      </c>
      <c r="R66" s="564">
        <f t="shared" si="1"/>
        <v>0</v>
      </c>
      <c r="S66" s="565">
        <f t="shared" si="2"/>
        <v>0</v>
      </c>
    </row>
    <row r="67" spans="1:19" ht="9.75" customHeight="1">
      <c r="A67" s="677" t="s">
        <v>2081</v>
      </c>
      <c r="B67" s="96" t="s">
        <v>412</v>
      </c>
      <c r="C67" s="4" t="s">
        <v>1063</v>
      </c>
      <c r="D67" s="587" t="str">
        <f>IF(COUNTIF('SOURCE BA'!$F:$F,$A67)&gt;0,SUMIF('SOURCE BA'!$F:$F,$A67,'SOURCE BA'!$C:$C),IF((COUNTIF('SOURCE BA'!$F:$F,$A67&amp;"A")+COUNTIF('SOURCE BA'!$F:$F,$A67&amp;"B")+COUNTIF('SOURCE BA'!$F:$F,$A67&amp;"C"))&gt;0,ABS(SUMIF('SOURCE BA'!$F:$F,$A67&amp;"A",'SOURCE BA'!$C:$C))-ABS(SUMIF('SOURCE BA'!$F:$F,$A67&amp;"B",'SOURCE BA'!$C:$C))-ABS(SUMIF('SOURCE BA'!$F:$F,$A67&amp;"C",'SOURCE BA'!$C:$C)),"..."))</f>
        <v>...</v>
      </c>
      <c r="E67" s="587" t="str">
        <f>IF(COUNTIF('SOURCE EA'!$F:$F,$A67)&gt;0,SUMIF('SOURCE EA'!$F:$F,$A67,'SOURCE EA'!$C:$C),IF((COUNTIF('SOURCE EA'!$F:$F,$A67&amp;"A")+COUNTIF('SOURCE EA'!$F:$F,$A67&amp;"B")+COUNTIF('SOURCE EA'!$F:$F,$A67&amp;"C"))&gt;0,ABS(SUMIF('SOURCE EA'!$F:$F,$A67&amp;"A",'SOURCE EA'!$C:$C))-ABS(SUMIF('SOURCE EA'!$F:$F,$A67&amp;"B",'SOURCE EA'!$C:$C))-ABS(SUMIF('SOURCE EA'!$F:$F,$A67&amp;"C",'SOURCE EA'!$C:$C)),"..."))</f>
        <v>...</v>
      </c>
      <c r="F67" s="587" t="str">
        <f>IF(COUNTIF('SOURCE SS'!$F:$F,$A67)&gt;0,SUMIF('SOURCE SS'!$F:$F,$A67,'SOURCE SS'!$C:$C),IF((COUNTIF('SOURCE SS'!$F:$F,$A67&amp;"A")+COUNTIF('SOURCE SS'!$F:$F,$A67&amp;"B")+COUNTIF('SOURCE SS'!$F:$F,$A67&amp;"C"))&gt;0,ABS(SUMIF('SOURCE SS'!$F:$F,$A67&amp;"A",'SOURCE SS'!$C:$C))-ABS(SUMIF('SOURCE SS'!$F:$F,$A67&amp;"B",'SOURCE SS'!$C:$C))-ABS(SUMIF('SOURCE SS'!$F:$F,$A67&amp;"C",'SOURCE SS'!$C:$C)),"..."))</f>
        <v>...</v>
      </c>
      <c r="G67" s="587" t="str">
        <f>IF(COUNTIF('SOURCE CC'!$F:$F,$A67)&gt;0,SUMIF('SOURCE CC'!$F:$F,$A67,'SOURCE CC'!$C:$C),IF((COUNTIF('SOURCE CC'!$F:$F,$A67&amp;"A")+COUNTIF('SOURCE CC'!$F:$F,$A67&amp;"B")+COUNTIF('SOURCE CC'!$F:$F,$A67&amp;"C"))&gt;0,ABS(SUMIF('SOURCE CC'!$F:$F,$A67&amp;"A",'SOURCE CC'!$C:$C))-ABS(SUMIF('SOURCE CC'!$F:$F,$A67&amp;"B",'SOURCE CC'!$C:$C))-ABS(SUMIF('SOURCE CC'!$F:$F,$A67&amp;"C",'SOURCE CC'!$C:$C)),"..."))</f>
        <v>...</v>
      </c>
      <c r="H67" s="587" t="str">
        <f>IF(COUNTIF('SOURCE CG'!$F:$F,$A67)&gt;0,SUMIF('SOURCE CG'!$F:$F,$A67,'SOURCE CG'!$C:$C),IF((COUNTIF('SOURCE CG'!$F:$F,$A67&amp;"A")+COUNTIF('SOURCE CG'!$F:$F,$A67&amp;"B")+COUNTIF('SOURCE CG'!$F:$F,$A67&amp;"C"))&gt;0,ABS(SUMIF('SOURCE CG'!$F:$F,$A67&amp;"A",'SOURCE CG'!$C:$C))-ABS(SUMIF('SOURCE CG'!$F:$F,$A67&amp;"B",'SOURCE CG'!$C:$C))-ABS(SUMIF('SOURCE CG'!$F:$F,$A67&amp;"C",'SOURCE CG'!$C:$C)),IF(COUNT(D67:G67)&gt;0,SUM(D67:G67),"...")))</f>
        <v>...</v>
      </c>
      <c r="I67" s="587" t="str">
        <f>IF(COUNTIF('SOURCE SG'!$F:$F,$A67)&gt;0,SUMIF('SOURCE SG'!$F:$F,$A67,'SOURCE SG'!$C:$C),IF((COUNTIF('SOURCE SG'!$F:$F,$A67&amp;"A")+COUNTIF('SOURCE SG'!$F:$F,$A67&amp;"B")+COUNTIF('SOURCE SG'!$F:$F,$A67&amp;"C"))&gt;0,ABS(SUMIF('SOURCE SG'!$F:$F,$A67&amp;"A",'SOURCE SG'!$C:$C))-ABS(SUMIF('SOURCE SG'!$F:$F,$A67&amp;"B",'SOURCE SG'!$C:$C))-ABS(SUMIF('SOURCE SG'!$F:$F,$A67&amp;"C",'SOURCE SG'!$C:$C)),"..."))</f>
        <v>...</v>
      </c>
      <c r="J67" s="587" t="str">
        <f>IF(COUNTIF('SOURCE LG'!$F:$F,$A67)&gt;0,SUMIF('SOURCE LG'!$F:$F,$A67,'SOURCE LG'!$C:$C),IF((COUNTIF('SOURCE LG'!$F:$F,$A67&amp;"A")+COUNTIF('SOURCE LG'!$F:$F,$A67&amp;"B")+COUNTIF('SOURCE LG'!$F:$F,$A67&amp;"C"))&gt;0,ABS(SUMIF('SOURCE LG'!$F:$F,$A67&amp;"A",'SOURCE LG'!$C:$C))-ABS(SUMIF('SOURCE LG'!$F:$F,$A67&amp;"B",'SOURCE LG'!$C:$C))-ABS(SUMIF('SOURCE LG'!$F:$F,$A67&amp;"C",'SOURCE LG'!$C:$C)),"..."))</f>
        <v>...</v>
      </c>
      <c r="K67" s="587" t="str">
        <f>IF(COUNTIF('SOURCE CT'!$F:$F,$A67)&gt;0,SUMIF('SOURCE CT'!$F:$F,$A67,'SOURCE CT'!$C:$C),IF((COUNTIF('SOURCE CT'!$F:$F,$A67&amp;"A")+COUNTIF('SOURCE CT'!$F:$F,$A67&amp;"B")+COUNTIF('SOURCE CT'!$F:$F,$A67&amp;"C"))&gt;0,ABS(SUMIF('SOURCE CT'!$F:$F,$A67&amp;"A",'SOURCE CT'!$C:$C))-ABS(SUMIF('SOURCE CT'!$F:$F,$A67&amp;"B",'SOURCE CT'!$C:$C))-ABS(SUMIF('SOURCE CT'!$F:$F,$A67&amp;"C",'SOURCE CT'!$C:$C)),"..."))</f>
        <v>...</v>
      </c>
      <c r="L67" s="587" t="str">
        <f>IF(COUNTIF('SOURCE GG'!$F:$F,$A67)&gt;0,SUMIF('SOURCE GG'!$F:$F,$A67,'SOURCE GG'!$C:$C),IF((COUNTIF('SOURCE GG'!$F:$F,$A67&amp;"A")+COUNTIF('SOURCE GG'!$F:$F,$A67&amp;"B")+COUNTIF('SOURCE GG'!$F:$F,$A67&amp;"C"))&gt;0,ABS(SUMIF('SOURCE GG'!$F:$F,$A67&amp;"A",'SOURCE GG'!$C:$C))-ABS(SUMIF('SOURCE GG'!$F:$F,$A67&amp;"B",'SOURCE GG'!$C:$C))-ABS(SUMIF('SOURCE GG'!$F:$F,$A67&amp;"C",'SOURCE GG'!$C:$C)),IF(COUNT(H67:K67)&gt;0,SUM(H67:K67),"...")))</f>
        <v>...</v>
      </c>
      <c r="M67" s="587" t="str">
        <f>IF(COUNTIF('SOURCE NFPC'!$F:$F,$A67)&gt;0,SUMIF('SOURCE NFPC'!$F:$F,$A67,'SOURCE NFPC'!$C:$C),IF((COUNTIF('SOURCE NFPC'!$F:$F,$A67&amp;"A")+COUNTIF('SOURCE NFPC'!$F:$F,$A67&amp;"B")+COUNTIF('SOURCE NFPC'!$F:$F,$A67&amp;"C"))&gt;0,ABS(SUMIF('SOURCE NFPC'!$F:$F,$A67&amp;"A",'SOURCE NFPC'!$C:$C))-ABS(SUMIF('SOURCE NFPC'!$F:$F,$A67&amp;"B",'SOURCE NFPC'!$C:$C))-ABS(SUMIF('SOURCE NFPC'!$F:$F,$A67&amp;"C",'SOURCE NFPC'!$C:$C)),"..."))</f>
        <v>...</v>
      </c>
      <c r="N67" s="587" t="str">
        <f>IF(COUNTIF('SOURCE CN'!$F:$F,$A67)&gt;0,SUMIF('SOURCE CN'!$F:$F,$A67,'SOURCE CN'!$C:$C),IF((COUNTIF('SOURCE CN'!$F:$F,$A67&amp;"A")+COUNTIF('SOURCE CN'!$F:$F,$A67&amp;"B")+COUNTIF('SOURCE CN'!$F:$F,$A67&amp;"C"))&gt;0,ABS(SUMIF('SOURCE CN'!$F:$F,$A67&amp;"A",'SOURCE CN'!$C:$C))-ABS(SUMIF('SOURCE CN'!$F:$F,$A67&amp;"B",'SOURCE CN'!$C:$C))-ABS(SUMIF('SOURCE CN'!$F:$F,$A67&amp;"C",'SOURCE CN'!$C:$C)),"..."))</f>
        <v>...</v>
      </c>
      <c r="O67" s="587" t="str">
        <f>IF(COUNTIF('SOURCE NFPS'!$F:$F,$A67)&gt;0,SUMIF('SOURCE NFPS'!$F:$F,$A67,'SOURCE NFPS'!$C:$C),IF((COUNTIF('SOURCE NFPS'!$F:$F,$A67&amp;"A")+COUNTIF('SOURCE NFPS'!$F:$F,$A67&amp;"B")+COUNTIF('SOURCE NFPS'!$F:$F,$A67&amp;"C"))&gt;0,ABS(SUMIF('SOURCE NFPS'!$F:$F,$A67&amp;"A",'SOURCE NFPS'!$C:$C))-ABS(SUMIF('SOURCE NFPS'!$F:$F,$A67&amp;"B",'SOURCE NFPS'!$C:$C))-ABS(SUMIF('SOURCE NFPS'!$F:$F,$A67&amp;"C",'SOURCE NFPS'!$C:$C)),IF(COUNT(L67:N67)&gt;0,SUM(L67:N67),"...")))</f>
        <v>...</v>
      </c>
      <c r="Q67" s="563">
        <f t="shared" si="0"/>
        <v>0</v>
      </c>
      <c r="R67" s="564">
        <f t="shared" si="1"/>
        <v>0</v>
      </c>
      <c r="S67" s="565">
        <f t="shared" si="2"/>
        <v>0</v>
      </c>
    </row>
    <row r="68" spans="1:19" ht="9.75" customHeight="1">
      <c r="A68" s="677" t="s">
        <v>2082</v>
      </c>
      <c r="B68" s="96" t="s">
        <v>945</v>
      </c>
      <c r="C68" s="4" t="s">
        <v>1063</v>
      </c>
      <c r="D68" s="587" t="str">
        <f>IF(COUNTIF('SOURCE BA'!$F:$F,$A68)&gt;0,SUMIF('SOURCE BA'!$F:$F,$A68,'SOURCE BA'!$C:$C),IF((COUNTIF('SOURCE BA'!$F:$F,$A68&amp;"A")+COUNTIF('SOURCE BA'!$F:$F,$A68&amp;"B")+COUNTIF('SOURCE BA'!$F:$F,$A68&amp;"C"))&gt;0,ABS(SUMIF('SOURCE BA'!$F:$F,$A68&amp;"A",'SOURCE BA'!$C:$C))-ABS(SUMIF('SOURCE BA'!$F:$F,$A68&amp;"B",'SOURCE BA'!$C:$C))-ABS(SUMIF('SOURCE BA'!$F:$F,$A68&amp;"C",'SOURCE BA'!$C:$C)),"..."))</f>
        <v>...</v>
      </c>
      <c r="E68" s="587" t="str">
        <f>IF(COUNTIF('SOURCE EA'!$F:$F,$A68)&gt;0,SUMIF('SOURCE EA'!$F:$F,$A68,'SOURCE EA'!$C:$C),IF((COUNTIF('SOURCE EA'!$F:$F,$A68&amp;"A")+COUNTIF('SOURCE EA'!$F:$F,$A68&amp;"B")+COUNTIF('SOURCE EA'!$F:$F,$A68&amp;"C"))&gt;0,ABS(SUMIF('SOURCE EA'!$F:$F,$A68&amp;"A",'SOURCE EA'!$C:$C))-ABS(SUMIF('SOURCE EA'!$F:$F,$A68&amp;"B",'SOURCE EA'!$C:$C))-ABS(SUMIF('SOURCE EA'!$F:$F,$A68&amp;"C",'SOURCE EA'!$C:$C)),"..."))</f>
        <v>...</v>
      </c>
      <c r="F68" s="587" t="str">
        <f>IF(COUNTIF('SOURCE SS'!$F:$F,$A68)&gt;0,SUMIF('SOURCE SS'!$F:$F,$A68,'SOURCE SS'!$C:$C),IF((COUNTIF('SOURCE SS'!$F:$F,$A68&amp;"A")+COUNTIF('SOURCE SS'!$F:$F,$A68&amp;"B")+COUNTIF('SOURCE SS'!$F:$F,$A68&amp;"C"))&gt;0,ABS(SUMIF('SOURCE SS'!$F:$F,$A68&amp;"A",'SOURCE SS'!$C:$C))-ABS(SUMIF('SOURCE SS'!$F:$F,$A68&amp;"B",'SOURCE SS'!$C:$C))-ABS(SUMIF('SOURCE SS'!$F:$F,$A68&amp;"C",'SOURCE SS'!$C:$C)),"..."))</f>
        <v>...</v>
      </c>
      <c r="G68" s="587" t="str">
        <f>IF(COUNTIF('SOURCE CC'!$F:$F,$A68)&gt;0,SUMIF('SOURCE CC'!$F:$F,$A68,'SOURCE CC'!$C:$C),IF((COUNTIF('SOURCE CC'!$F:$F,$A68&amp;"A")+COUNTIF('SOURCE CC'!$F:$F,$A68&amp;"B")+COUNTIF('SOURCE CC'!$F:$F,$A68&amp;"C"))&gt;0,ABS(SUMIF('SOURCE CC'!$F:$F,$A68&amp;"A",'SOURCE CC'!$C:$C))-ABS(SUMIF('SOURCE CC'!$F:$F,$A68&amp;"B",'SOURCE CC'!$C:$C))-ABS(SUMIF('SOURCE CC'!$F:$F,$A68&amp;"C",'SOURCE CC'!$C:$C)),"..."))</f>
        <v>...</v>
      </c>
      <c r="H68" s="587" t="str">
        <f>IF(COUNTIF('SOURCE CG'!$F:$F,$A68)&gt;0,SUMIF('SOURCE CG'!$F:$F,$A68,'SOURCE CG'!$C:$C),IF((COUNTIF('SOURCE CG'!$F:$F,$A68&amp;"A")+COUNTIF('SOURCE CG'!$F:$F,$A68&amp;"B")+COUNTIF('SOURCE CG'!$F:$F,$A68&amp;"C"))&gt;0,ABS(SUMIF('SOURCE CG'!$F:$F,$A68&amp;"A",'SOURCE CG'!$C:$C))-ABS(SUMIF('SOURCE CG'!$F:$F,$A68&amp;"B",'SOURCE CG'!$C:$C))-ABS(SUMIF('SOURCE CG'!$F:$F,$A68&amp;"C",'SOURCE CG'!$C:$C)),IF(COUNT(D68:G68)&gt;0,SUM(D68:G68),"...")))</f>
        <v>...</v>
      </c>
      <c r="I68" s="587" t="str">
        <f>IF(COUNTIF('SOURCE SG'!$F:$F,$A68)&gt;0,SUMIF('SOURCE SG'!$F:$F,$A68,'SOURCE SG'!$C:$C),IF((COUNTIF('SOURCE SG'!$F:$F,$A68&amp;"A")+COUNTIF('SOURCE SG'!$F:$F,$A68&amp;"B")+COUNTIF('SOURCE SG'!$F:$F,$A68&amp;"C"))&gt;0,ABS(SUMIF('SOURCE SG'!$F:$F,$A68&amp;"A",'SOURCE SG'!$C:$C))-ABS(SUMIF('SOURCE SG'!$F:$F,$A68&amp;"B",'SOURCE SG'!$C:$C))-ABS(SUMIF('SOURCE SG'!$F:$F,$A68&amp;"C",'SOURCE SG'!$C:$C)),"..."))</f>
        <v>...</v>
      </c>
      <c r="J68" s="587" t="str">
        <f>IF(COUNTIF('SOURCE LG'!$F:$F,$A68)&gt;0,SUMIF('SOURCE LG'!$F:$F,$A68,'SOURCE LG'!$C:$C),IF((COUNTIF('SOURCE LG'!$F:$F,$A68&amp;"A")+COUNTIF('SOURCE LG'!$F:$F,$A68&amp;"B")+COUNTIF('SOURCE LG'!$F:$F,$A68&amp;"C"))&gt;0,ABS(SUMIF('SOURCE LG'!$F:$F,$A68&amp;"A",'SOURCE LG'!$C:$C))-ABS(SUMIF('SOURCE LG'!$F:$F,$A68&amp;"B",'SOURCE LG'!$C:$C))-ABS(SUMIF('SOURCE LG'!$F:$F,$A68&amp;"C",'SOURCE LG'!$C:$C)),"..."))</f>
        <v>...</v>
      </c>
      <c r="K68" s="587" t="str">
        <f>IF(COUNTIF('SOURCE CT'!$F:$F,$A68)&gt;0,SUMIF('SOURCE CT'!$F:$F,$A68,'SOURCE CT'!$C:$C),IF((COUNTIF('SOURCE CT'!$F:$F,$A68&amp;"A")+COUNTIF('SOURCE CT'!$F:$F,$A68&amp;"B")+COUNTIF('SOURCE CT'!$F:$F,$A68&amp;"C"))&gt;0,ABS(SUMIF('SOURCE CT'!$F:$F,$A68&amp;"A",'SOURCE CT'!$C:$C))-ABS(SUMIF('SOURCE CT'!$F:$F,$A68&amp;"B",'SOURCE CT'!$C:$C))-ABS(SUMIF('SOURCE CT'!$F:$F,$A68&amp;"C",'SOURCE CT'!$C:$C)),"..."))</f>
        <v>...</v>
      </c>
      <c r="L68" s="587" t="str">
        <f>IF(COUNTIF('SOURCE GG'!$F:$F,$A68)&gt;0,SUMIF('SOURCE GG'!$F:$F,$A68,'SOURCE GG'!$C:$C),IF((COUNTIF('SOURCE GG'!$F:$F,$A68&amp;"A")+COUNTIF('SOURCE GG'!$F:$F,$A68&amp;"B")+COUNTIF('SOURCE GG'!$F:$F,$A68&amp;"C"))&gt;0,ABS(SUMIF('SOURCE GG'!$F:$F,$A68&amp;"A",'SOURCE GG'!$C:$C))-ABS(SUMIF('SOURCE GG'!$F:$F,$A68&amp;"B",'SOURCE GG'!$C:$C))-ABS(SUMIF('SOURCE GG'!$F:$F,$A68&amp;"C",'SOURCE GG'!$C:$C)),IF(COUNT(H68:K68)&gt;0,SUM(H68:K68),"...")))</f>
        <v>...</v>
      </c>
      <c r="M68" s="587" t="str">
        <f>IF(COUNTIF('SOURCE NFPC'!$F:$F,$A68)&gt;0,SUMIF('SOURCE NFPC'!$F:$F,$A68,'SOURCE NFPC'!$C:$C),IF((COUNTIF('SOURCE NFPC'!$F:$F,$A68&amp;"A")+COUNTIF('SOURCE NFPC'!$F:$F,$A68&amp;"B")+COUNTIF('SOURCE NFPC'!$F:$F,$A68&amp;"C"))&gt;0,ABS(SUMIF('SOURCE NFPC'!$F:$F,$A68&amp;"A",'SOURCE NFPC'!$C:$C))-ABS(SUMIF('SOURCE NFPC'!$F:$F,$A68&amp;"B",'SOURCE NFPC'!$C:$C))-ABS(SUMIF('SOURCE NFPC'!$F:$F,$A68&amp;"C",'SOURCE NFPC'!$C:$C)),"..."))</f>
        <v>...</v>
      </c>
      <c r="N68" s="587" t="str">
        <f>IF(COUNTIF('SOURCE CN'!$F:$F,$A68)&gt;0,SUMIF('SOURCE CN'!$F:$F,$A68,'SOURCE CN'!$C:$C),IF((COUNTIF('SOURCE CN'!$F:$F,$A68&amp;"A")+COUNTIF('SOURCE CN'!$F:$F,$A68&amp;"B")+COUNTIF('SOURCE CN'!$F:$F,$A68&amp;"C"))&gt;0,ABS(SUMIF('SOURCE CN'!$F:$F,$A68&amp;"A",'SOURCE CN'!$C:$C))-ABS(SUMIF('SOURCE CN'!$F:$F,$A68&amp;"B",'SOURCE CN'!$C:$C))-ABS(SUMIF('SOURCE CN'!$F:$F,$A68&amp;"C",'SOURCE CN'!$C:$C)),"..."))</f>
        <v>...</v>
      </c>
      <c r="O68" s="587" t="str">
        <f>IF(COUNTIF('SOURCE NFPS'!$F:$F,$A68)&gt;0,SUMIF('SOURCE NFPS'!$F:$F,$A68,'SOURCE NFPS'!$C:$C),IF((COUNTIF('SOURCE NFPS'!$F:$F,$A68&amp;"A")+COUNTIF('SOURCE NFPS'!$F:$F,$A68&amp;"B")+COUNTIF('SOURCE NFPS'!$F:$F,$A68&amp;"C"))&gt;0,ABS(SUMIF('SOURCE NFPS'!$F:$F,$A68&amp;"A",'SOURCE NFPS'!$C:$C))-ABS(SUMIF('SOURCE NFPS'!$F:$F,$A68&amp;"B",'SOURCE NFPS'!$C:$C))-ABS(SUMIF('SOURCE NFPS'!$F:$F,$A68&amp;"C",'SOURCE NFPS'!$C:$C)),IF(COUNT(L68:N68)&gt;0,SUM(L68:N68),"...")))</f>
        <v>...</v>
      </c>
      <c r="Q68" s="563">
        <f t="shared" si="0"/>
        <v>0</v>
      </c>
      <c r="R68" s="564">
        <f t="shared" si="1"/>
        <v>0</v>
      </c>
      <c r="S68" s="565">
        <f t="shared" si="2"/>
        <v>0</v>
      </c>
    </row>
    <row r="69" spans="1:19" ht="9.75" customHeight="1">
      <c r="A69" s="677" t="s">
        <v>2083</v>
      </c>
      <c r="B69" s="96" t="s">
        <v>1108</v>
      </c>
      <c r="C69" s="4" t="s">
        <v>1063</v>
      </c>
      <c r="D69" s="587" t="str">
        <f>IF(COUNTIF('SOURCE BA'!$F:$F,$A69)&gt;0,SUMIF('SOURCE BA'!$F:$F,$A69,'SOURCE BA'!$C:$C),IF((COUNTIF('SOURCE BA'!$F:$F,$A69&amp;"A")+COUNTIF('SOURCE BA'!$F:$F,$A69&amp;"B")+COUNTIF('SOURCE BA'!$F:$F,$A69&amp;"C"))&gt;0,ABS(SUMIF('SOURCE BA'!$F:$F,$A69&amp;"A",'SOURCE BA'!$C:$C))-ABS(SUMIF('SOURCE BA'!$F:$F,$A69&amp;"B",'SOURCE BA'!$C:$C))-ABS(SUMIF('SOURCE BA'!$F:$F,$A69&amp;"C",'SOURCE BA'!$C:$C)),"..."))</f>
        <v>...</v>
      </c>
      <c r="E69" s="587" t="str">
        <f>IF(COUNTIF('SOURCE EA'!$F:$F,$A69)&gt;0,SUMIF('SOURCE EA'!$F:$F,$A69,'SOURCE EA'!$C:$C),IF((COUNTIF('SOURCE EA'!$F:$F,$A69&amp;"A")+COUNTIF('SOURCE EA'!$F:$F,$A69&amp;"B")+COUNTIF('SOURCE EA'!$F:$F,$A69&amp;"C"))&gt;0,ABS(SUMIF('SOURCE EA'!$F:$F,$A69&amp;"A",'SOURCE EA'!$C:$C))-ABS(SUMIF('SOURCE EA'!$F:$F,$A69&amp;"B",'SOURCE EA'!$C:$C))-ABS(SUMIF('SOURCE EA'!$F:$F,$A69&amp;"C",'SOURCE EA'!$C:$C)),"..."))</f>
        <v>...</v>
      </c>
      <c r="F69" s="587" t="str">
        <f>IF(COUNTIF('SOURCE SS'!$F:$F,$A69)&gt;0,SUMIF('SOURCE SS'!$F:$F,$A69,'SOURCE SS'!$C:$C),IF((COUNTIF('SOURCE SS'!$F:$F,$A69&amp;"A")+COUNTIF('SOURCE SS'!$F:$F,$A69&amp;"B")+COUNTIF('SOURCE SS'!$F:$F,$A69&amp;"C"))&gt;0,ABS(SUMIF('SOURCE SS'!$F:$F,$A69&amp;"A",'SOURCE SS'!$C:$C))-ABS(SUMIF('SOURCE SS'!$F:$F,$A69&amp;"B",'SOURCE SS'!$C:$C))-ABS(SUMIF('SOURCE SS'!$F:$F,$A69&amp;"C",'SOURCE SS'!$C:$C)),"..."))</f>
        <v>...</v>
      </c>
      <c r="G69" s="587" t="str">
        <f>IF(COUNTIF('SOURCE CC'!$F:$F,$A69)&gt;0,SUMIF('SOURCE CC'!$F:$F,$A69,'SOURCE CC'!$C:$C),IF((COUNTIF('SOURCE CC'!$F:$F,$A69&amp;"A")+COUNTIF('SOURCE CC'!$F:$F,$A69&amp;"B")+COUNTIF('SOURCE CC'!$F:$F,$A69&amp;"C"))&gt;0,ABS(SUMIF('SOURCE CC'!$F:$F,$A69&amp;"A",'SOURCE CC'!$C:$C))-ABS(SUMIF('SOURCE CC'!$F:$F,$A69&amp;"B",'SOURCE CC'!$C:$C))-ABS(SUMIF('SOURCE CC'!$F:$F,$A69&amp;"C",'SOURCE CC'!$C:$C)),"..."))</f>
        <v>...</v>
      </c>
      <c r="H69" s="587" t="str">
        <f>IF(COUNTIF('SOURCE CG'!$F:$F,$A69)&gt;0,SUMIF('SOURCE CG'!$F:$F,$A69,'SOURCE CG'!$C:$C),IF((COUNTIF('SOURCE CG'!$F:$F,$A69&amp;"A")+COUNTIF('SOURCE CG'!$F:$F,$A69&amp;"B")+COUNTIF('SOURCE CG'!$F:$F,$A69&amp;"C"))&gt;0,ABS(SUMIF('SOURCE CG'!$F:$F,$A69&amp;"A",'SOURCE CG'!$C:$C))-ABS(SUMIF('SOURCE CG'!$F:$F,$A69&amp;"B",'SOURCE CG'!$C:$C))-ABS(SUMIF('SOURCE CG'!$F:$F,$A69&amp;"C",'SOURCE CG'!$C:$C)),IF(COUNT(D69:G69)&gt;0,SUM(D69:G69),"...")))</f>
        <v>...</v>
      </c>
      <c r="I69" s="587" t="str">
        <f>IF(COUNTIF('SOURCE SG'!$F:$F,$A69)&gt;0,SUMIF('SOURCE SG'!$F:$F,$A69,'SOURCE SG'!$C:$C),IF((COUNTIF('SOURCE SG'!$F:$F,$A69&amp;"A")+COUNTIF('SOURCE SG'!$F:$F,$A69&amp;"B")+COUNTIF('SOURCE SG'!$F:$F,$A69&amp;"C"))&gt;0,ABS(SUMIF('SOURCE SG'!$F:$F,$A69&amp;"A",'SOURCE SG'!$C:$C))-ABS(SUMIF('SOURCE SG'!$F:$F,$A69&amp;"B",'SOURCE SG'!$C:$C))-ABS(SUMIF('SOURCE SG'!$F:$F,$A69&amp;"C",'SOURCE SG'!$C:$C)),"..."))</f>
        <v>...</v>
      </c>
      <c r="J69" s="587" t="str">
        <f>IF(COUNTIF('SOURCE LG'!$F:$F,$A69)&gt;0,SUMIF('SOURCE LG'!$F:$F,$A69,'SOURCE LG'!$C:$C),IF((COUNTIF('SOURCE LG'!$F:$F,$A69&amp;"A")+COUNTIF('SOURCE LG'!$F:$F,$A69&amp;"B")+COUNTIF('SOURCE LG'!$F:$F,$A69&amp;"C"))&gt;0,ABS(SUMIF('SOURCE LG'!$F:$F,$A69&amp;"A",'SOURCE LG'!$C:$C))-ABS(SUMIF('SOURCE LG'!$F:$F,$A69&amp;"B",'SOURCE LG'!$C:$C))-ABS(SUMIF('SOURCE LG'!$F:$F,$A69&amp;"C",'SOURCE LG'!$C:$C)),"..."))</f>
        <v>...</v>
      </c>
      <c r="K69" s="587" t="str">
        <f>IF(COUNTIF('SOURCE CT'!$F:$F,$A69)&gt;0,SUMIF('SOURCE CT'!$F:$F,$A69,'SOURCE CT'!$C:$C),IF((COUNTIF('SOURCE CT'!$F:$F,$A69&amp;"A")+COUNTIF('SOURCE CT'!$F:$F,$A69&amp;"B")+COUNTIF('SOURCE CT'!$F:$F,$A69&amp;"C"))&gt;0,ABS(SUMIF('SOURCE CT'!$F:$F,$A69&amp;"A",'SOURCE CT'!$C:$C))-ABS(SUMIF('SOURCE CT'!$F:$F,$A69&amp;"B",'SOURCE CT'!$C:$C))-ABS(SUMIF('SOURCE CT'!$F:$F,$A69&amp;"C",'SOURCE CT'!$C:$C)),"..."))</f>
        <v>...</v>
      </c>
      <c r="L69" s="587" t="str">
        <f>IF(COUNTIF('SOURCE GG'!$F:$F,$A69)&gt;0,SUMIF('SOURCE GG'!$F:$F,$A69,'SOURCE GG'!$C:$C),IF((COUNTIF('SOURCE GG'!$F:$F,$A69&amp;"A")+COUNTIF('SOURCE GG'!$F:$F,$A69&amp;"B")+COUNTIF('SOURCE GG'!$F:$F,$A69&amp;"C"))&gt;0,ABS(SUMIF('SOURCE GG'!$F:$F,$A69&amp;"A",'SOURCE GG'!$C:$C))-ABS(SUMIF('SOURCE GG'!$F:$F,$A69&amp;"B",'SOURCE GG'!$C:$C))-ABS(SUMIF('SOURCE GG'!$F:$F,$A69&amp;"C",'SOURCE GG'!$C:$C)),IF(COUNT(H69:K69)&gt;0,SUM(H69:K69),"...")))</f>
        <v>...</v>
      </c>
      <c r="M69" s="587" t="str">
        <f>IF(COUNTIF('SOURCE NFPC'!$F:$F,$A69)&gt;0,SUMIF('SOURCE NFPC'!$F:$F,$A69,'SOURCE NFPC'!$C:$C),IF((COUNTIF('SOURCE NFPC'!$F:$F,$A69&amp;"A")+COUNTIF('SOURCE NFPC'!$F:$F,$A69&amp;"B")+COUNTIF('SOURCE NFPC'!$F:$F,$A69&amp;"C"))&gt;0,ABS(SUMIF('SOURCE NFPC'!$F:$F,$A69&amp;"A",'SOURCE NFPC'!$C:$C))-ABS(SUMIF('SOURCE NFPC'!$F:$F,$A69&amp;"B",'SOURCE NFPC'!$C:$C))-ABS(SUMIF('SOURCE NFPC'!$F:$F,$A69&amp;"C",'SOURCE NFPC'!$C:$C)),"..."))</f>
        <v>...</v>
      </c>
      <c r="N69" s="587" t="str">
        <f>IF(COUNTIF('SOURCE CN'!$F:$F,$A69)&gt;0,SUMIF('SOURCE CN'!$F:$F,$A69,'SOURCE CN'!$C:$C),IF((COUNTIF('SOURCE CN'!$F:$F,$A69&amp;"A")+COUNTIF('SOURCE CN'!$F:$F,$A69&amp;"B")+COUNTIF('SOURCE CN'!$F:$F,$A69&amp;"C"))&gt;0,ABS(SUMIF('SOURCE CN'!$F:$F,$A69&amp;"A",'SOURCE CN'!$C:$C))-ABS(SUMIF('SOURCE CN'!$F:$F,$A69&amp;"B",'SOURCE CN'!$C:$C))-ABS(SUMIF('SOURCE CN'!$F:$F,$A69&amp;"C",'SOURCE CN'!$C:$C)),"..."))</f>
        <v>...</v>
      </c>
      <c r="O69" s="587" t="str">
        <f>IF(COUNTIF('SOURCE NFPS'!$F:$F,$A69)&gt;0,SUMIF('SOURCE NFPS'!$F:$F,$A69,'SOURCE NFPS'!$C:$C),IF((COUNTIF('SOURCE NFPS'!$F:$F,$A69&amp;"A")+COUNTIF('SOURCE NFPS'!$F:$F,$A69&amp;"B")+COUNTIF('SOURCE NFPS'!$F:$F,$A69&amp;"C"))&gt;0,ABS(SUMIF('SOURCE NFPS'!$F:$F,$A69&amp;"A",'SOURCE NFPS'!$C:$C))-ABS(SUMIF('SOURCE NFPS'!$F:$F,$A69&amp;"B",'SOURCE NFPS'!$C:$C))-ABS(SUMIF('SOURCE NFPS'!$F:$F,$A69&amp;"C",'SOURCE NFPS'!$C:$C)),IF(COUNT(L69:N69)&gt;0,SUM(L69:N69),"...")))</f>
        <v>...</v>
      </c>
      <c r="Q69" s="563">
        <f t="shared" si="0"/>
        <v>0</v>
      </c>
      <c r="R69" s="564">
        <f t="shared" si="1"/>
        <v>0</v>
      </c>
      <c r="S69" s="565">
        <f t="shared" si="2"/>
        <v>0</v>
      </c>
    </row>
    <row r="70" spans="1:19" ht="9.75" customHeight="1">
      <c r="A70" s="677" t="s">
        <v>2084</v>
      </c>
      <c r="B70" s="96" t="s">
        <v>1344</v>
      </c>
      <c r="C70" s="4" t="s">
        <v>1063</v>
      </c>
      <c r="D70" s="587" t="str">
        <f>IF(COUNTIF('SOURCE BA'!$F:$F,$A70)&gt;0,SUMIF('SOURCE BA'!$F:$F,$A70,'SOURCE BA'!$C:$C),IF((COUNTIF('SOURCE BA'!$F:$F,$A70&amp;"A")+COUNTIF('SOURCE BA'!$F:$F,$A70&amp;"B")+COUNTIF('SOURCE BA'!$F:$F,$A70&amp;"C"))&gt;0,ABS(SUMIF('SOURCE BA'!$F:$F,$A70&amp;"A",'SOURCE BA'!$C:$C))-ABS(SUMIF('SOURCE BA'!$F:$F,$A70&amp;"B",'SOURCE BA'!$C:$C))-ABS(SUMIF('SOURCE BA'!$F:$F,$A70&amp;"C",'SOURCE BA'!$C:$C)),"..."))</f>
        <v>...</v>
      </c>
      <c r="E70" s="587" t="str">
        <f>IF(COUNTIF('SOURCE EA'!$F:$F,$A70)&gt;0,SUMIF('SOURCE EA'!$F:$F,$A70,'SOURCE EA'!$C:$C),IF((COUNTIF('SOURCE EA'!$F:$F,$A70&amp;"A")+COUNTIF('SOURCE EA'!$F:$F,$A70&amp;"B")+COUNTIF('SOURCE EA'!$F:$F,$A70&amp;"C"))&gt;0,ABS(SUMIF('SOURCE EA'!$F:$F,$A70&amp;"A",'SOURCE EA'!$C:$C))-ABS(SUMIF('SOURCE EA'!$F:$F,$A70&amp;"B",'SOURCE EA'!$C:$C))-ABS(SUMIF('SOURCE EA'!$F:$F,$A70&amp;"C",'SOURCE EA'!$C:$C)),"..."))</f>
        <v>...</v>
      </c>
      <c r="F70" s="587" t="str">
        <f>IF(COUNTIF('SOURCE SS'!$F:$F,$A70)&gt;0,SUMIF('SOURCE SS'!$F:$F,$A70,'SOURCE SS'!$C:$C),IF((COUNTIF('SOURCE SS'!$F:$F,$A70&amp;"A")+COUNTIF('SOURCE SS'!$F:$F,$A70&amp;"B")+COUNTIF('SOURCE SS'!$F:$F,$A70&amp;"C"))&gt;0,ABS(SUMIF('SOURCE SS'!$F:$F,$A70&amp;"A",'SOURCE SS'!$C:$C))-ABS(SUMIF('SOURCE SS'!$F:$F,$A70&amp;"B",'SOURCE SS'!$C:$C))-ABS(SUMIF('SOURCE SS'!$F:$F,$A70&amp;"C",'SOURCE SS'!$C:$C)),"..."))</f>
        <v>...</v>
      </c>
      <c r="G70" s="587" t="str">
        <f>IF(COUNTIF('SOURCE CC'!$F:$F,$A70)&gt;0,SUMIF('SOURCE CC'!$F:$F,$A70,'SOURCE CC'!$C:$C),IF((COUNTIF('SOURCE CC'!$F:$F,$A70&amp;"A")+COUNTIF('SOURCE CC'!$F:$F,$A70&amp;"B")+COUNTIF('SOURCE CC'!$F:$F,$A70&amp;"C"))&gt;0,ABS(SUMIF('SOURCE CC'!$F:$F,$A70&amp;"A",'SOURCE CC'!$C:$C))-ABS(SUMIF('SOURCE CC'!$F:$F,$A70&amp;"B",'SOURCE CC'!$C:$C))-ABS(SUMIF('SOURCE CC'!$F:$F,$A70&amp;"C",'SOURCE CC'!$C:$C)),"..."))</f>
        <v>...</v>
      </c>
      <c r="H70" s="587" t="str">
        <f>IF(COUNTIF('SOURCE CG'!$F:$F,$A70)&gt;0,SUMIF('SOURCE CG'!$F:$F,$A70,'SOURCE CG'!$C:$C),IF((COUNTIF('SOURCE CG'!$F:$F,$A70&amp;"A")+COUNTIF('SOURCE CG'!$F:$F,$A70&amp;"B")+COUNTIF('SOURCE CG'!$F:$F,$A70&amp;"C"))&gt;0,ABS(SUMIF('SOURCE CG'!$F:$F,$A70&amp;"A",'SOURCE CG'!$C:$C))-ABS(SUMIF('SOURCE CG'!$F:$F,$A70&amp;"B",'SOURCE CG'!$C:$C))-ABS(SUMIF('SOURCE CG'!$F:$F,$A70&amp;"C",'SOURCE CG'!$C:$C)),IF(COUNT(D70:G70)&gt;0,SUM(D70:G70),"...")))</f>
        <v>...</v>
      </c>
      <c r="I70" s="587" t="str">
        <f>IF(COUNTIF('SOURCE SG'!$F:$F,$A70)&gt;0,SUMIF('SOURCE SG'!$F:$F,$A70,'SOURCE SG'!$C:$C),IF((COUNTIF('SOURCE SG'!$F:$F,$A70&amp;"A")+COUNTIF('SOURCE SG'!$F:$F,$A70&amp;"B")+COUNTIF('SOURCE SG'!$F:$F,$A70&amp;"C"))&gt;0,ABS(SUMIF('SOURCE SG'!$F:$F,$A70&amp;"A",'SOURCE SG'!$C:$C))-ABS(SUMIF('SOURCE SG'!$F:$F,$A70&amp;"B",'SOURCE SG'!$C:$C))-ABS(SUMIF('SOURCE SG'!$F:$F,$A70&amp;"C",'SOURCE SG'!$C:$C)),"..."))</f>
        <v>...</v>
      </c>
      <c r="J70" s="587" t="str">
        <f>IF(COUNTIF('SOURCE LG'!$F:$F,$A70)&gt;0,SUMIF('SOURCE LG'!$F:$F,$A70,'SOURCE LG'!$C:$C),IF((COUNTIF('SOURCE LG'!$F:$F,$A70&amp;"A")+COUNTIF('SOURCE LG'!$F:$F,$A70&amp;"B")+COUNTIF('SOURCE LG'!$F:$F,$A70&amp;"C"))&gt;0,ABS(SUMIF('SOURCE LG'!$F:$F,$A70&amp;"A",'SOURCE LG'!$C:$C))-ABS(SUMIF('SOURCE LG'!$F:$F,$A70&amp;"B",'SOURCE LG'!$C:$C))-ABS(SUMIF('SOURCE LG'!$F:$F,$A70&amp;"C",'SOURCE LG'!$C:$C)),"..."))</f>
        <v>...</v>
      </c>
      <c r="K70" s="587" t="str">
        <f>IF(COUNTIF('SOURCE CT'!$F:$F,$A70)&gt;0,SUMIF('SOURCE CT'!$F:$F,$A70,'SOURCE CT'!$C:$C),IF((COUNTIF('SOURCE CT'!$F:$F,$A70&amp;"A")+COUNTIF('SOURCE CT'!$F:$F,$A70&amp;"B")+COUNTIF('SOURCE CT'!$F:$F,$A70&amp;"C"))&gt;0,ABS(SUMIF('SOURCE CT'!$F:$F,$A70&amp;"A",'SOURCE CT'!$C:$C))-ABS(SUMIF('SOURCE CT'!$F:$F,$A70&amp;"B",'SOURCE CT'!$C:$C))-ABS(SUMIF('SOURCE CT'!$F:$F,$A70&amp;"C",'SOURCE CT'!$C:$C)),"..."))</f>
        <v>...</v>
      </c>
      <c r="L70" s="587" t="str">
        <f>IF(COUNTIF('SOURCE GG'!$F:$F,$A70)&gt;0,SUMIF('SOURCE GG'!$F:$F,$A70,'SOURCE GG'!$C:$C),IF((COUNTIF('SOURCE GG'!$F:$F,$A70&amp;"A")+COUNTIF('SOURCE GG'!$F:$F,$A70&amp;"B")+COUNTIF('SOURCE GG'!$F:$F,$A70&amp;"C"))&gt;0,ABS(SUMIF('SOURCE GG'!$F:$F,$A70&amp;"A",'SOURCE GG'!$C:$C))-ABS(SUMIF('SOURCE GG'!$F:$F,$A70&amp;"B",'SOURCE GG'!$C:$C))-ABS(SUMIF('SOURCE GG'!$F:$F,$A70&amp;"C",'SOURCE GG'!$C:$C)),IF(COUNT(H70:K70)&gt;0,SUM(H70:K70),"...")))</f>
        <v>...</v>
      </c>
      <c r="M70" s="587" t="str">
        <f>IF(COUNTIF('SOURCE NFPC'!$F:$F,$A70)&gt;0,SUMIF('SOURCE NFPC'!$F:$F,$A70,'SOURCE NFPC'!$C:$C),IF((COUNTIF('SOURCE NFPC'!$F:$F,$A70&amp;"A")+COUNTIF('SOURCE NFPC'!$F:$F,$A70&amp;"B")+COUNTIF('SOURCE NFPC'!$F:$F,$A70&amp;"C"))&gt;0,ABS(SUMIF('SOURCE NFPC'!$F:$F,$A70&amp;"A",'SOURCE NFPC'!$C:$C))-ABS(SUMIF('SOURCE NFPC'!$F:$F,$A70&amp;"B",'SOURCE NFPC'!$C:$C))-ABS(SUMIF('SOURCE NFPC'!$F:$F,$A70&amp;"C",'SOURCE NFPC'!$C:$C)),"..."))</f>
        <v>...</v>
      </c>
      <c r="N70" s="587" t="str">
        <f>IF(COUNTIF('SOURCE CN'!$F:$F,$A70)&gt;0,SUMIF('SOURCE CN'!$F:$F,$A70,'SOURCE CN'!$C:$C),IF((COUNTIF('SOURCE CN'!$F:$F,$A70&amp;"A")+COUNTIF('SOURCE CN'!$F:$F,$A70&amp;"B")+COUNTIF('SOURCE CN'!$F:$F,$A70&amp;"C"))&gt;0,ABS(SUMIF('SOURCE CN'!$F:$F,$A70&amp;"A",'SOURCE CN'!$C:$C))-ABS(SUMIF('SOURCE CN'!$F:$F,$A70&amp;"B",'SOURCE CN'!$C:$C))-ABS(SUMIF('SOURCE CN'!$F:$F,$A70&amp;"C",'SOURCE CN'!$C:$C)),"..."))</f>
        <v>...</v>
      </c>
      <c r="O70" s="587" t="str">
        <f>IF(COUNTIF('SOURCE NFPS'!$F:$F,$A70)&gt;0,SUMIF('SOURCE NFPS'!$F:$F,$A70,'SOURCE NFPS'!$C:$C),IF((COUNTIF('SOURCE NFPS'!$F:$F,$A70&amp;"A")+COUNTIF('SOURCE NFPS'!$F:$F,$A70&amp;"B")+COUNTIF('SOURCE NFPS'!$F:$F,$A70&amp;"C"))&gt;0,ABS(SUMIF('SOURCE NFPS'!$F:$F,$A70&amp;"A",'SOURCE NFPS'!$C:$C))-ABS(SUMIF('SOURCE NFPS'!$F:$F,$A70&amp;"B",'SOURCE NFPS'!$C:$C))-ABS(SUMIF('SOURCE NFPS'!$F:$F,$A70&amp;"C",'SOURCE NFPS'!$C:$C)),IF(COUNT(L70:N70)&gt;0,SUM(L70:N70),"...")))</f>
        <v>...</v>
      </c>
      <c r="Q70" s="563">
        <f t="shared" si="0"/>
        <v>0</v>
      </c>
      <c r="R70" s="564">
        <f t="shared" si="1"/>
        <v>0</v>
      </c>
      <c r="S70" s="565">
        <f t="shared" si="2"/>
        <v>0</v>
      </c>
    </row>
    <row r="71" spans="1:19" ht="9.75" customHeight="1">
      <c r="A71" s="677" t="s">
        <v>2085</v>
      </c>
      <c r="B71" s="96" t="s">
        <v>1345</v>
      </c>
      <c r="C71" s="4" t="s">
        <v>1063</v>
      </c>
      <c r="D71" s="587" t="str">
        <f>IF(COUNTIF('SOURCE BA'!$F:$F,$A71)&gt;0,SUMIF('SOURCE BA'!$F:$F,$A71,'SOURCE BA'!$C:$C),IF((COUNTIF('SOURCE BA'!$F:$F,$A71&amp;"A")+COUNTIF('SOURCE BA'!$F:$F,$A71&amp;"B")+COUNTIF('SOURCE BA'!$F:$F,$A71&amp;"C"))&gt;0,ABS(SUMIF('SOURCE BA'!$F:$F,$A71&amp;"A",'SOURCE BA'!$C:$C))-ABS(SUMIF('SOURCE BA'!$F:$F,$A71&amp;"B",'SOURCE BA'!$C:$C))-ABS(SUMIF('SOURCE BA'!$F:$F,$A71&amp;"C",'SOURCE BA'!$C:$C)),"..."))</f>
        <v>...</v>
      </c>
      <c r="E71" s="587" t="str">
        <f>IF(COUNTIF('SOURCE EA'!$F:$F,$A71)&gt;0,SUMIF('SOURCE EA'!$F:$F,$A71,'SOURCE EA'!$C:$C),IF((COUNTIF('SOURCE EA'!$F:$F,$A71&amp;"A")+COUNTIF('SOURCE EA'!$F:$F,$A71&amp;"B")+COUNTIF('SOURCE EA'!$F:$F,$A71&amp;"C"))&gt;0,ABS(SUMIF('SOURCE EA'!$F:$F,$A71&amp;"A",'SOURCE EA'!$C:$C))-ABS(SUMIF('SOURCE EA'!$F:$F,$A71&amp;"B",'SOURCE EA'!$C:$C))-ABS(SUMIF('SOURCE EA'!$F:$F,$A71&amp;"C",'SOURCE EA'!$C:$C)),"..."))</f>
        <v>...</v>
      </c>
      <c r="F71" s="587" t="str">
        <f>IF(COUNTIF('SOURCE SS'!$F:$F,$A71)&gt;0,SUMIF('SOURCE SS'!$F:$F,$A71,'SOURCE SS'!$C:$C),IF((COUNTIF('SOURCE SS'!$F:$F,$A71&amp;"A")+COUNTIF('SOURCE SS'!$F:$F,$A71&amp;"B")+COUNTIF('SOURCE SS'!$F:$F,$A71&amp;"C"))&gt;0,ABS(SUMIF('SOURCE SS'!$F:$F,$A71&amp;"A",'SOURCE SS'!$C:$C))-ABS(SUMIF('SOURCE SS'!$F:$F,$A71&amp;"B",'SOURCE SS'!$C:$C))-ABS(SUMIF('SOURCE SS'!$F:$F,$A71&amp;"C",'SOURCE SS'!$C:$C)),"..."))</f>
        <v>...</v>
      </c>
      <c r="G71" s="587" t="str">
        <f>IF(COUNTIF('SOURCE CC'!$F:$F,$A71)&gt;0,SUMIF('SOURCE CC'!$F:$F,$A71,'SOURCE CC'!$C:$C),IF((COUNTIF('SOURCE CC'!$F:$F,$A71&amp;"A")+COUNTIF('SOURCE CC'!$F:$F,$A71&amp;"B")+COUNTIF('SOURCE CC'!$F:$F,$A71&amp;"C"))&gt;0,ABS(SUMIF('SOURCE CC'!$F:$F,$A71&amp;"A",'SOURCE CC'!$C:$C))-ABS(SUMIF('SOURCE CC'!$F:$F,$A71&amp;"B",'SOURCE CC'!$C:$C))-ABS(SUMIF('SOURCE CC'!$F:$F,$A71&amp;"C",'SOURCE CC'!$C:$C)),"..."))</f>
        <v>...</v>
      </c>
      <c r="H71" s="587" t="str">
        <f>IF(COUNTIF('SOURCE CG'!$F:$F,$A71)&gt;0,SUMIF('SOURCE CG'!$F:$F,$A71,'SOURCE CG'!$C:$C),IF((COUNTIF('SOURCE CG'!$F:$F,$A71&amp;"A")+COUNTIF('SOURCE CG'!$F:$F,$A71&amp;"B")+COUNTIF('SOURCE CG'!$F:$F,$A71&amp;"C"))&gt;0,ABS(SUMIF('SOURCE CG'!$F:$F,$A71&amp;"A",'SOURCE CG'!$C:$C))-ABS(SUMIF('SOURCE CG'!$F:$F,$A71&amp;"B",'SOURCE CG'!$C:$C))-ABS(SUMIF('SOURCE CG'!$F:$F,$A71&amp;"C",'SOURCE CG'!$C:$C)),IF(COUNT(D71:G71)&gt;0,SUM(D71:G71),"...")))</f>
        <v>...</v>
      </c>
      <c r="I71" s="587" t="str">
        <f>IF(COUNTIF('SOURCE SG'!$F:$F,$A71)&gt;0,SUMIF('SOURCE SG'!$F:$F,$A71,'SOURCE SG'!$C:$C),IF((COUNTIF('SOURCE SG'!$F:$F,$A71&amp;"A")+COUNTIF('SOURCE SG'!$F:$F,$A71&amp;"B")+COUNTIF('SOURCE SG'!$F:$F,$A71&amp;"C"))&gt;0,ABS(SUMIF('SOURCE SG'!$F:$F,$A71&amp;"A",'SOURCE SG'!$C:$C))-ABS(SUMIF('SOURCE SG'!$F:$F,$A71&amp;"B",'SOURCE SG'!$C:$C))-ABS(SUMIF('SOURCE SG'!$F:$F,$A71&amp;"C",'SOURCE SG'!$C:$C)),"..."))</f>
        <v>...</v>
      </c>
      <c r="J71" s="587" t="str">
        <f>IF(COUNTIF('SOURCE LG'!$F:$F,$A71)&gt;0,SUMIF('SOURCE LG'!$F:$F,$A71,'SOURCE LG'!$C:$C),IF((COUNTIF('SOURCE LG'!$F:$F,$A71&amp;"A")+COUNTIF('SOURCE LG'!$F:$F,$A71&amp;"B")+COUNTIF('SOURCE LG'!$F:$F,$A71&amp;"C"))&gt;0,ABS(SUMIF('SOURCE LG'!$F:$F,$A71&amp;"A",'SOURCE LG'!$C:$C))-ABS(SUMIF('SOURCE LG'!$F:$F,$A71&amp;"B",'SOURCE LG'!$C:$C))-ABS(SUMIF('SOURCE LG'!$F:$F,$A71&amp;"C",'SOURCE LG'!$C:$C)),"..."))</f>
        <v>...</v>
      </c>
      <c r="K71" s="587" t="str">
        <f>IF(COUNTIF('SOURCE CT'!$F:$F,$A71)&gt;0,SUMIF('SOURCE CT'!$F:$F,$A71,'SOURCE CT'!$C:$C),IF((COUNTIF('SOURCE CT'!$F:$F,$A71&amp;"A")+COUNTIF('SOURCE CT'!$F:$F,$A71&amp;"B")+COUNTIF('SOURCE CT'!$F:$F,$A71&amp;"C"))&gt;0,ABS(SUMIF('SOURCE CT'!$F:$F,$A71&amp;"A",'SOURCE CT'!$C:$C))-ABS(SUMIF('SOURCE CT'!$F:$F,$A71&amp;"B",'SOURCE CT'!$C:$C))-ABS(SUMIF('SOURCE CT'!$F:$F,$A71&amp;"C",'SOURCE CT'!$C:$C)),"..."))</f>
        <v>...</v>
      </c>
      <c r="L71" s="587" t="str">
        <f>IF(COUNTIF('SOURCE GG'!$F:$F,$A71)&gt;0,SUMIF('SOURCE GG'!$F:$F,$A71,'SOURCE GG'!$C:$C),IF((COUNTIF('SOURCE GG'!$F:$F,$A71&amp;"A")+COUNTIF('SOURCE GG'!$F:$F,$A71&amp;"B")+COUNTIF('SOURCE GG'!$F:$F,$A71&amp;"C"))&gt;0,ABS(SUMIF('SOURCE GG'!$F:$F,$A71&amp;"A",'SOURCE GG'!$C:$C))-ABS(SUMIF('SOURCE GG'!$F:$F,$A71&amp;"B",'SOURCE GG'!$C:$C))-ABS(SUMIF('SOURCE GG'!$F:$F,$A71&amp;"C",'SOURCE GG'!$C:$C)),IF(COUNT(H71:K71)&gt;0,SUM(H71:K71),"...")))</f>
        <v>...</v>
      </c>
      <c r="M71" s="587" t="str">
        <f>IF(COUNTIF('SOURCE NFPC'!$F:$F,$A71)&gt;0,SUMIF('SOURCE NFPC'!$F:$F,$A71,'SOURCE NFPC'!$C:$C),IF((COUNTIF('SOURCE NFPC'!$F:$F,$A71&amp;"A")+COUNTIF('SOURCE NFPC'!$F:$F,$A71&amp;"B")+COUNTIF('SOURCE NFPC'!$F:$F,$A71&amp;"C"))&gt;0,ABS(SUMIF('SOURCE NFPC'!$F:$F,$A71&amp;"A",'SOURCE NFPC'!$C:$C))-ABS(SUMIF('SOURCE NFPC'!$F:$F,$A71&amp;"B",'SOURCE NFPC'!$C:$C))-ABS(SUMIF('SOURCE NFPC'!$F:$F,$A71&amp;"C",'SOURCE NFPC'!$C:$C)),"..."))</f>
        <v>...</v>
      </c>
      <c r="N71" s="587" t="str">
        <f>IF(COUNTIF('SOURCE CN'!$F:$F,$A71)&gt;0,SUMIF('SOURCE CN'!$F:$F,$A71,'SOURCE CN'!$C:$C),IF((COUNTIF('SOURCE CN'!$F:$F,$A71&amp;"A")+COUNTIF('SOURCE CN'!$F:$F,$A71&amp;"B")+COUNTIF('SOURCE CN'!$F:$F,$A71&amp;"C"))&gt;0,ABS(SUMIF('SOURCE CN'!$F:$F,$A71&amp;"A",'SOURCE CN'!$C:$C))-ABS(SUMIF('SOURCE CN'!$F:$F,$A71&amp;"B",'SOURCE CN'!$C:$C))-ABS(SUMIF('SOURCE CN'!$F:$F,$A71&amp;"C",'SOURCE CN'!$C:$C)),"..."))</f>
        <v>...</v>
      </c>
      <c r="O71" s="587" t="str">
        <f>IF(COUNTIF('SOURCE NFPS'!$F:$F,$A71)&gt;0,SUMIF('SOURCE NFPS'!$F:$F,$A71,'SOURCE NFPS'!$C:$C),IF((COUNTIF('SOURCE NFPS'!$F:$F,$A71&amp;"A")+COUNTIF('SOURCE NFPS'!$F:$F,$A71&amp;"B")+COUNTIF('SOURCE NFPS'!$F:$F,$A71&amp;"C"))&gt;0,ABS(SUMIF('SOURCE NFPS'!$F:$F,$A71&amp;"A",'SOURCE NFPS'!$C:$C))-ABS(SUMIF('SOURCE NFPS'!$F:$F,$A71&amp;"B",'SOURCE NFPS'!$C:$C))-ABS(SUMIF('SOURCE NFPS'!$F:$F,$A71&amp;"C",'SOURCE NFPS'!$C:$C)),IF(COUNT(L71:N71)&gt;0,SUM(L71:N71),"...")))</f>
        <v>...</v>
      </c>
      <c r="Q71" s="563">
        <f t="shared" si="0"/>
        <v>0</v>
      </c>
      <c r="R71" s="564">
        <f t="shared" si="1"/>
        <v>0</v>
      </c>
      <c r="S71" s="565">
        <f t="shared" si="2"/>
        <v>0</v>
      </c>
    </row>
    <row r="72" spans="1:19" ht="9.75" customHeight="1">
      <c r="A72" s="677" t="s">
        <v>2086</v>
      </c>
      <c r="B72" s="96" t="s">
        <v>411</v>
      </c>
      <c r="C72" s="4" t="s">
        <v>1063</v>
      </c>
      <c r="D72" s="587" t="str">
        <f>IF(COUNTIF('SOURCE BA'!$F:$F,$A72)&gt;0,SUMIF('SOURCE BA'!$F:$F,$A72,'SOURCE BA'!$C:$C),IF((COUNTIF('SOURCE BA'!$F:$F,$A72&amp;"A")+COUNTIF('SOURCE BA'!$F:$F,$A72&amp;"B")+COUNTIF('SOURCE BA'!$F:$F,$A72&amp;"C"))&gt;0,ABS(SUMIF('SOURCE BA'!$F:$F,$A72&amp;"A",'SOURCE BA'!$C:$C))-ABS(SUMIF('SOURCE BA'!$F:$F,$A72&amp;"B",'SOURCE BA'!$C:$C))-ABS(SUMIF('SOURCE BA'!$F:$F,$A72&amp;"C",'SOURCE BA'!$C:$C)),"..."))</f>
        <v>...</v>
      </c>
      <c r="E72" s="587" t="str">
        <f>IF(COUNTIF('SOURCE EA'!$F:$F,$A72)&gt;0,SUMIF('SOURCE EA'!$F:$F,$A72,'SOURCE EA'!$C:$C),IF((COUNTIF('SOURCE EA'!$F:$F,$A72&amp;"A")+COUNTIF('SOURCE EA'!$F:$F,$A72&amp;"B")+COUNTIF('SOURCE EA'!$F:$F,$A72&amp;"C"))&gt;0,ABS(SUMIF('SOURCE EA'!$F:$F,$A72&amp;"A",'SOURCE EA'!$C:$C))-ABS(SUMIF('SOURCE EA'!$F:$F,$A72&amp;"B",'SOURCE EA'!$C:$C))-ABS(SUMIF('SOURCE EA'!$F:$F,$A72&amp;"C",'SOURCE EA'!$C:$C)),"..."))</f>
        <v>...</v>
      </c>
      <c r="F72" s="587" t="str">
        <f>IF(COUNTIF('SOURCE SS'!$F:$F,$A72)&gt;0,SUMIF('SOURCE SS'!$F:$F,$A72,'SOURCE SS'!$C:$C),IF((COUNTIF('SOURCE SS'!$F:$F,$A72&amp;"A")+COUNTIF('SOURCE SS'!$F:$F,$A72&amp;"B")+COUNTIF('SOURCE SS'!$F:$F,$A72&amp;"C"))&gt;0,ABS(SUMIF('SOURCE SS'!$F:$F,$A72&amp;"A",'SOURCE SS'!$C:$C))-ABS(SUMIF('SOURCE SS'!$F:$F,$A72&amp;"B",'SOURCE SS'!$C:$C))-ABS(SUMIF('SOURCE SS'!$F:$F,$A72&amp;"C",'SOURCE SS'!$C:$C)),"..."))</f>
        <v>...</v>
      </c>
      <c r="G72" s="587" t="str">
        <f>IF(COUNTIF('SOURCE CC'!$F:$F,$A72)&gt;0,SUMIF('SOURCE CC'!$F:$F,$A72,'SOURCE CC'!$C:$C),IF((COUNTIF('SOURCE CC'!$F:$F,$A72&amp;"A")+COUNTIF('SOURCE CC'!$F:$F,$A72&amp;"B")+COUNTIF('SOURCE CC'!$F:$F,$A72&amp;"C"))&gt;0,ABS(SUMIF('SOURCE CC'!$F:$F,$A72&amp;"A",'SOURCE CC'!$C:$C))-ABS(SUMIF('SOURCE CC'!$F:$F,$A72&amp;"B",'SOURCE CC'!$C:$C))-ABS(SUMIF('SOURCE CC'!$F:$F,$A72&amp;"C",'SOURCE CC'!$C:$C)),"..."))</f>
        <v>...</v>
      </c>
      <c r="H72" s="587" t="str">
        <f>IF(COUNTIF('SOURCE CG'!$F:$F,$A72)&gt;0,SUMIF('SOURCE CG'!$F:$F,$A72,'SOURCE CG'!$C:$C),IF((COUNTIF('SOURCE CG'!$F:$F,$A72&amp;"A")+COUNTIF('SOURCE CG'!$F:$F,$A72&amp;"B")+COUNTIF('SOURCE CG'!$F:$F,$A72&amp;"C"))&gt;0,ABS(SUMIF('SOURCE CG'!$F:$F,$A72&amp;"A",'SOURCE CG'!$C:$C))-ABS(SUMIF('SOURCE CG'!$F:$F,$A72&amp;"B",'SOURCE CG'!$C:$C))-ABS(SUMIF('SOURCE CG'!$F:$F,$A72&amp;"C",'SOURCE CG'!$C:$C)),IF(COUNT(D72:G72)&gt;0,SUM(D72:G72),"...")))</f>
        <v>...</v>
      </c>
      <c r="I72" s="587" t="str">
        <f>IF(COUNTIF('SOURCE SG'!$F:$F,$A72)&gt;0,SUMIF('SOURCE SG'!$F:$F,$A72,'SOURCE SG'!$C:$C),IF((COUNTIF('SOURCE SG'!$F:$F,$A72&amp;"A")+COUNTIF('SOURCE SG'!$F:$F,$A72&amp;"B")+COUNTIF('SOURCE SG'!$F:$F,$A72&amp;"C"))&gt;0,ABS(SUMIF('SOURCE SG'!$F:$F,$A72&amp;"A",'SOURCE SG'!$C:$C))-ABS(SUMIF('SOURCE SG'!$F:$F,$A72&amp;"B",'SOURCE SG'!$C:$C))-ABS(SUMIF('SOURCE SG'!$F:$F,$A72&amp;"C",'SOURCE SG'!$C:$C)),"..."))</f>
        <v>...</v>
      </c>
      <c r="J72" s="587" t="str">
        <f>IF(COUNTIF('SOURCE LG'!$F:$F,$A72)&gt;0,SUMIF('SOURCE LG'!$F:$F,$A72,'SOURCE LG'!$C:$C),IF((COUNTIF('SOURCE LG'!$F:$F,$A72&amp;"A")+COUNTIF('SOURCE LG'!$F:$F,$A72&amp;"B")+COUNTIF('SOURCE LG'!$F:$F,$A72&amp;"C"))&gt;0,ABS(SUMIF('SOURCE LG'!$F:$F,$A72&amp;"A",'SOURCE LG'!$C:$C))-ABS(SUMIF('SOURCE LG'!$F:$F,$A72&amp;"B",'SOURCE LG'!$C:$C))-ABS(SUMIF('SOURCE LG'!$F:$F,$A72&amp;"C",'SOURCE LG'!$C:$C)),"..."))</f>
        <v>...</v>
      </c>
      <c r="K72" s="587" t="str">
        <f>IF(COUNTIF('SOURCE CT'!$F:$F,$A72)&gt;0,SUMIF('SOURCE CT'!$F:$F,$A72,'SOURCE CT'!$C:$C),IF((COUNTIF('SOURCE CT'!$F:$F,$A72&amp;"A")+COUNTIF('SOURCE CT'!$F:$F,$A72&amp;"B")+COUNTIF('SOURCE CT'!$F:$F,$A72&amp;"C"))&gt;0,ABS(SUMIF('SOURCE CT'!$F:$F,$A72&amp;"A",'SOURCE CT'!$C:$C))-ABS(SUMIF('SOURCE CT'!$F:$F,$A72&amp;"B",'SOURCE CT'!$C:$C))-ABS(SUMIF('SOURCE CT'!$F:$F,$A72&amp;"C",'SOURCE CT'!$C:$C)),"..."))</f>
        <v>...</v>
      </c>
      <c r="L72" s="587" t="str">
        <f>IF(COUNTIF('SOURCE GG'!$F:$F,$A72)&gt;0,SUMIF('SOURCE GG'!$F:$F,$A72,'SOURCE GG'!$C:$C),IF((COUNTIF('SOURCE GG'!$F:$F,$A72&amp;"A")+COUNTIF('SOURCE GG'!$F:$F,$A72&amp;"B")+COUNTIF('SOURCE GG'!$F:$F,$A72&amp;"C"))&gt;0,ABS(SUMIF('SOURCE GG'!$F:$F,$A72&amp;"A",'SOURCE GG'!$C:$C))-ABS(SUMIF('SOURCE GG'!$F:$F,$A72&amp;"B",'SOURCE GG'!$C:$C))-ABS(SUMIF('SOURCE GG'!$F:$F,$A72&amp;"C",'SOURCE GG'!$C:$C)),IF(COUNT(H72:K72)&gt;0,SUM(H72:K72),"...")))</f>
        <v>...</v>
      </c>
      <c r="M72" s="587" t="str">
        <f>IF(COUNTIF('SOURCE NFPC'!$F:$F,$A72)&gt;0,SUMIF('SOURCE NFPC'!$F:$F,$A72,'SOURCE NFPC'!$C:$C),IF((COUNTIF('SOURCE NFPC'!$F:$F,$A72&amp;"A")+COUNTIF('SOURCE NFPC'!$F:$F,$A72&amp;"B")+COUNTIF('SOURCE NFPC'!$F:$F,$A72&amp;"C"))&gt;0,ABS(SUMIF('SOURCE NFPC'!$F:$F,$A72&amp;"A",'SOURCE NFPC'!$C:$C))-ABS(SUMIF('SOURCE NFPC'!$F:$F,$A72&amp;"B",'SOURCE NFPC'!$C:$C))-ABS(SUMIF('SOURCE NFPC'!$F:$F,$A72&amp;"C",'SOURCE NFPC'!$C:$C)),"..."))</f>
        <v>...</v>
      </c>
      <c r="N72" s="587" t="str">
        <f>IF(COUNTIF('SOURCE CN'!$F:$F,$A72)&gt;0,SUMIF('SOURCE CN'!$F:$F,$A72,'SOURCE CN'!$C:$C),IF((COUNTIF('SOURCE CN'!$F:$F,$A72&amp;"A")+COUNTIF('SOURCE CN'!$F:$F,$A72&amp;"B")+COUNTIF('SOURCE CN'!$F:$F,$A72&amp;"C"))&gt;0,ABS(SUMIF('SOURCE CN'!$F:$F,$A72&amp;"A",'SOURCE CN'!$C:$C))-ABS(SUMIF('SOURCE CN'!$F:$F,$A72&amp;"B",'SOURCE CN'!$C:$C))-ABS(SUMIF('SOURCE CN'!$F:$F,$A72&amp;"C",'SOURCE CN'!$C:$C)),"..."))</f>
        <v>...</v>
      </c>
      <c r="O72" s="587" t="str">
        <f>IF(COUNTIF('SOURCE NFPS'!$F:$F,$A72)&gt;0,SUMIF('SOURCE NFPS'!$F:$F,$A72,'SOURCE NFPS'!$C:$C),IF((COUNTIF('SOURCE NFPS'!$F:$F,$A72&amp;"A")+COUNTIF('SOURCE NFPS'!$F:$F,$A72&amp;"B")+COUNTIF('SOURCE NFPS'!$F:$F,$A72&amp;"C"))&gt;0,ABS(SUMIF('SOURCE NFPS'!$F:$F,$A72&amp;"A",'SOURCE NFPS'!$C:$C))-ABS(SUMIF('SOURCE NFPS'!$F:$F,$A72&amp;"B",'SOURCE NFPS'!$C:$C))-ABS(SUMIF('SOURCE NFPS'!$F:$F,$A72&amp;"C",'SOURCE NFPS'!$C:$C)),IF(COUNT(L72:N72)&gt;0,SUM(L72:N72),"...")))</f>
        <v>...</v>
      </c>
      <c r="Q72" s="563">
        <f t="shared" ref="Q72:Q98" si="3">SUM(H72)-SUM(D72)-SUM(E72)-SUM(F72)-SUM(G72)</f>
        <v>0</v>
      </c>
      <c r="R72" s="564">
        <f t="shared" ref="R72:R98" si="4">SUM(L72)-SUM(H72)-SUM(I72)-SUM(J72)-SUM(K72)</f>
        <v>0</v>
      </c>
      <c r="S72" s="565">
        <f t="shared" ref="S72:S98" si="5">SUM(O72)-SUM(L72)-SUM(M72)-SUM(N72)</f>
        <v>0</v>
      </c>
    </row>
    <row r="73" spans="1:19" s="284" customFormat="1" ht="15" customHeight="1">
      <c r="A73" s="681" t="s">
        <v>2087</v>
      </c>
      <c r="B73" s="94" t="s">
        <v>1635</v>
      </c>
      <c r="C73" s="265" t="s">
        <v>1063</v>
      </c>
      <c r="D73" s="584" t="str">
        <f>IF(COUNTIF('SOURCE BA'!$F:$F,$A73)&gt;0,SUMIF('SOURCE BA'!$F:$F,$A73,'SOURCE BA'!$C:$C),IF((COUNTIF('SOURCE BA'!$F:$F,$A73&amp;"A")+COUNTIF('SOURCE BA'!$F:$F,$A73&amp;"B")+COUNTIF('SOURCE BA'!$F:$F,$A73&amp;"C"))&gt;0,ABS(SUMIF('SOURCE BA'!$F:$F,$A73&amp;"A",'SOURCE BA'!$C:$C))-ABS(SUMIF('SOURCE BA'!$F:$F,$A73&amp;"B",'SOURCE BA'!$C:$C))-ABS(SUMIF('SOURCE BA'!$F:$F,$A73&amp;"C",'SOURCE BA'!$C:$C)),IF(COUNT(D74:D81)&gt;0,SUM(D74:D81),IF(COUNT(D82,D90)&gt;0,SUM(D82,D90),"..."))))</f>
        <v>...</v>
      </c>
      <c r="E73" s="584" t="str">
        <f>IF(COUNTIF('SOURCE EA'!$F:$F,$A73)&gt;0,SUMIF('SOURCE EA'!$F:$F,$A73,'SOURCE EA'!$C:$C),IF((COUNTIF('SOURCE EA'!$F:$F,$A73&amp;"A")+COUNTIF('SOURCE EA'!$F:$F,$A73&amp;"B")+COUNTIF('SOURCE EA'!$F:$F,$A73&amp;"C"))&gt;0,ABS(SUMIF('SOURCE EA'!$F:$F,$A73&amp;"A",'SOURCE EA'!$C:$C))-ABS(SUMIF('SOURCE EA'!$F:$F,$A73&amp;"B",'SOURCE EA'!$C:$C))-ABS(SUMIF('SOURCE EA'!$F:$F,$A73&amp;"C",'SOURCE EA'!$C:$C)),IF(COUNT(E74:E81)&gt;0,SUM(E74:E81),IF(COUNT(E82,E90)&gt;0,SUM(E82,E90),"..."))))</f>
        <v>...</v>
      </c>
      <c r="F73" s="584" t="str">
        <f>IF(COUNTIF('SOURCE SS'!$F:$F,$A73)&gt;0,SUMIF('SOURCE SS'!$F:$F,$A73,'SOURCE SS'!$C:$C),IF((COUNTIF('SOURCE SS'!$F:$F,$A73&amp;"A")+COUNTIF('SOURCE SS'!$F:$F,$A73&amp;"B")+COUNTIF('SOURCE SS'!$F:$F,$A73&amp;"C"))&gt;0,ABS(SUMIF('SOURCE SS'!$F:$F,$A73&amp;"A",'SOURCE SS'!$C:$C))-ABS(SUMIF('SOURCE SS'!$F:$F,$A73&amp;"B",'SOURCE SS'!$C:$C))-ABS(SUMIF('SOURCE SS'!$F:$F,$A73&amp;"C",'SOURCE SS'!$C:$C)),IF(COUNT(F74:F81)&gt;0,SUM(F74:F81),IF(COUNT(F82,F90)&gt;0,SUM(F82,F90),"..."))))</f>
        <v>...</v>
      </c>
      <c r="G73" s="584" t="str">
        <f>IF(COUNTIF('SOURCE CC'!$F:$F,$A73)&gt;0,SUMIF('SOURCE CC'!$F:$F,$A73,'SOURCE CC'!$C:$C),IF((COUNTIF('SOURCE CC'!$F:$F,$A73&amp;"A")+COUNTIF('SOURCE CC'!$F:$F,$A73&amp;"B")+COUNTIF('SOURCE CC'!$F:$F,$A73&amp;"C"))&gt;0,ABS(SUMIF('SOURCE CC'!$F:$F,$A73&amp;"A",'SOURCE CC'!$C:$C))-ABS(SUMIF('SOURCE CC'!$F:$F,$A73&amp;"B",'SOURCE CC'!$C:$C))-ABS(SUMIF('SOURCE CC'!$F:$F,$A73&amp;"C",'SOURCE CC'!$C:$C)),IF(COUNT(G74:G81)&gt;0,SUM(G74:G81),IF(COUNT(G82,G90)&gt;0,SUM(G82,G90),"..."))))</f>
        <v>...</v>
      </c>
      <c r="H73" s="584" t="str">
        <f>IF(COUNTIF('SOURCE CG'!$F:$F,$A73)&gt;0,SUMIF('SOURCE CG'!$F:$F,$A73,'SOURCE CG'!$C:$C),IF((COUNTIF('SOURCE CG'!$F:$F,$A73&amp;"A")+COUNTIF('SOURCE CG'!$F:$F,$A73&amp;"B")+COUNTIF('SOURCE CG'!$F:$F,$A73&amp;"C"))&gt;0,ABS(SUMIF('SOURCE CG'!$F:$F,$A73&amp;"A",'SOURCE CG'!$C:$C))-ABS(SUMIF('SOURCE CG'!$F:$F,$A73&amp;"B",'SOURCE CG'!$C:$C))-ABS(SUMIF('SOURCE CG'!$F:$F,$A73&amp;"C",'SOURCE CG'!$C:$C)),IF(COUNT(H74:H81)&gt;0,SUM(H74:H81),IF(COUNT(H82,H90)&gt;0,SUM(H82,H90),IF(COUNT(D73:G73)&gt;0,SUM(D73:G73),"...")))))</f>
        <v>...</v>
      </c>
      <c r="I73" s="584" t="str">
        <f>IF(COUNTIF('SOURCE SG'!$F:$F,$A73)&gt;0,SUMIF('SOURCE SG'!$F:$F,$A73,'SOURCE SG'!$C:$C),IF((COUNTIF('SOURCE SG'!$F:$F,$A73&amp;"A")+COUNTIF('SOURCE SG'!$F:$F,$A73&amp;"B")+COUNTIF('SOURCE SG'!$F:$F,$A73&amp;"C"))&gt;0,ABS(SUMIF('SOURCE SG'!$F:$F,$A73&amp;"A",'SOURCE SG'!$C:$C))-ABS(SUMIF('SOURCE SG'!$F:$F,$A73&amp;"B",'SOURCE SG'!$C:$C))-ABS(SUMIF('SOURCE SG'!$F:$F,$A73&amp;"C",'SOURCE SG'!$C:$C)),IF(COUNT(I74:I81)&gt;0,SUM(I74:I81),IF(COUNT(I82,I90)&gt;0,SUM(I82,I90),"..."))))</f>
        <v>...</v>
      </c>
      <c r="J73" s="584" t="str">
        <f>IF(COUNTIF('SOURCE LG'!$F:$F,$A73)&gt;0,SUMIF('SOURCE LG'!$F:$F,$A73,'SOURCE LG'!$C:$C),IF((COUNTIF('SOURCE LG'!$F:$F,$A73&amp;"A")+COUNTIF('SOURCE LG'!$F:$F,$A73&amp;"B")+COUNTIF('SOURCE LG'!$F:$F,$A73&amp;"C"))&gt;0,ABS(SUMIF('SOURCE LG'!$F:$F,$A73&amp;"A",'SOURCE LG'!$C:$C))-ABS(SUMIF('SOURCE LG'!$F:$F,$A73&amp;"B",'SOURCE LG'!$C:$C))-ABS(SUMIF('SOURCE LG'!$F:$F,$A73&amp;"C",'SOURCE LG'!$C:$C)),IF(COUNT(J74:J81)&gt;0,SUM(J74:J81),IF(COUNT(J82,J90)&gt;0,SUM(J82,J90),"..."))))</f>
        <v>...</v>
      </c>
      <c r="K73" s="584" t="str">
        <f>IF(COUNTIF('SOURCE CT'!$F:$F,$A73)&gt;0,SUMIF('SOURCE CT'!$F:$F,$A73,'SOURCE CT'!$C:$C),IF((COUNTIF('SOURCE CT'!$F:$F,$A73&amp;"A")+COUNTIF('SOURCE CT'!$F:$F,$A73&amp;"B")+COUNTIF('SOURCE CT'!$F:$F,$A73&amp;"C"))&gt;0,ABS(SUMIF('SOURCE CT'!$F:$F,$A73&amp;"A",'SOURCE CT'!$C:$C))-ABS(SUMIF('SOURCE CT'!$F:$F,$A73&amp;"B",'SOURCE CT'!$C:$C))-ABS(SUMIF('SOURCE CT'!$F:$F,$A73&amp;"C",'SOURCE CT'!$C:$C)),IF(COUNT(K74:K81)&gt;0,SUM(K74:K81),IF(COUNT(K82,K90)&gt;0,SUM(K82,K90),"..."))))</f>
        <v>...</v>
      </c>
      <c r="L73" s="584" t="str">
        <f>IF(COUNTIF('SOURCE GG'!$F:$F,$A73)&gt;0,SUMIF('SOURCE GG'!$F:$F,$A73,'SOURCE GG'!$C:$C),IF((COUNTIF('SOURCE GG'!$F:$F,$A73&amp;"A")+COUNTIF('SOURCE GG'!$F:$F,$A73&amp;"B")+COUNTIF('SOURCE GG'!$F:$F,$A73&amp;"C"))&gt;0,ABS(SUMIF('SOURCE GG'!$F:$F,$A73&amp;"A",'SOURCE GG'!$C:$C))-ABS(SUMIF('SOURCE GG'!$F:$F,$A73&amp;"B",'SOURCE GG'!$C:$C))-ABS(SUMIF('SOURCE GG'!$F:$F,$A73&amp;"C",'SOURCE GG'!$C:$C)),IF(COUNT(L74:L81)&gt;0,SUM(L74:L81),IF(COUNT(L82,L90)&gt;0,SUM(L82,L90),IF(COUNT(H73:K73)&gt;0,SUM(H73:K73),"...")))))</f>
        <v>...</v>
      </c>
      <c r="M73" s="584" t="str">
        <f>IF(COUNTIF('SOURCE NFPC'!$F:$F,$A73)&gt;0,SUMIF('SOURCE NFPC'!$F:$F,$A73,'SOURCE NFPC'!$C:$C),IF((COUNTIF('SOURCE NFPC'!$F:$F,$A73&amp;"A")+COUNTIF('SOURCE NFPC'!$F:$F,$A73&amp;"B")+COUNTIF('SOURCE NFPC'!$F:$F,$A73&amp;"C"))&gt;0,ABS(SUMIF('SOURCE NFPC'!$F:$F,$A73&amp;"A",'SOURCE NFPC'!$C:$C))-ABS(SUMIF('SOURCE NFPC'!$F:$F,$A73&amp;"B",'SOURCE NFPC'!$C:$C))-ABS(SUMIF('SOURCE NFPC'!$F:$F,$A73&amp;"C",'SOURCE NFPC'!$C:$C)),IF(COUNT(M74:M81)&gt;0,SUM(M74:M81),IF(COUNT(M82,M90)&gt;0,SUM(M82,M90),"..."))))</f>
        <v>...</v>
      </c>
      <c r="N73" s="584" t="str">
        <f>IF(COUNTIF('SOURCE CN'!$F:$F,$A73)&gt;0,SUMIF('SOURCE CN'!$F:$F,$A73,'SOURCE CN'!$C:$C),IF((COUNTIF('SOURCE CN'!$F:$F,$A73&amp;"A")+COUNTIF('SOURCE CN'!$F:$F,$A73&amp;"B")+COUNTIF('SOURCE CN'!$F:$F,$A73&amp;"C"))&gt;0,ABS(SUMIF('SOURCE CN'!$F:$F,$A73&amp;"A",'SOURCE CN'!$C:$C))-ABS(SUMIF('SOURCE CN'!$F:$F,$A73&amp;"B",'SOURCE CN'!$C:$C))-ABS(SUMIF('SOURCE CN'!$F:$F,$A73&amp;"C",'SOURCE CN'!$C:$C)),IF(COUNT(N74:N81)&gt;0,SUM(N74:N81),IF(COUNT(N82,N90)&gt;0,SUM(N82,N90),"..."))))</f>
        <v>...</v>
      </c>
      <c r="O73" s="584" t="str">
        <f>IF(COUNTIF('SOURCE NFPS'!$F:$F,$A73)&gt;0,SUMIF('SOURCE NFPS'!$F:$F,$A73,'SOURCE NFPS'!$C:$C),IF((COUNTIF('SOURCE NFPS'!$F:$F,$A73&amp;"A")+COUNTIF('SOURCE NFPS'!$F:$F,$A73&amp;"B")+COUNTIF('SOURCE NFPS'!$F:$F,$A73&amp;"C"))&gt;0,ABS(SUMIF('SOURCE NFPS'!$F:$F,$A73&amp;"A",'SOURCE NFPS'!$C:$C))-ABS(SUMIF('SOURCE NFPS'!$F:$F,$A73&amp;"B",'SOURCE NFPS'!$C:$C))-ABS(SUMIF('SOURCE NFPS'!$F:$F,$A73&amp;"C",'SOURCE NFPS'!$C:$C)),IF(COUNT(O74:O81)&gt;0,SUM(O74:O81),IF(COUNT(O82,O90)&gt;0,SUM(O82,O90),IF(COUNT(L73:N73)&gt;0,SUM(L73:N73),"...")))))</f>
        <v>...</v>
      </c>
      <c r="Q73" s="557">
        <f t="shared" si="3"/>
        <v>0</v>
      </c>
      <c r="R73" s="558">
        <f t="shared" si="4"/>
        <v>0</v>
      </c>
      <c r="S73" s="559">
        <f t="shared" si="5"/>
        <v>0</v>
      </c>
    </row>
    <row r="74" spans="1:19" s="720" customFormat="1" ht="12.75" customHeight="1">
      <c r="A74" s="686">
        <v>3301</v>
      </c>
      <c r="B74" s="652" t="s">
        <v>2320</v>
      </c>
      <c r="C74" s="653" t="s">
        <v>1063</v>
      </c>
      <c r="D74" s="654" t="str">
        <f>IF(COUNTIF('SOURCE BA'!$F:$F,$A74)&gt;0,SUMIF('SOURCE BA'!$F:$F,$A74,'SOURCE BA'!$C:$C),IF((COUNTIF('SOURCE BA'!$F:$F,$A74&amp;"A")+COUNTIF('SOURCE BA'!$F:$F,$A74&amp;"B")+COUNTIF('SOURCE BA'!$F:$F,$A74&amp;"C"))&gt;0,ABS(SUMIF('SOURCE BA'!$F:$F,$A74&amp;"A",'SOURCE BA'!$C:$C))-ABS(SUMIF('SOURCE BA'!$F:$F,$A74&amp;"B",'SOURCE BA'!$C:$C))-ABS(SUMIF('SOURCE BA'!$F:$F,$A74&amp;"C",'SOURCE BA'!$C:$C)),IF(COUNT(D91)&gt;0,SUM(D91),"...")))</f>
        <v>...</v>
      </c>
      <c r="E74" s="654" t="str">
        <f>IF(COUNTIF('SOURCE EA'!$F:$F,$A74)&gt;0,SUMIF('SOURCE EA'!$F:$F,$A74,'SOURCE EA'!$C:$C),IF((COUNTIF('SOURCE EA'!$F:$F,$A74&amp;"A")+COUNTIF('SOURCE EA'!$F:$F,$A74&amp;"B")+COUNTIF('SOURCE EA'!$F:$F,$A74&amp;"C"))&gt;0,ABS(SUMIF('SOURCE EA'!$F:$F,$A74&amp;"A",'SOURCE EA'!$C:$C))-ABS(SUMIF('SOURCE EA'!$F:$F,$A74&amp;"B",'SOURCE EA'!$C:$C))-ABS(SUMIF('SOURCE EA'!$F:$F,$A74&amp;"C",'SOURCE EA'!$C:$C)),IF(COUNT(E91)&gt;0,SUM(E91),"...")))</f>
        <v>...</v>
      </c>
      <c r="F74" s="654" t="str">
        <f>IF(COUNTIF('SOURCE SS'!$F:$F,$A74)&gt;0,SUMIF('SOURCE SS'!$F:$F,$A74,'SOURCE SS'!$C:$C),IF((COUNTIF('SOURCE SS'!$F:$F,$A74&amp;"A")+COUNTIF('SOURCE SS'!$F:$F,$A74&amp;"B")+COUNTIF('SOURCE SS'!$F:$F,$A74&amp;"C"))&gt;0,ABS(SUMIF('SOURCE SS'!$F:$F,$A74&amp;"A",'SOURCE SS'!$C:$C))-ABS(SUMIF('SOURCE SS'!$F:$F,$A74&amp;"B",'SOURCE SS'!$C:$C))-ABS(SUMIF('SOURCE SS'!$F:$F,$A74&amp;"C",'SOURCE SS'!$C:$C)),IF(COUNT(F91)&gt;0,SUM(F91),"...")))</f>
        <v>...</v>
      </c>
      <c r="G74" s="654" t="str">
        <f>IF(COUNTIF('SOURCE CC'!$F:$F,$A74)&gt;0,SUMIF('SOURCE CC'!$F:$F,$A74,'SOURCE CC'!$C:$C),IF((COUNTIF('SOURCE CC'!$F:$F,$A74&amp;"A")+COUNTIF('SOURCE CC'!$F:$F,$A74&amp;"B")+COUNTIF('SOURCE CC'!$F:$F,$A74&amp;"C"))&gt;0,ABS(SUMIF('SOURCE CC'!$F:$F,$A74&amp;"A",'SOURCE CC'!$C:$C))-ABS(SUMIF('SOURCE CC'!$F:$F,$A74&amp;"B",'SOURCE CC'!$C:$C))-ABS(SUMIF('SOURCE CC'!$F:$F,$A74&amp;"C",'SOURCE CC'!$C:$C)),IF(COUNT(G91)&gt;0,SUM(G91),"...")))</f>
        <v>...</v>
      </c>
      <c r="H74" s="654" t="str">
        <f>IF(COUNTIF('SOURCE CG'!$F:$F,$A74)&gt;0,SUMIF('SOURCE CG'!$F:$F,$A74,'SOURCE CG'!$C:$C),IF((COUNTIF('SOURCE CG'!$F:$F,$A74&amp;"A")+COUNTIF('SOURCE CG'!$F:$F,$A74&amp;"B")+COUNTIF('SOURCE CG'!$F:$F,$A74&amp;"C"))&gt;0,ABS(SUMIF('SOURCE CG'!$F:$F,$A74&amp;"A",'SOURCE CG'!$C:$C))-ABS(SUMIF('SOURCE CG'!$F:$F,$A74&amp;"B",'SOURCE CG'!$C:$C))-ABS(SUMIF('SOURCE CG'!$F:$F,$A74&amp;"C",'SOURCE CG'!$C:$C)),IF(COUNT(H91)&gt;0,SUM(H91),IF(COUNT(D74:G74)&gt;0,SUM(D74:G74),"..."))))</f>
        <v>...</v>
      </c>
      <c r="I74" s="654" t="str">
        <f>IF(COUNTIF('SOURCE SG'!$F:$F,$A74)&gt;0,SUMIF('SOURCE SG'!$F:$F,$A74,'SOURCE SG'!$C:$C),IF((COUNTIF('SOURCE SG'!$F:$F,$A74&amp;"A")+COUNTIF('SOURCE SG'!$F:$F,$A74&amp;"B")+COUNTIF('SOURCE SG'!$F:$F,$A74&amp;"C"))&gt;0,ABS(SUMIF('SOURCE SG'!$F:$F,$A74&amp;"A",'SOURCE SG'!$C:$C))-ABS(SUMIF('SOURCE SG'!$F:$F,$A74&amp;"B",'SOURCE SG'!$C:$C))-ABS(SUMIF('SOURCE SG'!$F:$F,$A74&amp;"C",'SOURCE SG'!$C:$C)),IF(COUNT(I91)&gt;0,SUM(I91),"...")))</f>
        <v>...</v>
      </c>
      <c r="J74" s="654" t="str">
        <f>IF(COUNTIF('SOURCE LG'!$F:$F,$A74)&gt;0,SUMIF('SOURCE LG'!$F:$F,$A74,'SOURCE LG'!$C:$C),IF((COUNTIF('SOURCE LG'!$F:$F,$A74&amp;"A")+COUNTIF('SOURCE LG'!$F:$F,$A74&amp;"B")+COUNTIF('SOURCE LG'!$F:$F,$A74&amp;"C"))&gt;0,ABS(SUMIF('SOURCE LG'!$F:$F,$A74&amp;"A",'SOURCE LG'!$C:$C))-ABS(SUMIF('SOURCE LG'!$F:$F,$A74&amp;"B",'SOURCE LG'!$C:$C))-ABS(SUMIF('SOURCE LG'!$F:$F,$A74&amp;"C",'SOURCE LG'!$C:$C)),IF(COUNT(J91)&gt;0,SUM(J91),"...")))</f>
        <v>...</v>
      </c>
      <c r="K74" s="654" t="str">
        <f>IF(COUNTIF('SOURCE CT'!$F:$F,$A74)&gt;0,SUMIF('SOURCE CT'!$F:$F,$A74,'SOURCE CT'!$C:$C),IF((COUNTIF('SOURCE CT'!$F:$F,$A74&amp;"A")+COUNTIF('SOURCE CT'!$F:$F,$A74&amp;"B")+COUNTIF('SOURCE CT'!$F:$F,$A74&amp;"C"))&gt;0,ABS(SUMIF('SOURCE CT'!$F:$F,$A74&amp;"A",'SOURCE CT'!$C:$C))-ABS(SUMIF('SOURCE CT'!$F:$F,$A74&amp;"B",'SOURCE CT'!$C:$C))-ABS(SUMIF('SOURCE CT'!$F:$F,$A74&amp;"C",'SOURCE CT'!$C:$C)),IF(COUNT(K91)&gt;0,SUM(K91),"...")))</f>
        <v>...</v>
      </c>
      <c r="L74" s="654" t="str">
        <f>IF(COUNTIF('SOURCE GG'!$F:$F,$A74)&gt;0,SUMIF('SOURCE GG'!$F:$F,$A74,'SOURCE GG'!$C:$C),IF((COUNTIF('SOURCE GG'!$F:$F,$A74&amp;"A")+COUNTIF('SOURCE GG'!$F:$F,$A74&amp;"B")+COUNTIF('SOURCE GG'!$F:$F,$A74&amp;"C"))&gt;0,ABS(SUMIF('SOURCE GG'!$F:$F,$A74&amp;"A",'SOURCE GG'!$C:$C))-ABS(SUMIF('SOURCE GG'!$F:$F,$A74&amp;"B",'SOURCE GG'!$C:$C))-ABS(SUMIF('SOURCE GG'!$F:$F,$A74&amp;"C",'SOURCE GG'!$C:$C)),IF(COUNT(L91)&gt;0,SUM(L91),IF(COUNT(H74:K74)&gt;0,SUM(H74:K74),"..."))))</f>
        <v>...</v>
      </c>
      <c r="M74" s="654" t="str">
        <f>IF(COUNTIF('SOURCE NFPC'!$F:$F,$A74)&gt;0,SUMIF('SOURCE NFPC'!$F:$F,$A74,'SOURCE NFPC'!$C:$C),IF((COUNTIF('SOURCE NFPC'!$F:$F,$A74&amp;"A")+COUNTIF('SOURCE NFPC'!$F:$F,$A74&amp;"B")+COUNTIF('SOURCE NFPC'!$F:$F,$A74&amp;"C"))&gt;0,ABS(SUMIF('SOURCE NFPC'!$F:$F,$A74&amp;"A",'SOURCE NFPC'!$C:$C))-ABS(SUMIF('SOURCE NFPC'!$F:$F,$A74&amp;"B",'SOURCE NFPC'!$C:$C))-ABS(SUMIF('SOURCE NFPC'!$F:$F,$A74&amp;"C",'SOURCE NFPC'!$C:$C)),IF(COUNT(M91)&gt;0,SUM(M91),"...")))</f>
        <v>...</v>
      </c>
      <c r="N74" s="654" t="str">
        <f>IF(COUNTIF('SOURCE CN'!$F:$F,$A74)&gt;0,SUMIF('SOURCE CN'!$F:$F,$A74,'SOURCE CN'!$C:$C),IF((COUNTIF('SOURCE CN'!$F:$F,$A74&amp;"A")+COUNTIF('SOURCE CN'!$F:$F,$A74&amp;"B")+COUNTIF('SOURCE CN'!$F:$F,$A74&amp;"C"))&gt;0,ABS(SUMIF('SOURCE CN'!$F:$F,$A74&amp;"A",'SOURCE CN'!$C:$C))-ABS(SUMIF('SOURCE CN'!$F:$F,$A74&amp;"B",'SOURCE CN'!$C:$C))-ABS(SUMIF('SOURCE CN'!$F:$F,$A74&amp;"C",'SOURCE CN'!$C:$C)),IF(COUNT(N91)&gt;0,SUM(N91),"...")))</f>
        <v>...</v>
      </c>
      <c r="O74" s="654" t="str">
        <f>IF(COUNTIF('SOURCE NFPS'!$F:$F,$A74)&gt;0,SUMIF('SOURCE NFPS'!$F:$F,$A74,'SOURCE NFPS'!$C:$C),IF((COUNTIF('SOURCE NFPS'!$F:$F,$A74&amp;"A")+COUNTIF('SOURCE NFPS'!$F:$F,$A74&amp;"B")+COUNTIF('SOURCE NFPS'!$F:$F,$A74&amp;"C"))&gt;0,ABS(SUMIF('SOURCE NFPS'!$F:$F,$A74&amp;"A",'SOURCE NFPS'!$C:$C))-ABS(SUMIF('SOURCE NFPS'!$F:$F,$A74&amp;"B",'SOURCE NFPS'!$C:$C))-ABS(SUMIF('SOURCE NFPS'!$F:$F,$A74&amp;"C",'SOURCE NFPS'!$C:$C)),IF(COUNT(O91)&gt;0,SUM(O91),IF(COUNT(L74:N74)&gt;0,SUM(L74:N74),"..."))))</f>
        <v>...</v>
      </c>
      <c r="Q74" s="655">
        <f>SUM(H74)-SUM(D74)-SUM(E74)-SUM(F74)-SUM(G74)</f>
        <v>0</v>
      </c>
      <c r="R74" s="656">
        <f>SUM(L74)-SUM(H74)-SUM(I74)-SUM(J74)-SUM(K74)</f>
        <v>0</v>
      </c>
      <c r="S74" s="657">
        <f>SUM(O74)-SUM(L74)-SUM(M74)-SUM(N74)</f>
        <v>0</v>
      </c>
    </row>
    <row r="75" spans="1:19" s="720" customFormat="1" ht="12.75" customHeight="1">
      <c r="A75" s="686" t="s">
        <v>2088</v>
      </c>
      <c r="B75" s="652" t="s">
        <v>425</v>
      </c>
      <c r="C75" s="653" t="s">
        <v>1063</v>
      </c>
      <c r="D75" s="654" t="str">
        <f>IF(COUNTIF('SOURCE BA'!$F:$F,$A75)&gt;0,SUMIF('SOURCE BA'!$F:$F,$A75,'SOURCE BA'!$C:$C),IF((COUNTIF('SOURCE BA'!$F:$F,$A75&amp;"A")+COUNTIF('SOURCE BA'!$F:$F,$A75&amp;"B")+COUNTIF('SOURCE BA'!$F:$F,$A75&amp;"C"))&gt;0,ABS(SUMIF('SOURCE BA'!$F:$F,$A75&amp;"A",'SOURCE BA'!$C:$C))-ABS(SUMIF('SOURCE BA'!$F:$F,$A75&amp;"B",'SOURCE BA'!$C:$C))-ABS(SUMIF('SOURCE BA'!$F:$F,$A75&amp;"C",'SOURCE BA'!$C:$C)),IF(COUNT(D83,D92)&gt;0,SUM(D83,D92),"...")))</f>
        <v>...</v>
      </c>
      <c r="E75" s="654" t="str">
        <f>IF(COUNTIF('SOURCE EA'!$F:$F,$A75)&gt;0,SUMIF('SOURCE EA'!$F:$F,$A75,'SOURCE EA'!$C:$C),IF((COUNTIF('SOURCE EA'!$F:$F,$A75&amp;"A")+COUNTIF('SOURCE EA'!$F:$F,$A75&amp;"B")+COUNTIF('SOURCE EA'!$F:$F,$A75&amp;"C"))&gt;0,ABS(SUMIF('SOURCE EA'!$F:$F,$A75&amp;"A",'SOURCE EA'!$C:$C))-ABS(SUMIF('SOURCE EA'!$F:$F,$A75&amp;"B",'SOURCE EA'!$C:$C))-ABS(SUMIF('SOURCE EA'!$F:$F,$A75&amp;"C",'SOURCE EA'!$C:$C)),IF(COUNT(E83,E92)&gt;0,SUM(E83,E92),"...")))</f>
        <v>...</v>
      </c>
      <c r="F75" s="654" t="str">
        <f>IF(COUNTIF('SOURCE SS'!$F:$F,$A75)&gt;0,SUMIF('SOURCE SS'!$F:$F,$A75,'SOURCE SS'!$C:$C),IF((COUNTIF('SOURCE SS'!$F:$F,$A75&amp;"A")+COUNTIF('SOURCE SS'!$F:$F,$A75&amp;"B")+COUNTIF('SOURCE SS'!$F:$F,$A75&amp;"C"))&gt;0,ABS(SUMIF('SOURCE SS'!$F:$F,$A75&amp;"A",'SOURCE SS'!$C:$C))-ABS(SUMIF('SOURCE SS'!$F:$F,$A75&amp;"B",'SOURCE SS'!$C:$C))-ABS(SUMIF('SOURCE SS'!$F:$F,$A75&amp;"C",'SOURCE SS'!$C:$C)),IF(COUNT(F83,F92)&gt;0,SUM(F83,F92),"...")))</f>
        <v>...</v>
      </c>
      <c r="G75" s="654" t="str">
        <f>IF(COUNTIF('SOURCE CC'!$F:$F,$A75)&gt;0,SUMIF('SOURCE CC'!$F:$F,$A75,'SOURCE CC'!$C:$C),IF((COUNTIF('SOURCE CC'!$F:$F,$A75&amp;"A")+COUNTIF('SOURCE CC'!$F:$F,$A75&amp;"B")+COUNTIF('SOURCE CC'!$F:$F,$A75&amp;"C"))&gt;0,ABS(SUMIF('SOURCE CC'!$F:$F,$A75&amp;"A",'SOURCE CC'!$C:$C))-ABS(SUMIF('SOURCE CC'!$F:$F,$A75&amp;"B",'SOURCE CC'!$C:$C))-ABS(SUMIF('SOURCE CC'!$F:$F,$A75&amp;"C",'SOURCE CC'!$C:$C)),IF(COUNT(G83,G92)&gt;0,SUM(G83,G92),"...")))</f>
        <v>...</v>
      </c>
      <c r="H75" s="654" t="str">
        <f>IF(COUNTIF('SOURCE CG'!$F:$F,$A75)&gt;0,SUMIF('SOURCE CG'!$F:$F,$A75,'SOURCE CG'!$C:$C),IF((COUNTIF('SOURCE CG'!$F:$F,$A75&amp;"A")+COUNTIF('SOURCE CG'!$F:$F,$A75&amp;"B")+COUNTIF('SOURCE CG'!$F:$F,$A75&amp;"C"))&gt;0,ABS(SUMIF('SOURCE CG'!$F:$F,$A75&amp;"A",'SOURCE CG'!$C:$C))-ABS(SUMIF('SOURCE CG'!$F:$F,$A75&amp;"B",'SOURCE CG'!$C:$C))-ABS(SUMIF('SOURCE CG'!$F:$F,$A75&amp;"C",'SOURCE CG'!$C:$C)),IF(COUNT(H83,H92)&gt;0,SUM(H83,H92),IF(COUNT(D75:G75)&gt;0,SUM(D75:G75),"..."))))</f>
        <v>...</v>
      </c>
      <c r="I75" s="654" t="str">
        <f>IF(COUNTIF('SOURCE SG'!$F:$F,$A75)&gt;0,SUMIF('SOURCE SG'!$F:$F,$A75,'SOURCE SG'!$C:$C),IF((COUNTIF('SOURCE SG'!$F:$F,$A75&amp;"A")+COUNTIF('SOURCE SG'!$F:$F,$A75&amp;"B")+COUNTIF('SOURCE SG'!$F:$F,$A75&amp;"C"))&gt;0,ABS(SUMIF('SOURCE SG'!$F:$F,$A75&amp;"A",'SOURCE SG'!$C:$C))-ABS(SUMIF('SOURCE SG'!$F:$F,$A75&amp;"B",'SOURCE SG'!$C:$C))-ABS(SUMIF('SOURCE SG'!$F:$F,$A75&amp;"C",'SOURCE SG'!$C:$C)),IF(COUNT(I83,I92)&gt;0,SUM(I83,I92),"...")))</f>
        <v>...</v>
      </c>
      <c r="J75" s="654" t="str">
        <f>IF(COUNTIF('SOURCE LG'!$F:$F,$A75)&gt;0,SUMIF('SOURCE LG'!$F:$F,$A75,'SOURCE LG'!$C:$C),IF((COUNTIF('SOURCE LG'!$F:$F,$A75&amp;"A")+COUNTIF('SOURCE LG'!$F:$F,$A75&amp;"B")+COUNTIF('SOURCE LG'!$F:$F,$A75&amp;"C"))&gt;0,ABS(SUMIF('SOURCE LG'!$F:$F,$A75&amp;"A",'SOURCE LG'!$C:$C))-ABS(SUMIF('SOURCE LG'!$F:$F,$A75&amp;"B",'SOURCE LG'!$C:$C))-ABS(SUMIF('SOURCE LG'!$F:$F,$A75&amp;"C",'SOURCE LG'!$C:$C)),IF(COUNT(J83,J92)&gt;0,SUM(J83,J92),"...")))</f>
        <v>...</v>
      </c>
      <c r="K75" s="654" t="str">
        <f>IF(COUNTIF('SOURCE CT'!$F:$F,$A75)&gt;0,SUMIF('SOURCE CT'!$F:$F,$A75,'SOURCE CT'!$C:$C),IF((COUNTIF('SOURCE CT'!$F:$F,$A75&amp;"A")+COUNTIF('SOURCE CT'!$F:$F,$A75&amp;"B")+COUNTIF('SOURCE CT'!$F:$F,$A75&amp;"C"))&gt;0,ABS(SUMIF('SOURCE CT'!$F:$F,$A75&amp;"A",'SOURCE CT'!$C:$C))-ABS(SUMIF('SOURCE CT'!$F:$F,$A75&amp;"B",'SOURCE CT'!$C:$C))-ABS(SUMIF('SOURCE CT'!$F:$F,$A75&amp;"C",'SOURCE CT'!$C:$C)),IF(COUNT(K83,K92)&gt;0,SUM(K83,K92),"...")))</f>
        <v>...</v>
      </c>
      <c r="L75" s="654" t="str">
        <f>IF(COUNTIF('SOURCE GG'!$F:$F,$A75)&gt;0,SUMIF('SOURCE GG'!$F:$F,$A75,'SOURCE GG'!$C:$C),IF((COUNTIF('SOURCE GG'!$F:$F,$A75&amp;"A")+COUNTIF('SOURCE GG'!$F:$F,$A75&amp;"B")+COUNTIF('SOURCE GG'!$F:$F,$A75&amp;"C"))&gt;0,ABS(SUMIF('SOURCE GG'!$F:$F,$A75&amp;"A",'SOURCE GG'!$C:$C))-ABS(SUMIF('SOURCE GG'!$F:$F,$A75&amp;"B",'SOURCE GG'!$C:$C))-ABS(SUMIF('SOURCE GG'!$F:$F,$A75&amp;"C",'SOURCE GG'!$C:$C)),IF(COUNT(L83,L92)&gt;0,SUM(L83,L92),IF(COUNT(H75:K75)&gt;0,SUM(H75:K75),"..."))))</f>
        <v>...</v>
      </c>
      <c r="M75" s="654" t="str">
        <f>IF(COUNTIF('SOURCE NFPC'!$F:$F,$A75)&gt;0,SUMIF('SOURCE NFPC'!$F:$F,$A75,'SOURCE NFPC'!$C:$C),IF((COUNTIF('SOURCE NFPC'!$F:$F,$A75&amp;"A")+COUNTIF('SOURCE NFPC'!$F:$F,$A75&amp;"B")+COUNTIF('SOURCE NFPC'!$F:$F,$A75&amp;"C"))&gt;0,ABS(SUMIF('SOURCE NFPC'!$F:$F,$A75&amp;"A",'SOURCE NFPC'!$C:$C))-ABS(SUMIF('SOURCE NFPC'!$F:$F,$A75&amp;"B",'SOURCE NFPC'!$C:$C))-ABS(SUMIF('SOURCE NFPC'!$F:$F,$A75&amp;"C",'SOURCE NFPC'!$C:$C)),IF(COUNT(M83,M92)&gt;0,SUM(M83,M92),"...")))</f>
        <v>...</v>
      </c>
      <c r="N75" s="654" t="str">
        <f>IF(COUNTIF('SOURCE CN'!$F:$F,$A75)&gt;0,SUMIF('SOURCE CN'!$F:$F,$A75,'SOURCE CN'!$C:$C),IF((COUNTIF('SOURCE CN'!$F:$F,$A75&amp;"A")+COUNTIF('SOURCE CN'!$F:$F,$A75&amp;"B")+COUNTIF('SOURCE CN'!$F:$F,$A75&amp;"C"))&gt;0,ABS(SUMIF('SOURCE CN'!$F:$F,$A75&amp;"A",'SOURCE CN'!$C:$C))-ABS(SUMIF('SOURCE CN'!$F:$F,$A75&amp;"B",'SOURCE CN'!$C:$C))-ABS(SUMIF('SOURCE CN'!$F:$F,$A75&amp;"C",'SOURCE CN'!$C:$C)),IF(COUNT(N83,N92)&gt;0,SUM(N83,N92),"...")))</f>
        <v>...</v>
      </c>
      <c r="O75" s="654" t="str">
        <f>IF(COUNTIF('SOURCE NFPS'!$F:$F,$A75)&gt;0,SUMIF('SOURCE NFPS'!$F:$F,$A75,'SOURCE NFPS'!$C:$C),IF((COUNTIF('SOURCE NFPS'!$F:$F,$A75&amp;"A")+COUNTIF('SOURCE NFPS'!$F:$F,$A75&amp;"B")+COUNTIF('SOURCE NFPS'!$F:$F,$A75&amp;"C"))&gt;0,ABS(SUMIF('SOURCE NFPS'!$F:$F,$A75&amp;"A",'SOURCE NFPS'!$C:$C))-ABS(SUMIF('SOURCE NFPS'!$F:$F,$A75&amp;"B",'SOURCE NFPS'!$C:$C))-ABS(SUMIF('SOURCE NFPS'!$F:$F,$A75&amp;"C",'SOURCE NFPS'!$C:$C)),IF(COUNT(O83,O92)&gt;0,SUM(O83,O92),IF(COUNT(L75:N75)&gt;0,SUM(L75:N75),"..."))))</f>
        <v>...</v>
      </c>
      <c r="Q75" s="655">
        <f t="shared" si="3"/>
        <v>0</v>
      </c>
      <c r="R75" s="656">
        <f t="shared" si="4"/>
        <v>0</v>
      </c>
      <c r="S75" s="657">
        <f t="shared" si="5"/>
        <v>0</v>
      </c>
    </row>
    <row r="76" spans="1:19" s="720" customFormat="1" ht="12.75" customHeight="1">
      <c r="A76" s="686" t="s">
        <v>2089</v>
      </c>
      <c r="B76" s="652" t="s">
        <v>426</v>
      </c>
      <c r="C76" s="653" t="s">
        <v>1063</v>
      </c>
      <c r="D76" s="654" t="str">
        <f>IF(COUNTIF('SOURCE BA'!$F:$F,$A76)&gt;0,SUMIF('SOURCE BA'!$F:$F,$A76,'SOURCE BA'!$C:$C),IF((COUNTIF('SOURCE BA'!$F:$F,$A76&amp;"A")+COUNTIF('SOURCE BA'!$F:$F,$A76&amp;"B")+COUNTIF('SOURCE BA'!$F:$F,$A76&amp;"C"))&gt;0,ABS(SUMIF('SOURCE BA'!$F:$F,$A76&amp;"A",'SOURCE BA'!$C:$C))-ABS(SUMIF('SOURCE BA'!$F:$F,$A76&amp;"B",'SOURCE BA'!$C:$C))-ABS(SUMIF('SOURCE BA'!$F:$F,$A76&amp;"C",'SOURCE BA'!$C:$C)),IF(COUNT(D84,D93)&gt;0,SUM(D84,D93),"...")))</f>
        <v>...</v>
      </c>
      <c r="E76" s="654" t="str">
        <f>IF(COUNTIF('SOURCE EA'!$F:$F,$A76)&gt;0,SUMIF('SOURCE EA'!$F:$F,$A76,'SOURCE EA'!$C:$C),IF((COUNTIF('SOURCE EA'!$F:$F,$A76&amp;"A")+COUNTIF('SOURCE EA'!$F:$F,$A76&amp;"B")+COUNTIF('SOURCE EA'!$F:$F,$A76&amp;"C"))&gt;0,ABS(SUMIF('SOURCE EA'!$F:$F,$A76&amp;"A",'SOURCE EA'!$C:$C))-ABS(SUMIF('SOURCE EA'!$F:$F,$A76&amp;"B",'SOURCE EA'!$C:$C))-ABS(SUMIF('SOURCE EA'!$F:$F,$A76&amp;"C",'SOURCE EA'!$C:$C)),IF(COUNT(E84,E93)&gt;0,SUM(E84,E93),"...")))</f>
        <v>...</v>
      </c>
      <c r="F76" s="654" t="str">
        <f>IF(COUNTIF('SOURCE SS'!$F:$F,$A76)&gt;0,SUMIF('SOURCE SS'!$F:$F,$A76,'SOURCE SS'!$C:$C),IF((COUNTIF('SOURCE SS'!$F:$F,$A76&amp;"A")+COUNTIF('SOURCE SS'!$F:$F,$A76&amp;"B")+COUNTIF('SOURCE SS'!$F:$F,$A76&amp;"C"))&gt;0,ABS(SUMIF('SOURCE SS'!$F:$F,$A76&amp;"A",'SOURCE SS'!$C:$C))-ABS(SUMIF('SOURCE SS'!$F:$F,$A76&amp;"B",'SOURCE SS'!$C:$C))-ABS(SUMIF('SOURCE SS'!$F:$F,$A76&amp;"C",'SOURCE SS'!$C:$C)),IF(COUNT(F84,F93)&gt;0,SUM(F84,F93),"...")))</f>
        <v>...</v>
      </c>
      <c r="G76" s="654" t="str">
        <f>IF(COUNTIF('SOURCE CC'!$F:$F,$A76)&gt;0,SUMIF('SOURCE CC'!$F:$F,$A76,'SOURCE CC'!$C:$C),IF((COUNTIF('SOURCE CC'!$F:$F,$A76&amp;"A")+COUNTIF('SOURCE CC'!$F:$F,$A76&amp;"B")+COUNTIF('SOURCE CC'!$F:$F,$A76&amp;"C"))&gt;0,ABS(SUMIF('SOURCE CC'!$F:$F,$A76&amp;"A",'SOURCE CC'!$C:$C))-ABS(SUMIF('SOURCE CC'!$F:$F,$A76&amp;"B",'SOURCE CC'!$C:$C))-ABS(SUMIF('SOURCE CC'!$F:$F,$A76&amp;"C",'SOURCE CC'!$C:$C)),IF(COUNT(G84,G93)&gt;0,SUM(G84,G93),"...")))</f>
        <v>...</v>
      </c>
      <c r="H76" s="654" t="str">
        <f>IF(COUNTIF('SOURCE CG'!$F:$F,$A76)&gt;0,SUMIF('SOURCE CG'!$F:$F,$A76,'SOURCE CG'!$C:$C),IF((COUNTIF('SOURCE CG'!$F:$F,$A76&amp;"A")+COUNTIF('SOURCE CG'!$F:$F,$A76&amp;"B")+COUNTIF('SOURCE CG'!$F:$F,$A76&amp;"C"))&gt;0,ABS(SUMIF('SOURCE CG'!$F:$F,$A76&amp;"A",'SOURCE CG'!$C:$C))-ABS(SUMIF('SOURCE CG'!$F:$F,$A76&amp;"B",'SOURCE CG'!$C:$C))-ABS(SUMIF('SOURCE CG'!$F:$F,$A76&amp;"C",'SOURCE CG'!$C:$C)),IF(COUNT(H84,H93)&gt;0,SUM(H84,H93),IF(COUNT(D76:G76)&gt;0,SUM(D76:G76),"..."))))</f>
        <v>...</v>
      </c>
      <c r="I76" s="654" t="str">
        <f>IF(COUNTIF('SOURCE SG'!$F:$F,$A76)&gt;0,SUMIF('SOURCE SG'!$F:$F,$A76,'SOURCE SG'!$C:$C),IF((COUNTIF('SOURCE SG'!$F:$F,$A76&amp;"A")+COUNTIF('SOURCE SG'!$F:$F,$A76&amp;"B")+COUNTIF('SOURCE SG'!$F:$F,$A76&amp;"C"))&gt;0,ABS(SUMIF('SOURCE SG'!$F:$F,$A76&amp;"A",'SOURCE SG'!$C:$C))-ABS(SUMIF('SOURCE SG'!$F:$F,$A76&amp;"B",'SOURCE SG'!$C:$C))-ABS(SUMIF('SOURCE SG'!$F:$F,$A76&amp;"C",'SOURCE SG'!$C:$C)),IF(COUNT(I84,I93)&gt;0,SUM(I84,I93),"...")))</f>
        <v>...</v>
      </c>
      <c r="J76" s="654" t="str">
        <f>IF(COUNTIF('SOURCE LG'!$F:$F,$A76)&gt;0,SUMIF('SOURCE LG'!$F:$F,$A76,'SOURCE LG'!$C:$C),IF((COUNTIF('SOURCE LG'!$F:$F,$A76&amp;"A")+COUNTIF('SOURCE LG'!$F:$F,$A76&amp;"B")+COUNTIF('SOURCE LG'!$F:$F,$A76&amp;"C"))&gt;0,ABS(SUMIF('SOURCE LG'!$F:$F,$A76&amp;"A",'SOURCE LG'!$C:$C))-ABS(SUMIF('SOURCE LG'!$F:$F,$A76&amp;"B",'SOURCE LG'!$C:$C))-ABS(SUMIF('SOURCE LG'!$F:$F,$A76&amp;"C",'SOURCE LG'!$C:$C)),IF(COUNT(J84,J93)&gt;0,SUM(J84,J93),"...")))</f>
        <v>...</v>
      </c>
      <c r="K76" s="654" t="str">
        <f>IF(COUNTIF('SOURCE CT'!$F:$F,$A76)&gt;0,SUMIF('SOURCE CT'!$F:$F,$A76,'SOURCE CT'!$C:$C),IF((COUNTIF('SOURCE CT'!$F:$F,$A76&amp;"A")+COUNTIF('SOURCE CT'!$F:$F,$A76&amp;"B")+COUNTIF('SOURCE CT'!$F:$F,$A76&amp;"C"))&gt;0,ABS(SUMIF('SOURCE CT'!$F:$F,$A76&amp;"A",'SOURCE CT'!$C:$C))-ABS(SUMIF('SOURCE CT'!$F:$F,$A76&amp;"B",'SOURCE CT'!$C:$C))-ABS(SUMIF('SOURCE CT'!$F:$F,$A76&amp;"C",'SOURCE CT'!$C:$C)),IF(COUNT(K84,K93)&gt;0,SUM(K84,K93),"...")))</f>
        <v>...</v>
      </c>
      <c r="L76" s="654" t="str">
        <f>IF(COUNTIF('SOURCE GG'!$F:$F,$A76)&gt;0,SUMIF('SOURCE GG'!$F:$F,$A76,'SOURCE GG'!$C:$C),IF((COUNTIF('SOURCE GG'!$F:$F,$A76&amp;"A")+COUNTIF('SOURCE GG'!$F:$F,$A76&amp;"B")+COUNTIF('SOURCE GG'!$F:$F,$A76&amp;"C"))&gt;0,ABS(SUMIF('SOURCE GG'!$F:$F,$A76&amp;"A",'SOURCE GG'!$C:$C))-ABS(SUMIF('SOURCE GG'!$F:$F,$A76&amp;"B",'SOURCE GG'!$C:$C))-ABS(SUMIF('SOURCE GG'!$F:$F,$A76&amp;"C",'SOURCE GG'!$C:$C)),IF(COUNT(L84,L93)&gt;0,SUM(L84,L93),IF(COUNT(H76:K76)&gt;0,SUM(H76:K76),"..."))))</f>
        <v>...</v>
      </c>
      <c r="M76" s="654" t="str">
        <f>IF(COUNTIF('SOURCE NFPC'!$F:$F,$A76)&gt;0,SUMIF('SOURCE NFPC'!$F:$F,$A76,'SOURCE NFPC'!$C:$C),IF((COUNTIF('SOURCE NFPC'!$F:$F,$A76&amp;"A")+COUNTIF('SOURCE NFPC'!$F:$F,$A76&amp;"B")+COUNTIF('SOURCE NFPC'!$F:$F,$A76&amp;"C"))&gt;0,ABS(SUMIF('SOURCE NFPC'!$F:$F,$A76&amp;"A",'SOURCE NFPC'!$C:$C))-ABS(SUMIF('SOURCE NFPC'!$F:$F,$A76&amp;"B",'SOURCE NFPC'!$C:$C))-ABS(SUMIF('SOURCE NFPC'!$F:$F,$A76&amp;"C",'SOURCE NFPC'!$C:$C)),IF(COUNT(M84,M93)&gt;0,SUM(M84,M93),"...")))</f>
        <v>...</v>
      </c>
      <c r="N76" s="654" t="str">
        <f>IF(COUNTIF('SOURCE CN'!$F:$F,$A76)&gt;0,SUMIF('SOURCE CN'!$F:$F,$A76,'SOURCE CN'!$C:$C),IF((COUNTIF('SOURCE CN'!$F:$F,$A76&amp;"A")+COUNTIF('SOURCE CN'!$F:$F,$A76&amp;"B")+COUNTIF('SOURCE CN'!$F:$F,$A76&amp;"C"))&gt;0,ABS(SUMIF('SOURCE CN'!$F:$F,$A76&amp;"A",'SOURCE CN'!$C:$C))-ABS(SUMIF('SOURCE CN'!$F:$F,$A76&amp;"B",'SOURCE CN'!$C:$C))-ABS(SUMIF('SOURCE CN'!$F:$F,$A76&amp;"C",'SOURCE CN'!$C:$C)),IF(COUNT(N84,N93)&gt;0,SUM(N84,N93),"...")))</f>
        <v>...</v>
      </c>
      <c r="O76" s="654" t="str">
        <f>IF(COUNTIF('SOURCE NFPS'!$F:$F,$A76)&gt;0,SUMIF('SOURCE NFPS'!$F:$F,$A76,'SOURCE NFPS'!$C:$C),IF((COUNTIF('SOURCE NFPS'!$F:$F,$A76&amp;"A")+COUNTIF('SOURCE NFPS'!$F:$F,$A76&amp;"B")+COUNTIF('SOURCE NFPS'!$F:$F,$A76&amp;"C"))&gt;0,ABS(SUMIF('SOURCE NFPS'!$F:$F,$A76&amp;"A",'SOURCE NFPS'!$C:$C))-ABS(SUMIF('SOURCE NFPS'!$F:$F,$A76&amp;"B",'SOURCE NFPS'!$C:$C))-ABS(SUMIF('SOURCE NFPS'!$F:$F,$A76&amp;"C",'SOURCE NFPS'!$C:$C)),IF(COUNT(O84,O93)&gt;0,SUM(O84,O93),IF(COUNT(L76:N76)&gt;0,SUM(L76:N76),"..."))))</f>
        <v>...</v>
      </c>
      <c r="Q76" s="655">
        <f t="shared" si="3"/>
        <v>0</v>
      </c>
      <c r="R76" s="656">
        <f t="shared" si="4"/>
        <v>0</v>
      </c>
      <c r="S76" s="657">
        <f t="shared" si="5"/>
        <v>0</v>
      </c>
    </row>
    <row r="77" spans="1:19" s="720" customFormat="1" ht="12" customHeight="1">
      <c r="A77" s="686" t="s">
        <v>2090</v>
      </c>
      <c r="B77" s="652" t="s">
        <v>1546</v>
      </c>
      <c r="C77" s="653" t="s">
        <v>1063</v>
      </c>
      <c r="D77" s="654" t="str">
        <f>IF(COUNTIF('SOURCE BA'!$F:$F,$A77)&gt;0,SUMIF('SOURCE BA'!$F:$F,$A77,'SOURCE BA'!$C:$C),IF((COUNTIF('SOURCE BA'!$F:$F,$A77&amp;"A")+COUNTIF('SOURCE BA'!$F:$F,$A77&amp;"B")+COUNTIF('SOURCE BA'!$F:$F,$A77&amp;"C"))&gt;0,ABS(SUMIF('SOURCE BA'!$F:$F,$A77&amp;"A",'SOURCE BA'!$C:$C))-ABS(SUMIF('SOURCE BA'!$F:$F,$A77&amp;"B",'SOURCE BA'!$C:$C))-ABS(SUMIF('SOURCE BA'!$F:$F,$A77&amp;"C",'SOURCE BA'!$C:$C)),IF(COUNT(D85,D94)&gt;0,SUM(D85,D94),"...")))</f>
        <v>...</v>
      </c>
      <c r="E77" s="654" t="str">
        <f>IF(COUNTIF('SOURCE EA'!$F:$F,$A77)&gt;0,SUMIF('SOURCE EA'!$F:$F,$A77,'SOURCE EA'!$C:$C),IF((COUNTIF('SOURCE EA'!$F:$F,$A77&amp;"A")+COUNTIF('SOURCE EA'!$F:$F,$A77&amp;"B")+COUNTIF('SOURCE EA'!$F:$F,$A77&amp;"C"))&gt;0,ABS(SUMIF('SOURCE EA'!$F:$F,$A77&amp;"A",'SOURCE EA'!$C:$C))-ABS(SUMIF('SOURCE EA'!$F:$F,$A77&amp;"B",'SOURCE EA'!$C:$C))-ABS(SUMIF('SOURCE EA'!$F:$F,$A77&amp;"C",'SOURCE EA'!$C:$C)),IF(COUNT(E85,E94)&gt;0,SUM(E85,E94),"...")))</f>
        <v>...</v>
      </c>
      <c r="F77" s="654" t="str">
        <f>IF(COUNTIF('SOURCE SS'!$F:$F,$A77)&gt;0,SUMIF('SOURCE SS'!$F:$F,$A77,'SOURCE SS'!$C:$C),IF((COUNTIF('SOURCE SS'!$F:$F,$A77&amp;"A")+COUNTIF('SOURCE SS'!$F:$F,$A77&amp;"B")+COUNTIF('SOURCE SS'!$F:$F,$A77&amp;"C"))&gt;0,ABS(SUMIF('SOURCE SS'!$F:$F,$A77&amp;"A",'SOURCE SS'!$C:$C))-ABS(SUMIF('SOURCE SS'!$F:$F,$A77&amp;"B",'SOURCE SS'!$C:$C))-ABS(SUMIF('SOURCE SS'!$F:$F,$A77&amp;"C",'SOURCE SS'!$C:$C)),IF(COUNT(F85,F94)&gt;0,SUM(F85,F94),"...")))</f>
        <v>...</v>
      </c>
      <c r="G77" s="654" t="str">
        <f>IF(COUNTIF('SOURCE CC'!$F:$F,$A77)&gt;0,SUMIF('SOURCE CC'!$F:$F,$A77,'SOURCE CC'!$C:$C),IF((COUNTIF('SOURCE CC'!$F:$F,$A77&amp;"A")+COUNTIF('SOURCE CC'!$F:$F,$A77&amp;"B")+COUNTIF('SOURCE CC'!$F:$F,$A77&amp;"C"))&gt;0,ABS(SUMIF('SOURCE CC'!$F:$F,$A77&amp;"A",'SOURCE CC'!$C:$C))-ABS(SUMIF('SOURCE CC'!$F:$F,$A77&amp;"B",'SOURCE CC'!$C:$C))-ABS(SUMIF('SOURCE CC'!$F:$F,$A77&amp;"C",'SOURCE CC'!$C:$C)),IF(COUNT(G85,G94)&gt;0,SUM(G85,G94),"...")))</f>
        <v>...</v>
      </c>
      <c r="H77" s="654" t="str">
        <f>IF(COUNTIF('SOURCE CG'!$F:$F,$A77)&gt;0,SUMIF('SOURCE CG'!$F:$F,$A77,'SOURCE CG'!$C:$C),IF((COUNTIF('SOURCE CG'!$F:$F,$A77&amp;"A")+COUNTIF('SOURCE CG'!$F:$F,$A77&amp;"B")+COUNTIF('SOURCE CG'!$F:$F,$A77&amp;"C"))&gt;0,ABS(SUMIF('SOURCE CG'!$F:$F,$A77&amp;"A",'SOURCE CG'!$C:$C))-ABS(SUMIF('SOURCE CG'!$F:$F,$A77&amp;"B",'SOURCE CG'!$C:$C))-ABS(SUMIF('SOURCE CG'!$F:$F,$A77&amp;"C",'SOURCE CG'!$C:$C)),IF(COUNT(H85,H94)&gt;0,SUM(H85,H94),IF(COUNT(D77:G77)&gt;0,SUM(D77:G77),"..."))))</f>
        <v>...</v>
      </c>
      <c r="I77" s="654" t="str">
        <f>IF(COUNTIF('SOURCE SG'!$F:$F,$A77)&gt;0,SUMIF('SOURCE SG'!$F:$F,$A77,'SOURCE SG'!$C:$C),IF((COUNTIF('SOURCE SG'!$F:$F,$A77&amp;"A")+COUNTIF('SOURCE SG'!$F:$F,$A77&amp;"B")+COUNTIF('SOURCE SG'!$F:$F,$A77&amp;"C"))&gt;0,ABS(SUMIF('SOURCE SG'!$F:$F,$A77&amp;"A",'SOURCE SG'!$C:$C))-ABS(SUMIF('SOURCE SG'!$F:$F,$A77&amp;"B",'SOURCE SG'!$C:$C))-ABS(SUMIF('SOURCE SG'!$F:$F,$A77&amp;"C",'SOURCE SG'!$C:$C)),IF(COUNT(I85,I94)&gt;0,SUM(I85,I94),"...")))</f>
        <v>...</v>
      </c>
      <c r="J77" s="654" t="str">
        <f>IF(COUNTIF('SOURCE LG'!$F:$F,$A77)&gt;0,SUMIF('SOURCE LG'!$F:$F,$A77,'SOURCE LG'!$C:$C),IF((COUNTIF('SOURCE LG'!$F:$F,$A77&amp;"A")+COUNTIF('SOURCE LG'!$F:$F,$A77&amp;"B")+COUNTIF('SOURCE LG'!$F:$F,$A77&amp;"C"))&gt;0,ABS(SUMIF('SOURCE LG'!$F:$F,$A77&amp;"A",'SOURCE LG'!$C:$C))-ABS(SUMIF('SOURCE LG'!$F:$F,$A77&amp;"B",'SOURCE LG'!$C:$C))-ABS(SUMIF('SOURCE LG'!$F:$F,$A77&amp;"C",'SOURCE LG'!$C:$C)),IF(COUNT(J85,J94)&gt;0,SUM(J85,J94),"...")))</f>
        <v>...</v>
      </c>
      <c r="K77" s="654" t="str">
        <f>IF(COUNTIF('SOURCE CT'!$F:$F,$A77)&gt;0,SUMIF('SOURCE CT'!$F:$F,$A77,'SOURCE CT'!$C:$C),IF((COUNTIF('SOURCE CT'!$F:$F,$A77&amp;"A")+COUNTIF('SOURCE CT'!$F:$F,$A77&amp;"B")+COUNTIF('SOURCE CT'!$F:$F,$A77&amp;"C"))&gt;0,ABS(SUMIF('SOURCE CT'!$F:$F,$A77&amp;"A",'SOURCE CT'!$C:$C))-ABS(SUMIF('SOURCE CT'!$F:$F,$A77&amp;"B",'SOURCE CT'!$C:$C))-ABS(SUMIF('SOURCE CT'!$F:$F,$A77&amp;"C",'SOURCE CT'!$C:$C)),IF(COUNT(K85,K94)&gt;0,SUM(K85,K94),"...")))</f>
        <v>...</v>
      </c>
      <c r="L77" s="654" t="str">
        <f>IF(COUNTIF('SOURCE GG'!$F:$F,$A77)&gt;0,SUMIF('SOURCE GG'!$F:$F,$A77,'SOURCE GG'!$C:$C),IF((COUNTIF('SOURCE GG'!$F:$F,$A77&amp;"A")+COUNTIF('SOURCE GG'!$F:$F,$A77&amp;"B")+COUNTIF('SOURCE GG'!$F:$F,$A77&amp;"C"))&gt;0,ABS(SUMIF('SOURCE GG'!$F:$F,$A77&amp;"A",'SOURCE GG'!$C:$C))-ABS(SUMIF('SOURCE GG'!$F:$F,$A77&amp;"B",'SOURCE GG'!$C:$C))-ABS(SUMIF('SOURCE GG'!$F:$F,$A77&amp;"C",'SOURCE GG'!$C:$C)),IF(COUNT(L85,L94)&gt;0,SUM(L85,L94),IF(COUNT(H77:K77)&gt;0,SUM(H77:K77),"..."))))</f>
        <v>...</v>
      </c>
      <c r="M77" s="654" t="str">
        <f>IF(COUNTIF('SOURCE NFPC'!$F:$F,$A77)&gt;0,SUMIF('SOURCE NFPC'!$F:$F,$A77,'SOURCE NFPC'!$C:$C),IF((COUNTIF('SOURCE NFPC'!$F:$F,$A77&amp;"A")+COUNTIF('SOURCE NFPC'!$F:$F,$A77&amp;"B")+COUNTIF('SOURCE NFPC'!$F:$F,$A77&amp;"C"))&gt;0,ABS(SUMIF('SOURCE NFPC'!$F:$F,$A77&amp;"A",'SOURCE NFPC'!$C:$C))-ABS(SUMIF('SOURCE NFPC'!$F:$F,$A77&amp;"B",'SOURCE NFPC'!$C:$C))-ABS(SUMIF('SOURCE NFPC'!$F:$F,$A77&amp;"C",'SOURCE NFPC'!$C:$C)),IF(COUNT(M85,M94)&gt;0,SUM(M85,M94),"...")))</f>
        <v>...</v>
      </c>
      <c r="N77" s="654" t="str">
        <f>IF(COUNTIF('SOURCE CN'!$F:$F,$A77)&gt;0,SUMIF('SOURCE CN'!$F:$F,$A77,'SOURCE CN'!$C:$C),IF((COUNTIF('SOURCE CN'!$F:$F,$A77&amp;"A")+COUNTIF('SOURCE CN'!$F:$F,$A77&amp;"B")+COUNTIF('SOURCE CN'!$F:$F,$A77&amp;"C"))&gt;0,ABS(SUMIF('SOURCE CN'!$F:$F,$A77&amp;"A",'SOURCE CN'!$C:$C))-ABS(SUMIF('SOURCE CN'!$F:$F,$A77&amp;"B",'SOURCE CN'!$C:$C))-ABS(SUMIF('SOURCE CN'!$F:$F,$A77&amp;"C",'SOURCE CN'!$C:$C)),IF(COUNT(N85,N94)&gt;0,SUM(N85,N94),"...")))</f>
        <v>...</v>
      </c>
      <c r="O77" s="654" t="str">
        <f>IF(COUNTIF('SOURCE NFPS'!$F:$F,$A77)&gt;0,SUMIF('SOURCE NFPS'!$F:$F,$A77,'SOURCE NFPS'!$C:$C),IF((COUNTIF('SOURCE NFPS'!$F:$F,$A77&amp;"A")+COUNTIF('SOURCE NFPS'!$F:$F,$A77&amp;"B")+COUNTIF('SOURCE NFPS'!$F:$F,$A77&amp;"C"))&gt;0,ABS(SUMIF('SOURCE NFPS'!$F:$F,$A77&amp;"A",'SOURCE NFPS'!$C:$C))-ABS(SUMIF('SOURCE NFPS'!$F:$F,$A77&amp;"B",'SOURCE NFPS'!$C:$C))-ABS(SUMIF('SOURCE NFPS'!$F:$F,$A77&amp;"C",'SOURCE NFPS'!$C:$C)),IF(COUNT(O85,O94)&gt;0,SUM(O85,O94),IF(COUNT(L77:N77)&gt;0,SUM(L77:N77),"..."))))</f>
        <v>...</v>
      </c>
      <c r="Q77" s="655">
        <f t="shared" si="3"/>
        <v>0</v>
      </c>
      <c r="R77" s="656">
        <f t="shared" si="4"/>
        <v>0</v>
      </c>
      <c r="S77" s="657">
        <f t="shared" si="5"/>
        <v>0</v>
      </c>
    </row>
    <row r="78" spans="1:19" s="720" customFormat="1" ht="12" customHeight="1">
      <c r="A78" s="686" t="s">
        <v>2091</v>
      </c>
      <c r="B78" s="652" t="s">
        <v>1547</v>
      </c>
      <c r="C78" s="653" t="s">
        <v>1063</v>
      </c>
      <c r="D78" s="654" t="str">
        <f>IF(COUNTIF('SOURCE BA'!$F:$F,$A78)&gt;0,SUMIF('SOURCE BA'!$F:$F,$A78,'SOURCE BA'!$C:$C),IF((COUNTIF('SOURCE BA'!$F:$F,$A78&amp;"A")+COUNTIF('SOURCE BA'!$F:$F,$A78&amp;"B")+COUNTIF('SOURCE BA'!$F:$F,$A78&amp;"C"))&gt;0,ABS(SUMIF('SOURCE BA'!$F:$F,$A78&amp;"A",'SOURCE BA'!$C:$C))-ABS(SUMIF('SOURCE BA'!$F:$F,$A78&amp;"B",'SOURCE BA'!$C:$C))-ABS(SUMIF('SOURCE BA'!$F:$F,$A78&amp;"C",'SOURCE BA'!$C:$C)),IF(COUNT(D86,D95)&gt;0,SUM(D86,D95),"...")))</f>
        <v>...</v>
      </c>
      <c r="E78" s="654" t="str">
        <f>IF(COUNTIF('SOURCE EA'!$F:$F,$A78)&gt;0,SUMIF('SOURCE EA'!$F:$F,$A78,'SOURCE EA'!$C:$C),IF((COUNTIF('SOURCE EA'!$F:$F,$A78&amp;"A")+COUNTIF('SOURCE EA'!$F:$F,$A78&amp;"B")+COUNTIF('SOURCE EA'!$F:$F,$A78&amp;"C"))&gt;0,ABS(SUMIF('SOURCE EA'!$F:$F,$A78&amp;"A",'SOURCE EA'!$C:$C))-ABS(SUMIF('SOURCE EA'!$F:$F,$A78&amp;"B",'SOURCE EA'!$C:$C))-ABS(SUMIF('SOURCE EA'!$F:$F,$A78&amp;"C",'SOURCE EA'!$C:$C)),IF(COUNT(E86,E95)&gt;0,SUM(E86,E95),"...")))</f>
        <v>...</v>
      </c>
      <c r="F78" s="654" t="str">
        <f>IF(COUNTIF('SOURCE SS'!$F:$F,$A78)&gt;0,SUMIF('SOURCE SS'!$F:$F,$A78,'SOURCE SS'!$C:$C),IF((COUNTIF('SOURCE SS'!$F:$F,$A78&amp;"A")+COUNTIF('SOURCE SS'!$F:$F,$A78&amp;"B")+COUNTIF('SOURCE SS'!$F:$F,$A78&amp;"C"))&gt;0,ABS(SUMIF('SOURCE SS'!$F:$F,$A78&amp;"A",'SOURCE SS'!$C:$C))-ABS(SUMIF('SOURCE SS'!$F:$F,$A78&amp;"B",'SOURCE SS'!$C:$C))-ABS(SUMIF('SOURCE SS'!$F:$F,$A78&amp;"C",'SOURCE SS'!$C:$C)),IF(COUNT(F86,F95)&gt;0,SUM(F86,F95),"...")))</f>
        <v>...</v>
      </c>
      <c r="G78" s="654" t="str">
        <f>IF(COUNTIF('SOURCE CC'!$F:$F,$A78)&gt;0,SUMIF('SOURCE CC'!$F:$F,$A78,'SOURCE CC'!$C:$C),IF((COUNTIF('SOURCE CC'!$F:$F,$A78&amp;"A")+COUNTIF('SOURCE CC'!$F:$F,$A78&amp;"B")+COUNTIF('SOURCE CC'!$F:$F,$A78&amp;"C"))&gt;0,ABS(SUMIF('SOURCE CC'!$F:$F,$A78&amp;"A",'SOURCE CC'!$C:$C))-ABS(SUMIF('SOURCE CC'!$F:$F,$A78&amp;"B",'SOURCE CC'!$C:$C))-ABS(SUMIF('SOURCE CC'!$F:$F,$A78&amp;"C",'SOURCE CC'!$C:$C)),IF(COUNT(G86,G95)&gt;0,SUM(G86,G95),"...")))</f>
        <v>...</v>
      </c>
      <c r="H78" s="654" t="str">
        <f>IF(COUNTIF('SOURCE CG'!$F:$F,$A78)&gt;0,SUMIF('SOURCE CG'!$F:$F,$A78,'SOURCE CG'!$C:$C),IF((COUNTIF('SOURCE CG'!$F:$F,$A78&amp;"A")+COUNTIF('SOURCE CG'!$F:$F,$A78&amp;"B")+COUNTIF('SOURCE CG'!$F:$F,$A78&amp;"C"))&gt;0,ABS(SUMIF('SOURCE CG'!$F:$F,$A78&amp;"A",'SOURCE CG'!$C:$C))-ABS(SUMIF('SOURCE CG'!$F:$F,$A78&amp;"B",'SOURCE CG'!$C:$C))-ABS(SUMIF('SOURCE CG'!$F:$F,$A78&amp;"C",'SOURCE CG'!$C:$C)),IF(COUNT(H86,H95)&gt;0,SUM(H86,H95),IF(COUNT(D78:G78)&gt;0,SUM(D78:G78),"..."))))</f>
        <v>...</v>
      </c>
      <c r="I78" s="654" t="str">
        <f>IF(COUNTIF('SOURCE SG'!$F:$F,$A78)&gt;0,SUMIF('SOURCE SG'!$F:$F,$A78,'SOURCE SG'!$C:$C),IF((COUNTIF('SOURCE SG'!$F:$F,$A78&amp;"A")+COUNTIF('SOURCE SG'!$F:$F,$A78&amp;"B")+COUNTIF('SOURCE SG'!$F:$F,$A78&amp;"C"))&gt;0,ABS(SUMIF('SOURCE SG'!$F:$F,$A78&amp;"A",'SOURCE SG'!$C:$C))-ABS(SUMIF('SOURCE SG'!$F:$F,$A78&amp;"B",'SOURCE SG'!$C:$C))-ABS(SUMIF('SOURCE SG'!$F:$F,$A78&amp;"C",'SOURCE SG'!$C:$C)),IF(COUNT(I86,I95)&gt;0,SUM(I86,I95),"...")))</f>
        <v>...</v>
      </c>
      <c r="J78" s="654" t="str">
        <f>IF(COUNTIF('SOURCE LG'!$F:$F,$A78)&gt;0,SUMIF('SOURCE LG'!$F:$F,$A78,'SOURCE LG'!$C:$C),IF((COUNTIF('SOURCE LG'!$F:$F,$A78&amp;"A")+COUNTIF('SOURCE LG'!$F:$F,$A78&amp;"B")+COUNTIF('SOURCE LG'!$F:$F,$A78&amp;"C"))&gt;0,ABS(SUMIF('SOURCE LG'!$F:$F,$A78&amp;"A",'SOURCE LG'!$C:$C))-ABS(SUMIF('SOURCE LG'!$F:$F,$A78&amp;"B",'SOURCE LG'!$C:$C))-ABS(SUMIF('SOURCE LG'!$F:$F,$A78&amp;"C",'SOURCE LG'!$C:$C)),IF(COUNT(J86,J95)&gt;0,SUM(J86,J95),"...")))</f>
        <v>...</v>
      </c>
      <c r="K78" s="654" t="str">
        <f>IF(COUNTIF('SOURCE CT'!$F:$F,$A78)&gt;0,SUMIF('SOURCE CT'!$F:$F,$A78,'SOURCE CT'!$C:$C),IF((COUNTIF('SOURCE CT'!$F:$F,$A78&amp;"A")+COUNTIF('SOURCE CT'!$F:$F,$A78&amp;"B")+COUNTIF('SOURCE CT'!$F:$F,$A78&amp;"C"))&gt;0,ABS(SUMIF('SOURCE CT'!$F:$F,$A78&amp;"A",'SOURCE CT'!$C:$C))-ABS(SUMIF('SOURCE CT'!$F:$F,$A78&amp;"B",'SOURCE CT'!$C:$C))-ABS(SUMIF('SOURCE CT'!$F:$F,$A78&amp;"C",'SOURCE CT'!$C:$C)),IF(COUNT(K86,K95)&gt;0,SUM(K86,K95),"...")))</f>
        <v>...</v>
      </c>
      <c r="L78" s="654" t="str">
        <f>IF(COUNTIF('SOURCE GG'!$F:$F,$A78)&gt;0,SUMIF('SOURCE GG'!$F:$F,$A78,'SOURCE GG'!$C:$C),IF((COUNTIF('SOURCE GG'!$F:$F,$A78&amp;"A")+COUNTIF('SOURCE GG'!$F:$F,$A78&amp;"B")+COUNTIF('SOURCE GG'!$F:$F,$A78&amp;"C"))&gt;0,ABS(SUMIF('SOURCE GG'!$F:$F,$A78&amp;"A",'SOURCE GG'!$C:$C))-ABS(SUMIF('SOURCE GG'!$F:$F,$A78&amp;"B",'SOURCE GG'!$C:$C))-ABS(SUMIF('SOURCE GG'!$F:$F,$A78&amp;"C",'SOURCE GG'!$C:$C)),IF(COUNT(L86,L95)&gt;0,SUM(L86,L95),IF(COUNT(H78:K78)&gt;0,SUM(H78:K78),"..."))))</f>
        <v>...</v>
      </c>
      <c r="M78" s="654" t="str">
        <f>IF(COUNTIF('SOURCE NFPC'!$F:$F,$A78)&gt;0,SUMIF('SOURCE NFPC'!$F:$F,$A78,'SOURCE NFPC'!$C:$C),IF((COUNTIF('SOURCE NFPC'!$F:$F,$A78&amp;"A")+COUNTIF('SOURCE NFPC'!$F:$F,$A78&amp;"B")+COUNTIF('SOURCE NFPC'!$F:$F,$A78&amp;"C"))&gt;0,ABS(SUMIF('SOURCE NFPC'!$F:$F,$A78&amp;"A",'SOURCE NFPC'!$C:$C))-ABS(SUMIF('SOURCE NFPC'!$F:$F,$A78&amp;"B",'SOURCE NFPC'!$C:$C))-ABS(SUMIF('SOURCE NFPC'!$F:$F,$A78&amp;"C",'SOURCE NFPC'!$C:$C)),IF(COUNT(M86,M95)&gt;0,SUM(M86,M95),"...")))</f>
        <v>...</v>
      </c>
      <c r="N78" s="654" t="str">
        <f>IF(COUNTIF('SOURCE CN'!$F:$F,$A78)&gt;0,SUMIF('SOURCE CN'!$F:$F,$A78,'SOURCE CN'!$C:$C),IF((COUNTIF('SOURCE CN'!$F:$F,$A78&amp;"A")+COUNTIF('SOURCE CN'!$F:$F,$A78&amp;"B")+COUNTIF('SOURCE CN'!$F:$F,$A78&amp;"C"))&gt;0,ABS(SUMIF('SOURCE CN'!$F:$F,$A78&amp;"A",'SOURCE CN'!$C:$C))-ABS(SUMIF('SOURCE CN'!$F:$F,$A78&amp;"B",'SOURCE CN'!$C:$C))-ABS(SUMIF('SOURCE CN'!$F:$F,$A78&amp;"C",'SOURCE CN'!$C:$C)),IF(COUNT(N86,N95)&gt;0,SUM(N86,N95),"...")))</f>
        <v>...</v>
      </c>
      <c r="O78" s="654" t="str">
        <f>IF(COUNTIF('SOURCE NFPS'!$F:$F,$A78)&gt;0,SUMIF('SOURCE NFPS'!$F:$F,$A78,'SOURCE NFPS'!$C:$C),IF((COUNTIF('SOURCE NFPS'!$F:$F,$A78&amp;"A")+COUNTIF('SOURCE NFPS'!$F:$F,$A78&amp;"B")+COUNTIF('SOURCE NFPS'!$F:$F,$A78&amp;"C"))&gt;0,ABS(SUMIF('SOURCE NFPS'!$F:$F,$A78&amp;"A",'SOURCE NFPS'!$C:$C))-ABS(SUMIF('SOURCE NFPS'!$F:$F,$A78&amp;"B",'SOURCE NFPS'!$C:$C))-ABS(SUMIF('SOURCE NFPS'!$F:$F,$A78&amp;"C",'SOURCE NFPS'!$C:$C)),IF(COUNT(O86,O95)&gt;0,SUM(O86,O95),IF(COUNT(L78:N78)&gt;0,SUM(L78:N78),"..."))))</f>
        <v>...</v>
      </c>
      <c r="Q78" s="655">
        <f t="shared" si="3"/>
        <v>0</v>
      </c>
      <c r="R78" s="656">
        <f t="shared" si="4"/>
        <v>0</v>
      </c>
      <c r="S78" s="657">
        <f t="shared" si="5"/>
        <v>0</v>
      </c>
    </row>
    <row r="79" spans="1:19" s="720" customFormat="1" ht="12" customHeight="1">
      <c r="A79" s="686" t="s">
        <v>2092</v>
      </c>
      <c r="B79" s="652" t="s">
        <v>581</v>
      </c>
      <c r="C79" s="653" t="s">
        <v>1063</v>
      </c>
      <c r="D79" s="654" t="str">
        <f>IF(COUNTIF('SOURCE BA'!$F:$F,$A79)&gt;0,SUMIF('SOURCE BA'!$F:$F,$A79,'SOURCE BA'!$C:$C),IF((COUNTIF('SOURCE BA'!$F:$F,$A79&amp;"A")+COUNTIF('SOURCE BA'!$F:$F,$A79&amp;"B")+COUNTIF('SOURCE BA'!$F:$F,$A79&amp;"C"))&gt;0,ABS(SUMIF('SOURCE BA'!$F:$F,$A79&amp;"A",'SOURCE BA'!$C:$C))-ABS(SUMIF('SOURCE BA'!$F:$F,$A79&amp;"B",'SOURCE BA'!$C:$C))-ABS(SUMIF('SOURCE BA'!$F:$F,$A79&amp;"C",'SOURCE BA'!$C:$C)),IF(COUNT(D87,D96)&gt;0,SUM(D87,D96),"...")))</f>
        <v>...</v>
      </c>
      <c r="E79" s="654" t="str">
        <f>IF(COUNTIF('SOURCE EA'!$F:$F,$A79)&gt;0,SUMIF('SOURCE EA'!$F:$F,$A79,'SOURCE EA'!$C:$C),IF((COUNTIF('SOURCE EA'!$F:$F,$A79&amp;"A")+COUNTIF('SOURCE EA'!$F:$F,$A79&amp;"B")+COUNTIF('SOURCE EA'!$F:$F,$A79&amp;"C"))&gt;0,ABS(SUMIF('SOURCE EA'!$F:$F,$A79&amp;"A",'SOURCE EA'!$C:$C))-ABS(SUMIF('SOURCE EA'!$F:$F,$A79&amp;"B",'SOURCE EA'!$C:$C))-ABS(SUMIF('SOURCE EA'!$F:$F,$A79&amp;"C",'SOURCE EA'!$C:$C)),IF(COUNT(E87,E96)&gt;0,SUM(E87,E96),"...")))</f>
        <v>...</v>
      </c>
      <c r="F79" s="654" t="str">
        <f>IF(COUNTIF('SOURCE SS'!$F:$F,$A79)&gt;0,SUMIF('SOURCE SS'!$F:$F,$A79,'SOURCE SS'!$C:$C),IF((COUNTIF('SOURCE SS'!$F:$F,$A79&amp;"A")+COUNTIF('SOURCE SS'!$F:$F,$A79&amp;"B")+COUNTIF('SOURCE SS'!$F:$F,$A79&amp;"C"))&gt;0,ABS(SUMIF('SOURCE SS'!$F:$F,$A79&amp;"A",'SOURCE SS'!$C:$C))-ABS(SUMIF('SOURCE SS'!$F:$F,$A79&amp;"B",'SOURCE SS'!$C:$C))-ABS(SUMIF('SOURCE SS'!$F:$F,$A79&amp;"C",'SOURCE SS'!$C:$C)),IF(COUNT(F87,F96)&gt;0,SUM(F87,F96),"...")))</f>
        <v>...</v>
      </c>
      <c r="G79" s="654" t="str">
        <f>IF(COUNTIF('SOURCE CC'!$F:$F,$A79)&gt;0,SUMIF('SOURCE CC'!$F:$F,$A79,'SOURCE CC'!$C:$C),IF((COUNTIF('SOURCE CC'!$F:$F,$A79&amp;"A")+COUNTIF('SOURCE CC'!$F:$F,$A79&amp;"B")+COUNTIF('SOURCE CC'!$F:$F,$A79&amp;"C"))&gt;0,ABS(SUMIF('SOURCE CC'!$F:$F,$A79&amp;"A",'SOURCE CC'!$C:$C))-ABS(SUMIF('SOURCE CC'!$F:$F,$A79&amp;"B",'SOURCE CC'!$C:$C))-ABS(SUMIF('SOURCE CC'!$F:$F,$A79&amp;"C",'SOURCE CC'!$C:$C)),IF(COUNT(G87,G96)&gt;0,SUM(G87,G96),"...")))</f>
        <v>...</v>
      </c>
      <c r="H79" s="654" t="str">
        <f>IF(COUNTIF('SOURCE CG'!$F:$F,$A79)&gt;0,SUMIF('SOURCE CG'!$F:$F,$A79,'SOURCE CG'!$C:$C),IF((COUNTIF('SOURCE CG'!$F:$F,$A79&amp;"A")+COUNTIF('SOURCE CG'!$F:$F,$A79&amp;"B")+COUNTIF('SOURCE CG'!$F:$F,$A79&amp;"C"))&gt;0,ABS(SUMIF('SOURCE CG'!$F:$F,$A79&amp;"A",'SOURCE CG'!$C:$C))-ABS(SUMIF('SOURCE CG'!$F:$F,$A79&amp;"B",'SOURCE CG'!$C:$C))-ABS(SUMIF('SOURCE CG'!$F:$F,$A79&amp;"C",'SOURCE CG'!$C:$C)),IF(COUNT(H87,H96)&gt;0,SUM(H87,H96),IF(COUNT(D79:G79)&gt;0,SUM(D79:G79),"..."))))</f>
        <v>...</v>
      </c>
      <c r="I79" s="654" t="str">
        <f>IF(COUNTIF('SOURCE SG'!$F:$F,$A79)&gt;0,SUMIF('SOURCE SG'!$F:$F,$A79,'SOURCE SG'!$C:$C),IF((COUNTIF('SOURCE SG'!$F:$F,$A79&amp;"A")+COUNTIF('SOURCE SG'!$F:$F,$A79&amp;"B")+COUNTIF('SOURCE SG'!$F:$F,$A79&amp;"C"))&gt;0,ABS(SUMIF('SOURCE SG'!$F:$F,$A79&amp;"A",'SOURCE SG'!$C:$C))-ABS(SUMIF('SOURCE SG'!$F:$F,$A79&amp;"B",'SOURCE SG'!$C:$C))-ABS(SUMIF('SOURCE SG'!$F:$F,$A79&amp;"C",'SOURCE SG'!$C:$C)),IF(COUNT(I87,I96)&gt;0,SUM(I87,I96),"...")))</f>
        <v>...</v>
      </c>
      <c r="J79" s="654" t="str">
        <f>IF(COUNTIF('SOURCE LG'!$F:$F,$A79)&gt;0,SUMIF('SOURCE LG'!$F:$F,$A79,'SOURCE LG'!$C:$C),IF((COUNTIF('SOURCE LG'!$F:$F,$A79&amp;"A")+COUNTIF('SOURCE LG'!$F:$F,$A79&amp;"B")+COUNTIF('SOURCE LG'!$F:$F,$A79&amp;"C"))&gt;0,ABS(SUMIF('SOURCE LG'!$F:$F,$A79&amp;"A",'SOURCE LG'!$C:$C))-ABS(SUMIF('SOURCE LG'!$F:$F,$A79&amp;"B",'SOURCE LG'!$C:$C))-ABS(SUMIF('SOURCE LG'!$F:$F,$A79&amp;"C",'SOURCE LG'!$C:$C)),IF(COUNT(J87,J96)&gt;0,SUM(J87,J96),"...")))</f>
        <v>...</v>
      </c>
      <c r="K79" s="654" t="str">
        <f>IF(COUNTIF('SOURCE CT'!$F:$F,$A79)&gt;0,SUMIF('SOURCE CT'!$F:$F,$A79,'SOURCE CT'!$C:$C),IF((COUNTIF('SOURCE CT'!$F:$F,$A79&amp;"A")+COUNTIF('SOURCE CT'!$F:$F,$A79&amp;"B")+COUNTIF('SOURCE CT'!$F:$F,$A79&amp;"C"))&gt;0,ABS(SUMIF('SOURCE CT'!$F:$F,$A79&amp;"A",'SOURCE CT'!$C:$C))-ABS(SUMIF('SOURCE CT'!$F:$F,$A79&amp;"B",'SOURCE CT'!$C:$C))-ABS(SUMIF('SOURCE CT'!$F:$F,$A79&amp;"C",'SOURCE CT'!$C:$C)),IF(COUNT(K87,K96)&gt;0,SUM(K87,K96),"...")))</f>
        <v>...</v>
      </c>
      <c r="L79" s="654" t="str">
        <f>IF(COUNTIF('SOURCE GG'!$F:$F,$A79)&gt;0,SUMIF('SOURCE GG'!$F:$F,$A79,'SOURCE GG'!$C:$C),IF((COUNTIF('SOURCE GG'!$F:$F,$A79&amp;"A")+COUNTIF('SOURCE GG'!$F:$F,$A79&amp;"B")+COUNTIF('SOURCE GG'!$F:$F,$A79&amp;"C"))&gt;0,ABS(SUMIF('SOURCE GG'!$F:$F,$A79&amp;"A",'SOURCE GG'!$C:$C))-ABS(SUMIF('SOURCE GG'!$F:$F,$A79&amp;"B",'SOURCE GG'!$C:$C))-ABS(SUMIF('SOURCE GG'!$F:$F,$A79&amp;"C",'SOURCE GG'!$C:$C)),IF(COUNT(L87,L96)&gt;0,SUM(L87,L96),IF(COUNT(H79:K79)&gt;0,SUM(H79:K79),"..."))))</f>
        <v>...</v>
      </c>
      <c r="M79" s="654" t="str">
        <f>IF(COUNTIF('SOURCE NFPC'!$F:$F,$A79)&gt;0,SUMIF('SOURCE NFPC'!$F:$F,$A79,'SOURCE NFPC'!$C:$C),IF((COUNTIF('SOURCE NFPC'!$F:$F,$A79&amp;"A")+COUNTIF('SOURCE NFPC'!$F:$F,$A79&amp;"B")+COUNTIF('SOURCE NFPC'!$F:$F,$A79&amp;"C"))&gt;0,ABS(SUMIF('SOURCE NFPC'!$F:$F,$A79&amp;"A",'SOURCE NFPC'!$C:$C))-ABS(SUMIF('SOURCE NFPC'!$F:$F,$A79&amp;"B",'SOURCE NFPC'!$C:$C))-ABS(SUMIF('SOURCE NFPC'!$F:$F,$A79&amp;"C",'SOURCE NFPC'!$C:$C)),IF(COUNT(M87,M96)&gt;0,SUM(M87,M96),"...")))</f>
        <v>...</v>
      </c>
      <c r="N79" s="654" t="str">
        <f>IF(COUNTIF('SOURCE CN'!$F:$F,$A79)&gt;0,SUMIF('SOURCE CN'!$F:$F,$A79,'SOURCE CN'!$C:$C),IF((COUNTIF('SOURCE CN'!$F:$F,$A79&amp;"A")+COUNTIF('SOURCE CN'!$F:$F,$A79&amp;"B")+COUNTIF('SOURCE CN'!$F:$F,$A79&amp;"C"))&gt;0,ABS(SUMIF('SOURCE CN'!$F:$F,$A79&amp;"A",'SOURCE CN'!$C:$C))-ABS(SUMIF('SOURCE CN'!$F:$F,$A79&amp;"B",'SOURCE CN'!$C:$C))-ABS(SUMIF('SOURCE CN'!$F:$F,$A79&amp;"C",'SOURCE CN'!$C:$C)),IF(COUNT(N87,N96)&gt;0,SUM(N87,N96),"...")))</f>
        <v>...</v>
      </c>
      <c r="O79" s="654" t="str">
        <f>IF(COUNTIF('SOURCE NFPS'!$F:$F,$A79)&gt;0,SUMIF('SOURCE NFPS'!$F:$F,$A79,'SOURCE NFPS'!$C:$C),IF((COUNTIF('SOURCE NFPS'!$F:$F,$A79&amp;"A")+COUNTIF('SOURCE NFPS'!$F:$F,$A79&amp;"B")+COUNTIF('SOURCE NFPS'!$F:$F,$A79&amp;"C"))&gt;0,ABS(SUMIF('SOURCE NFPS'!$F:$F,$A79&amp;"A",'SOURCE NFPS'!$C:$C))-ABS(SUMIF('SOURCE NFPS'!$F:$F,$A79&amp;"B",'SOURCE NFPS'!$C:$C))-ABS(SUMIF('SOURCE NFPS'!$F:$F,$A79&amp;"C",'SOURCE NFPS'!$C:$C)),IF(COUNT(O87,O96)&gt;0,SUM(O87,O96),IF(COUNT(L79:N79)&gt;0,SUM(L79:N79),"..."))))</f>
        <v>...</v>
      </c>
      <c r="Q79" s="655">
        <f t="shared" si="3"/>
        <v>0</v>
      </c>
      <c r="R79" s="656">
        <f t="shared" si="4"/>
        <v>0</v>
      </c>
      <c r="S79" s="657">
        <f t="shared" si="5"/>
        <v>0</v>
      </c>
    </row>
    <row r="80" spans="1:19" s="720" customFormat="1" ht="10.5" customHeight="1">
      <c r="A80" s="686" t="s">
        <v>2093</v>
      </c>
      <c r="B80" s="652" t="s">
        <v>582</v>
      </c>
      <c r="C80" s="653" t="s">
        <v>1063</v>
      </c>
      <c r="D80" s="654" t="str">
        <f>IF(COUNTIF('SOURCE BA'!$F:$F,$A80)&gt;0,SUMIF('SOURCE BA'!$F:$F,$A80,'SOURCE BA'!$C:$C),IF((COUNTIF('SOURCE BA'!$F:$F,$A80&amp;"A")+COUNTIF('SOURCE BA'!$F:$F,$A80&amp;"B")+COUNTIF('SOURCE BA'!$F:$F,$A80&amp;"C"))&gt;0,ABS(SUMIF('SOURCE BA'!$F:$F,$A80&amp;"A",'SOURCE BA'!$C:$C))-ABS(SUMIF('SOURCE BA'!$F:$F,$A80&amp;"B",'SOURCE BA'!$C:$C))-ABS(SUMIF('SOURCE BA'!$F:$F,$A80&amp;"C",'SOURCE BA'!$C:$C)),IF(COUNT(D88,D97)&gt;0,SUM(D88,D97),"...")))</f>
        <v>...</v>
      </c>
      <c r="E80" s="654" t="str">
        <f>IF(COUNTIF('SOURCE EA'!$F:$F,$A80)&gt;0,SUMIF('SOURCE EA'!$F:$F,$A80,'SOURCE EA'!$C:$C),IF((COUNTIF('SOURCE EA'!$F:$F,$A80&amp;"A")+COUNTIF('SOURCE EA'!$F:$F,$A80&amp;"B")+COUNTIF('SOURCE EA'!$F:$F,$A80&amp;"C"))&gt;0,ABS(SUMIF('SOURCE EA'!$F:$F,$A80&amp;"A",'SOURCE EA'!$C:$C))-ABS(SUMIF('SOURCE EA'!$F:$F,$A80&amp;"B",'SOURCE EA'!$C:$C))-ABS(SUMIF('SOURCE EA'!$F:$F,$A80&amp;"C",'SOURCE EA'!$C:$C)),IF(COUNT(E88,E97)&gt;0,SUM(E88,E97),"...")))</f>
        <v>...</v>
      </c>
      <c r="F80" s="654" t="str">
        <f>IF(COUNTIF('SOURCE SS'!$F:$F,$A80)&gt;0,SUMIF('SOURCE SS'!$F:$F,$A80,'SOURCE SS'!$C:$C),IF((COUNTIF('SOURCE SS'!$F:$F,$A80&amp;"A")+COUNTIF('SOURCE SS'!$F:$F,$A80&amp;"B")+COUNTIF('SOURCE SS'!$F:$F,$A80&amp;"C"))&gt;0,ABS(SUMIF('SOURCE SS'!$F:$F,$A80&amp;"A",'SOURCE SS'!$C:$C))-ABS(SUMIF('SOURCE SS'!$F:$F,$A80&amp;"B",'SOURCE SS'!$C:$C))-ABS(SUMIF('SOURCE SS'!$F:$F,$A80&amp;"C",'SOURCE SS'!$C:$C)),IF(COUNT(F88,F97)&gt;0,SUM(F88,F97),"...")))</f>
        <v>...</v>
      </c>
      <c r="G80" s="654" t="str">
        <f>IF(COUNTIF('SOURCE CC'!$F:$F,$A80)&gt;0,SUMIF('SOURCE CC'!$F:$F,$A80,'SOURCE CC'!$C:$C),IF((COUNTIF('SOURCE CC'!$F:$F,$A80&amp;"A")+COUNTIF('SOURCE CC'!$F:$F,$A80&amp;"B")+COUNTIF('SOURCE CC'!$F:$F,$A80&amp;"C"))&gt;0,ABS(SUMIF('SOURCE CC'!$F:$F,$A80&amp;"A",'SOURCE CC'!$C:$C))-ABS(SUMIF('SOURCE CC'!$F:$F,$A80&amp;"B",'SOURCE CC'!$C:$C))-ABS(SUMIF('SOURCE CC'!$F:$F,$A80&amp;"C",'SOURCE CC'!$C:$C)),IF(COUNT(G88,G97)&gt;0,SUM(G88,G97),"...")))</f>
        <v>...</v>
      </c>
      <c r="H80" s="654" t="str">
        <f>IF(COUNTIF('SOURCE CG'!$F:$F,$A80)&gt;0,SUMIF('SOURCE CG'!$F:$F,$A80,'SOURCE CG'!$C:$C),IF((COUNTIF('SOURCE CG'!$F:$F,$A80&amp;"A")+COUNTIF('SOURCE CG'!$F:$F,$A80&amp;"B")+COUNTIF('SOURCE CG'!$F:$F,$A80&amp;"C"))&gt;0,ABS(SUMIF('SOURCE CG'!$F:$F,$A80&amp;"A",'SOURCE CG'!$C:$C))-ABS(SUMIF('SOURCE CG'!$F:$F,$A80&amp;"B",'SOURCE CG'!$C:$C))-ABS(SUMIF('SOURCE CG'!$F:$F,$A80&amp;"C",'SOURCE CG'!$C:$C)),IF(COUNT(H88,H97)&gt;0,SUM(H88,H97),IF(COUNT(D80:G80)&gt;0,SUM(D80:G80),"..."))))</f>
        <v>...</v>
      </c>
      <c r="I80" s="654" t="str">
        <f>IF(COUNTIF('SOURCE SG'!$F:$F,$A80)&gt;0,SUMIF('SOURCE SG'!$F:$F,$A80,'SOURCE SG'!$C:$C),IF((COUNTIF('SOURCE SG'!$F:$F,$A80&amp;"A")+COUNTIF('SOURCE SG'!$F:$F,$A80&amp;"B")+COUNTIF('SOURCE SG'!$F:$F,$A80&amp;"C"))&gt;0,ABS(SUMIF('SOURCE SG'!$F:$F,$A80&amp;"A",'SOURCE SG'!$C:$C))-ABS(SUMIF('SOURCE SG'!$F:$F,$A80&amp;"B",'SOURCE SG'!$C:$C))-ABS(SUMIF('SOURCE SG'!$F:$F,$A80&amp;"C",'SOURCE SG'!$C:$C)),IF(COUNT(I88,I97)&gt;0,SUM(I88,I97),"...")))</f>
        <v>...</v>
      </c>
      <c r="J80" s="654" t="str">
        <f>IF(COUNTIF('SOURCE LG'!$F:$F,$A80)&gt;0,SUMIF('SOURCE LG'!$F:$F,$A80,'SOURCE LG'!$C:$C),IF((COUNTIF('SOURCE LG'!$F:$F,$A80&amp;"A")+COUNTIF('SOURCE LG'!$F:$F,$A80&amp;"B")+COUNTIF('SOURCE LG'!$F:$F,$A80&amp;"C"))&gt;0,ABS(SUMIF('SOURCE LG'!$F:$F,$A80&amp;"A",'SOURCE LG'!$C:$C))-ABS(SUMIF('SOURCE LG'!$F:$F,$A80&amp;"B",'SOURCE LG'!$C:$C))-ABS(SUMIF('SOURCE LG'!$F:$F,$A80&amp;"C",'SOURCE LG'!$C:$C)),IF(COUNT(J88,J97)&gt;0,SUM(J88,J97),"...")))</f>
        <v>...</v>
      </c>
      <c r="K80" s="654" t="str">
        <f>IF(COUNTIF('SOURCE CT'!$F:$F,$A80)&gt;0,SUMIF('SOURCE CT'!$F:$F,$A80,'SOURCE CT'!$C:$C),IF((COUNTIF('SOURCE CT'!$F:$F,$A80&amp;"A")+COUNTIF('SOURCE CT'!$F:$F,$A80&amp;"B")+COUNTIF('SOURCE CT'!$F:$F,$A80&amp;"C"))&gt;0,ABS(SUMIF('SOURCE CT'!$F:$F,$A80&amp;"A",'SOURCE CT'!$C:$C))-ABS(SUMIF('SOURCE CT'!$F:$F,$A80&amp;"B",'SOURCE CT'!$C:$C))-ABS(SUMIF('SOURCE CT'!$F:$F,$A80&amp;"C",'SOURCE CT'!$C:$C)),IF(COUNT(K88,K97)&gt;0,SUM(K88,K97),"...")))</f>
        <v>...</v>
      </c>
      <c r="L80" s="654" t="str">
        <f>IF(COUNTIF('SOURCE GG'!$F:$F,$A80)&gt;0,SUMIF('SOURCE GG'!$F:$F,$A80,'SOURCE GG'!$C:$C),IF((COUNTIF('SOURCE GG'!$F:$F,$A80&amp;"A")+COUNTIF('SOURCE GG'!$F:$F,$A80&amp;"B")+COUNTIF('SOURCE GG'!$F:$F,$A80&amp;"C"))&gt;0,ABS(SUMIF('SOURCE GG'!$F:$F,$A80&amp;"A",'SOURCE GG'!$C:$C))-ABS(SUMIF('SOURCE GG'!$F:$F,$A80&amp;"B",'SOURCE GG'!$C:$C))-ABS(SUMIF('SOURCE GG'!$F:$F,$A80&amp;"C",'SOURCE GG'!$C:$C)),IF(COUNT(L88,L97)&gt;0,SUM(L88,L97),IF(COUNT(H80:K80)&gt;0,SUM(H80:K80),"..."))))</f>
        <v>...</v>
      </c>
      <c r="M80" s="654" t="str">
        <f>IF(COUNTIF('SOURCE NFPC'!$F:$F,$A80)&gt;0,SUMIF('SOURCE NFPC'!$F:$F,$A80,'SOURCE NFPC'!$C:$C),IF((COUNTIF('SOURCE NFPC'!$F:$F,$A80&amp;"A")+COUNTIF('SOURCE NFPC'!$F:$F,$A80&amp;"B")+COUNTIF('SOURCE NFPC'!$F:$F,$A80&amp;"C"))&gt;0,ABS(SUMIF('SOURCE NFPC'!$F:$F,$A80&amp;"A",'SOURCE NFPC'!$C:$C))-ABS(SUMIF('SOURCE NFPC'!$F:$F,$A80&amp;"B",'SOURCE NFPC'!$C:$C))-ABS(SUMIF('SOURCE NFPC'!$F:$F,$A80&amp;"C",'SOURCE NFPC'!$C:$C)),IF(COUNT(M88,M97)&gt;0,SUM(M88,M97),"...")))</f>
        <v>...</v>
      </c>
      <c r="N80" s="654" t="str">
        <f>IF(COUNTIF('SOURCE CN'!$F:$F,$A80)&gt;0,SUMIF('SOURCE CN'!$F:$F,$A80,'SOURCE CN'!$C:$C),IF((COUNTIF('SOURCE CN'!$F:$F,$A80&amp;"A")+COUNTIF('SOURCE CN'!$F:$F,$A80&amp;"B")+COUNTIF('SOURCE CN'!$F:$F,$A80&amp;"C"))&gt;0,ABS(SUMIF('SOURCE CN'!$F:$F,$A80&amp;"A",'SOURCE CN'!$C:$C))-ABS(SUMIF('SOURCE CN'!$F:$F,$A80&amp;"B",'SOURCE CN'!$C:$C))-ABS(SUMIF('SOURCE CN'!$F:$F,$A80&amp;"C",'SOURCE CN'!$C:$C)),IF(COUNT(N88,N97)&gt;0,SUM(N88,N97),"...")))</f>
        <v>...</v>
      </c>
      <c r="O80" s="654" t="str">
        <f>IF(COUNTIF('SOURCE NFPS'!$F:$F,$A80)&gt;0,SUMIF('SOURCE NFPS'!$F:$F,$A80,'SOURCE NFPS'!$C:$C),IF((COUNTIF('SOURCE NFPS'!$F:$F,$A80&amp;"A")+COUNTIF('SOURCE NFPS'!$F:$F,$A80&amp;"B")+COUNTIF('SOURCE NFPS'!$F:$F,$A80&amp;"C"))&gt;0,ABS(SUMIF('SOURCE NFPS'!$F:$F,$A80&amp;"A",'SOURCE NFPS'!$C:$C))-ABS(SUMIF('SOURCE NFPS'!$F:$F,$A80&amp;"B",'SOURCE NFPS'!$C:$C))-ABS(SUMIF('SOURCE NFPS'!$F:$F,$A80&amp;"C",'SOURCE NFPS'!$C:$C)),IF(COUNT(O88,O97)&gt;0,SUM(O88,O97),IF(COUNT(L80:N80)&gt;0,SUM(L80:N80),"..."))))</f>
        <v>...</v>
      </c>
      <c r="Q80" s="655">
        <f t="shared" si="3"/>
        <v>0</v>
      </c>
      <c r="R80" s="656">
        <f t="shared" si="4"/>
        <v>0</v>
      </c>
      <c r="S80" s="657">
        <f t="shared" si="5"/>
        <v>0</v>
      </c>
    </row>
    <row r="81" spans="1:19" s="720" customFormat="1" ht="11.25" customHeight="1">
      <c r="A81" s="686" t="s">
        <v>2094</v>
      </c>
      <c r="B81" s="652" t="s">
        <v>583</v>
      </c>
      <c r="C81" s="653" t="s">
        <v>1063</v>
      </c>
      <c r="D81" s="654" t="str">
        <f>IF(COUNTIF('SOURCE BA'!$F:$F,$A81)&gt;0,SUMIF('SOURCE BA'!$F:$F,$A81,'SOURCE BA'!$C:$C),IF((COUNTIF('SOURCE BA'!$F:$F,$A81&amp;"A")+COUNTIF('SOURCE BA'!$F:$F,$A81&amp;"B")+COUNTIF('SOURCE BA'!$F:$F,$A81&amp;"C"))&gt;0,ABS(SUMIF('SOURCE BA'!$F:$F,$A81&amp;"A",'SOURCE BA'!$C:$C))-ABS(SUMIF('SOURCE BA'!$F:$F,$A81&amp;"B",'SOURCE BA'!$C:$C))-ABS(SUMIF('SOURCE BA'!$F:$F,$A81&amp;"C",'SOURCE BA'!$C:$C)),IF(COUNT(D89,D98)&gt;0,SUM(D89,D98),"...")))</f>
        <v>...</v>
      </c>
      <c r="E81" s="654" t="str">
        <f>IF(COUNTIF('SOURCE EA'!$F:$F,$A81)&gt;0,SUMIF('SOURCE EA'!$F:$F,$A81,'SOURCE EA'!$C:$C),IF((COUNTIF('SOURCE EA'!$F:$F,$A81&amp;"A")+COUNTIF('SOURCE EA'!$F:$F,$A81&amp;"B")+COUNTIF('SOURCE EA'!$F:$F,$A81&amp;"C"))&gt;0,ABS(SUMIF('SOURCE EA'!$F:$F,$A81&amp;"A",'SOURCE EA'!$C:$C))-ABS(SUMIF('SOURCE EA'!$F:$F,$A81&amp;"B",'SOURCE EA'!$C:$C))-ABS(SUMIF('SOURCE EA'!$F:$F,$A81&amp;"C",'SOURCE EA'!$C:$C)),IF(COUNT(E89,E98)&gt;0,SUM(E89,E98),"...")))</f>
        <v>...</v>
      </c>
      <c r="F81" s="654" t="str">
        <f>IF(COUNTIF('SOURCE SS'!$F:$F,$A81)&gt;0,SUMIF('SOURCE SS'!$F:$F,$A81,'SOURCE SS'!$C:$C),IF((COUNTIF('SOURCE SS'!$F:$F,$A81&amp;"A")+COUNTIF('SOURCE SS'!$F:$F,$A81&amp;"B")+COUNTIF('SOURCE SS'!$F:$F,$A81&amp;"C"))&gt;0,ABS(SUMIF('SOURCE SS'!$F:$F,$A81&amp;"A",'SOURCE SS'!$C:$C))-ABS(SUMIF('SOURCE SS'!$F:$F,$A81&amp;"B",'SOURCE SS'!$C:$C))-ABS(SUMIF('SOURCE SS'!$F:$F,$A81&amp;"C",'SOURCE SS'!$C:$C)),IF(COUNT(F89,F98)&gt;0,SUM(F89,F98),"...")))</f>
        <v>...</v>
      </c>
      <c r="G81" s="654" t="str">
        <f>IF(COUNTIF('SOURCE CC'!$F:$F,$A81)&gt;0,SUMIF('SOURCE CC'!$F:$F,$A81,'SOURCE CC'!$C:$C),IF((COUNTIF('SOURCE CC'!$F:$F,$A81&amp;"A")+COUNTIF('SOURCE CC'!$F:$F,$A81&amp;"B")+COUNTIF('SOURCE CC'!$F:$F,$A81&amp;"C"))&gt;0,ABS(SUMIF('SOURCE CC'!$F:$F,$A81&amp;"A",'SOURCE CC'!$C:$C))-ABS(SUMIF('SOURCE CC'!$F:$F,$A81&amp;"B",'SOURCE CC'!$C:$C))-ABS(SUMIF('SOURCE CC'!$F:$F,$A81&amp;"C",'SOURCE CC'!$C:$C)),IF(COUNT(G89,G98)&gt;0,SUM(G89,G98),"...")))</f>
        <v>...</v>
      </c>
      <c r="H81" s="654" t="str">
        <f>IF(COUNTIF('SOURCE CG'!$F:$F,$A81)&gt;0,SUMIF('SOURCE CG'!$F:$F,$A81,'SOURCE CG'!$C:$C),IF((COUNTIF('SOURCE CG'!$F:$F,$A81&amp;"A")+COUNTIF('SOURCE CG'!$F:$F,$A81&amp;"B")+COUNTIF('SOURCE CG'!$F:$F,$A81&amp;"C"))&gt;0,ABS(SUMIF('SOURCE CG'!$F:$F,$A81&amp;"A",'SOURCE CG'!$C:$C))-ABS(SUMIF('SOURCE CG'!$F:$F,$A81&amp;"B",'SOURCE CG'!$C:$C))-ABS(SUMIF('SOURCE CG'!$F:$F,$A81&amp;"C",'SOURCE CG'!$C:$C)),IF(COUNT(H89,H98)&gt;0,SUM(H89,H98),IF(COUNT(D81:G81)&gt;0,SUM(D81:G81),"..."))))</f>
        <v>...</v>
      </c>
      <c r="I81" s="654" t="str">
        <f>IF(COUNTIF('SOURCE SG'!$F:$F,$A81)&gt;0,SUMIF('SOURCE SG'!$F:$F,$A81,'SOURCE SG'!$C:$C),IF((COUNTIF('SOURCE SG'!$F:$F,$A81&amp;"A")+COUNTIF('SOURCE SG'!$F:$F,$A81&amp;"B")+COUNTIF('SOURCE SG'!$F:$F,$A81&amp;"C"))&gt;0,ABS(SUMIF('SOURCE SG'!$F:$F,$A81&amp;"A",'SOURCE SG'!$C:$C))-ABS(SUMIF('SOURCE SG'!$F:$F,$A81&amp;"B",'SOURCE SG'!$C:$C))-ABS(SUMIF('SOURCE SG'!$F:$F,$A81&amp;"C",'SOURCE SG'!$C:$C)),IF(COUNT(I89,I98)&gt;0,SUM(I89,I98),"...")))</f>
        <v>...</v>
      </c>
      <c r="J81" s="654" t="str">
        <f>IF(COUNTIF('SOURCE LG'!$F:$F,$A81)&gt;0,SUMIF('SOURCE LG'!$F:$F,$A81,'SOURCE LG'!$C:$C),IF((COUNTIF('SOURCE LG'!$F:$F,$A81&amp;"A")+COUNTIF('SOURCE LG'!$F:$F,$A81&amp;"B")+COUNTIF('SOURCE LG'!$F:$F,$A81&amp;"C"))&gt;0,ABS(SUMIF('SOURCE LG'!$F:$F,$A81&amp;"A",'SOURCE LG'!$C:$C))-ABS(SUMIF('SOURCE LG'!$F:$F,$A81&amp;"B",'SOURCE LG'!$C:$C))-ABS(SUMIF('SOURCE LG'!$F:$F,$A81&amp;"C",'SOURCE LG'!$C:$C)),IF(COUNT(J89,J98)&gt;0,SUM(J89,J98),"...")))</f>
        <v>...</v>
      </c>
      <c r="K81" s="654" t="str">
        <f>IF(COUNTIF('SOURCE CT'!$F:$F,$A81)&gt;0,SUMIF('SOURCE CT'!$F:$F,$A81,'SOURCE CT'!$C:$C),IF((COUNTIF('SOURCE CT'!$F:$F,$A81&amp;"A")+COUNTIF('SOURCE CT'!$F:$F,$A81&amp;"B")+COUNTIF('SOURCE CT'!$F:$F,$A81&amp;"C"))&gt;0,ABS(SUMIF('SOURCE CT'!$F:$F,$A81&amp;"A",'SOURCE CT'!$C:$C))-ABS(SUMIF('SOURCE CT'!$F:$F,$A81&amp;"B",'SOURCE CT'!$C:$C))-ABS(SUMIF('SOURCE CT'!$F:$F,$A81&amp;"C",'SOURCE CT'!$C:$C)),IF(COUNT(K89,K98)&gt;0,SUM(K89,K98),"...")))</f>
        <v>...</v>
      </c>
      <c r="L81" s="654" t="str">
        <f>IF(COUNTIF('SOURCE GG'!$F:$F,$A81)&gt;0,SUMIF('SOURCE GG'!$F:$F,$A81,'SOURCE GG'!$C:$C),IF((COUNTIF('SOURCE GG'!$F:$F,$A81&amp;"A")+COUNTIF('SOURCE GG'!$F:$F,$A81&amp;"B")+COUNTIF('SOURCE GG'!$F:$F,$A81&amp;"C"))&gt;0,ABS(SUMIF('SOURCE GG'!$F:$F,$A81&amp;"A",'SOURCE GG'!$C:$C))-ABS(SUMIF('SOURCE GG'!$F:$F,$A81&amp;"B",'SOURCE GG'!$C:$C))-ABS(SUMIF('SOURCE GG'!$F:$F,$A81&amp;"C",'SOURCE GG'!$C:$C)),IF(COUNT(L89,L98)&gt;0,SUM(L89,L98),IF(COUNT(H81:K81)&gt;0,SUM(H81:K81),"..."))))</f>
        <v>...</v>
      </c>
      <c r="M81" s="654" t="str">
        <f>IF(COUNTIF('SOURCE NFPC'!$F:$F,$A81)&gt;0,SUMIF('SOURCE NFPC'!$F:$F,$A81,'SOURCE NFPC'!$C:$C),IF((COUNTIF('SOURCE NFPC'!$F:$F,$A81&amp;"A")+COUNTIF('SOURCE NFPC'!$F:$F,$A81&amp;"B")+COUNTIF('SOURCE NFPC'!$F:$F,$A81&amp;"C"))&gt;0,ABS(SUMIF('SOURCE NFPC'!$F:$F,$A81&amp;"A",'SOURCE NFPC'!$C:$C))-ABS(SUMIF('SOURCE NFPC'!$F:$F,$A81&amp;"B",'SOURCE NFPC'!$C:$C))-ABS(SUMIF('SOURCE NFPC'!$F:$F,$A81&amp;"C",'SOURCE NFPC'!$C:$C)),IF(COUNT(M89,M98)&gt;0,SUM(M89,M98),"...")))</f>
        <v>...</v>
      </c>
      <c r="N81" s="654" t="str">
        <f>IF(COUNTIF('SOURCE CN'!$F:$F,$A81)&gt;0,SUMIF('SOURCE CN'!$F:$F,$A81,'SOURCE CN'!$C:$C),IF((COUNTIF('SOURCE CN'!$F:$F,$A81&amp;"A")+COUNTIF('SOURCE CN'!$F:$F,$A81&amp;"B")+COUNTIF('SOURCE CN'!$F:$F,$A81&amp;"C"))&gt;0,ABS(SUMIF('SOURCE CN'!$F:$F,$A81&amp;"A",'SOURCE CN'!$C:$C))-ABS(SUMIF('SOURCE CN'!$F:$F,$A81&amp;"B",'SOURCE CN'!$C:$C))-ABS(SUMIF('SOURCE CN'!$F:$F,$A81&amp;"C",'SOURCE CN'!$C:$C)),IF(COUNT(N89,N98)&gt;0,SUM(N89,N98),"...")))</f>
        <v>...</v>
      </c>
      <c r="O81" s="654" t="str">
        <f>IF(COUNTIF('SOURCE NFPS'!$F:$F,$A81)&gt;0,SUMIF('SOURCE NFPS'!$F:$F,$A81,'SOURCE NFPS'!$C:$C),IF((COUNTIF('SOURCE NFPS'!$F:$F,$A81&amp;"A")+COUNTIF('SOURCE NFPS'!$F:$F,$A81&amp;"B")+COUNTIF('SOURCE NFPS'!$F:$F,$A81&amp;"C"))&gt;0,ABS(SUMIF('SOURCE NFPS'!$F:$F,$A81&amp;"A",'SOURCE NFPS'!$C:$C))-ABS(SUMIF('SOURCE NFPS'!$F:$F,$A81&amp;"B",'SOURCE NFPS'!$C:$C))-ABS(SUMIF('SOURCE NFPS'!$F:$F,$A81&amp;"C",'SOURCE NFPS'!$C:$C)),IF(COUNT(O89,O98)&gt;0,SUM(O89,O98),IF(COUNT(L81:N81)&gt;0,SUM(L81:N81),"..."))))</f>
        <v>...</v>
      </c>
      <c r="Q81" s="655">
        <f t="shared" si="3"/>
        <v>0</v>
      </c>
      <c r="R81" s="656">
        <f t="shared" si="4"/>
        <v>0</v>
      </c>
      <c r="S81" s="657">
        <f t="shared" si="5"/>
        <v>0</v>
      </c>
    </row>
    <row r="82" spans="1:19" ht="15" customHeight="1">
      <c r="A82" s="472" t="s">
        <v>2095</v>
      </c>
      <c r="B82" s="95" t="s">
        <v>413</v>
      </c>
      <c r="C82" s="4" t="s">
        <v>1063</v>
      </c>
      <c r="D82" s="605" t="str">
        <f>IF(COUNTIF('SOURCE BA'!$F:$F,$A82)&gt;0,SUMIF('SOURCE BA'!$F:$F,$A82,'SOURCE BA'!$C:$C),IF((COUNTIF('SOURCE BA'!$F:$F,$A82&amp;"A")+COUNTIF('SOURCE BA'!$F:$F,$A82&amp;"B")+COUNTIF('SOURCE BA'!$F:$F,$A82&amp;"C"))&gt;0,ABS(SUMIF('SOURCE BA'!$F:$F,$A82&amp;"A",'SOURCE BA'!$C:$C))-ABS(SUMIF('SOURCE BA'!$F:$F,$A82&amp;"B",'SOURCE BA'!$C:$C))-ABS(SUMIF('SOURCE BA'!$F:$F,$A82&amp;"C",'SOURCE BA'!$C:$C)),IF(COUNT(D83:D89)&gt;0,SUM(D83:D89),"...")))</f>
        <v>...</v>
      </c>
      <c r="E82" s="605" t="str">
        <f>IF(COUNTIF('SOURCE EA'!$F:$F,$A82)&gt;0,SUMIF('SOURCE EA'!$F:$F,$A82,'SOURCE EA'!$C:$C),IF((COUNTIF('SOURCE EA'!$F:$F,$A82&amp;"A")+COUNTIF('SOURCE EA'!$F:$F,$A82&amp;"B")+COUNTIF('SOURCE EA'!$F:$F,$A82&amp;"C"))&gt;0,ABS(SUMIF('SOURCE EA'!$F:$F,$A82&amp;"A",'SOURCE EA'!$C:$C))-ABS(SUMIF('SOURCE EA'!$F:$F,$A82&amp;"B",'SOURCE EA'!$C:$C))-ABS(SUMIF('SOURCE EA'!$F:$F,$A82&amp;"C",'SOURCE EA'!$C:$C)),IF(COUNT(E83:E89)&gt;0,SUM(E83:E89),"...")))</f>
        <v>...</v>
      </c>
      <c r="F82" s="605" t="str">
        <f>IF(COUNTIF('SOURCE SS'!$F:$F,$A82)&gt;0,SUMIF('SOURCE SS'!$F:$F,$A82,'SOURCE SS'!$C:$C),IF((COUNTIF('SOURCE SS'!$F:$F,$A82&amp;"A")+COUNTIF('SOURCE SS'!$F:$F,$A82&amp;"B")+COUNTIF('SOURCE SS'!$F:$F,$A82&amp;"C"))&gt;0,ABS(SUMIF('SOURCE SS'!$F:$F,$A82&amp;"A",'SOURCE SS'!$C:$C))-ABS(SUMIF('SOURCE SS'!$F:$F,$A82&amp;"B",'SOURCE SS'!$C:$C))-ABS(SUMIF('SOURCE SS'!$F:$F,$A82&amp;"C",'SOURCE SS'!$C:$C)),IF(COUNT(F83:F89)&gt;0,SUM(F83:F89),"...")))</f>
        <v>...</v>
      </c>
      <c r="G82" s="605" t="str">
        <f>IF(COUNTIF('SOURCE CC'!$F:$F,$A82)&gt;0,SUMIF('SOURCE CC'!$F:$F,$A82,'SOURCE CC'!$C:$C),IF((COUNTIF('SOURCE CC'!$F:$F,$A82&amp;"A")+COUNTIF('SOURCE CC'!$F:$F,$A82&amp;"B")+COUNTIF('SOURCE CC'!$F:$F,$A82&amp;"C"))&gt;0,ABS(SUMIF('SOURCE CC'!$F:$F,$A82&amp;"A",'SOURCE CC'!$C:$C))-ABS(SUMIF('SOURCE CC'!$F:$F,$A82&amp;"B",'SOURCE CC'!$C:$C))-ABS(SUMIF('SOURCE CC'!$F:$F,$A82&amp;"C",'SOURCE CC'!$C:$C)),IF(COUNT(G83:G89)&gt;0,SUM(G83:G89),"...")))</f>
        <v>...</v>
      </c>
      <c r="H82" s="605" t="str">
        <f>IF(COUNTIF('SOURCE CG'!$F:$F,$A82)&gt;0,SUMIF('SOURCE CG'!$F:$F,$A82,'SOURCE CG'!$C:$C),IF((COUNTIF('SOURCE CG'!$F:$F,$A82&amp;"A")+COUNTIF('SOURCE CG'!$F:$F,$A82&amp;"B")+COUNTIF('SOURCE CG'!$F:$F,$A82&amp;"C"))&gt;0,ABS(SUMIF('SOURCE CG'!$F:$F,$A82&amp;"A",'SOURCE CG'!$C:$C))-ABS(SUMIF('SOURCE CG'!$F:$F,$A82&amp;"B",'SOURCE CG'!$C:$C))-ABS(SUMIF('SOURCE CG'!$F:$F,$A82&amp;"C",'SOURCE CG'!$C:$C)),IF(COUNT(H83:H89)&gt;0,SUM(H83:H89),IF(COUNT(D82:G82)&gt;0,SUM(D82:G82),"..."))))</f>
        <v>...</v>
      </c>
      <c r="I82" s="605" t="str">
        <f>IF(COUNTIF('SOURCE SG'!$F:$F,$A82)&gt;0,SUMIF('SOURCE SG'!$F:$F,$A82,'SOURCE SG'!$C:$C),IF((COUNTIF('SOURCE SG'!$F:$F,$A82&amp;"A")+COUNTIF('SOURCE SG'!$F:$F,$A82&amp;"B")+COUNTIF('SOURCE SG'!$F:$F,$A82&amp;"C"))&gt;0,ABS(SUMIF('SOURCE SG'!$F:$F,$A82&amp;"A",'SOURCE SG'!$C:$C))-ABS(SUMIF('SOURCE SG'!$F:$F,$A82&amp;"B",'SOURCE SG'!$C:$C))-ABS(SUMIF('SOURCE SG'!$F:$F,$A82&amp;"C",'SOURCE SG'!$C:$C)),IF(COUNT(I83:I89)&gt;0,SUM(I83:I89),"...")))</f>
        <v>...</v>
      </c>
      <c r="J82" s="605" t="str">
        <f>IF(COUNTIF('SOURCE LG'!$F:$F,$A82)&gt;0,SUMIF('SOURCE LG'!$F:$F,$A82,'SOURCE LG'!$C:$C),IF((COUNTIF('SOURCE LG'!$F:$F,$A82&amp;"A")+COUNTIF('SOURCE LG'!$F:$F,$A82&amp;"B")+COUNTIF('SOURCE LG'!$F:$F,$A82&amp;"C"))&gt;0,ABS(SUMIF('SOURCE LG'!$F:$F,$A82&amp;"A",'SOURCE LG'!$C:$C))-ABS(SUMIF('SOURCE LG'!$F:$F,$A82&amp;"B",'SOURCE LG'!$C:$C))-ABS(SUMIF('SOURCE LG'!$F:$F,$A82&amp;"C",'SOURCE LG'!$C:$C)),IF(COUNT(J83:J89)&gt;0,SUM(J83:J89),"...")))</f>
        <v>...</v>
      </c>
      <c r="K82" s="605" t="str">
        <f>IF(COUNTIF('SOURCE CT'!$F:$F,$A82)&gt;0,SUMIF('SOURCE CT'!$F:$F,$A82,'SOURCE CT'!$C:$C),IF((COUNTIF('SOURCE CT'!$F:$F,$A82&amp;"A")+COUNTIF('SOURCE CT'!$F:$F,$A82&amp;"B")+COUNTIF('SOURCE CT'!$F:$F,$A82&amp;"C"))&gt;0,ABS(SUMIF('SOURCE CT'!$F:$F,$A82&amp;"A",'SOURCE CT'!$C:$C))-ABS(SUMIF('SOURCE CT'!$F:$F,$A82&amp;"B",'SOURCE CT'!$C:$C))-ABS(SUMIF('SOURCE CT'!$F:$F,$A82&amp;"C",'SOURCE CT'!$C:$C)),IF(COUNT(K83:K89)&gt;0,SUM(K83:K89),"...")))</f>
        <v>...</v>
      </c>
      <c r="L82" s="605" t="str">
        <f>IF(COUNTIF('SOURCE GG'!$F:$F,$A82)&gt;0,SUMIF('SOURCE GG'!$F:$F,$A82,'SOURCE GG'!$C:$C),IF((COUNTIF('SOURCE GG'!$F:$F,$A82&amp;"A")+COUNTIF('SOURCE GG'!$F:$F,$A82&amp;"B")+COUNTIF('SOURCE GG'!$F:$F,$A82&amp;"C"))&gt;0,ABS(SUMIF('SOURCE GG'!$F:$F,$A82&amp;"A",'SOURCE GG'!$C:$C))-ABS(SUMIF('SOURCE GG'!$F:$F,$A82&amp;"B",'SOURCE GG'!$C:$C))-ABS(SUMIF('SOURCE GG'!$F:$F,$A82&amp;"C",'SOURCE GG'!$C:$C)),IF(COUNT(L83:L89)&gt;0,SUM(L83:L89),IF(COUNT(H82:K82)&gt;0,SUM(H82:K82),"..."))))</f>
        <v>...</v>
      </c>
      <c r="M82" s="605" t="str">
        <f>IF(COUNTIF('SOURCE NFPC'!$F:$F,$A82)&gt;0,SUMIF('SOURCE NFPC'!$F:$F,$A82,'SOURCE NFPC'!$C:$C),IF((COUNTIF('SOURCE NFPC'!$F:$F,$A82&amp;"A")+COUNTIF('SOURCE NFPC'!$F:$F,$A82&amp;"B")+COUNTIF('SOURCE NFPC'!$F:$F,$A82&amp;"C"))&gt;0,ABS(SUMIF('SOURCE NFPC'!$F:$F,$A82&amp;"A",'SOURCE NFPC'!$C:$C))-ABS(SUMIF('SOURCE NFPC'!$F:$F,$A82&amp;"B",'SOURCE NFPC'!$C:$C))-ABS(SUMIF('SOURCE NFPC'!$F:$F,$A82&amp;"C",'SOURCE NFPC'!$C:$C)),IF(COUNT(M83:M89)&gt;0,SUM(M83:M89),"...")))</f>
        <v>...</v>
      </c>
      <c r="N82" s="605" t="str">
        <f>IF(COUNTIF('SOURCE CN'!$F:$F,$A82)&gt;0,SUMIF('SOURCE CN'!$F:$F,$A82,'SOURCE CN'!$C:$C),IF((COUNTIF('SOURCE CN'!$F:$F,$A82&amp;"A")+COUNTIF('SOURCE CN'!$F:$F,$A82&amp;"B")+COUNTIF('SOURCE CN'!$F:$F,$A82&amp;"C"))&gt;0,ABS(SUMIF('SOURCE CN'!$F:$F,$A82&amp;"A",'SOURCE CN'!$C:$C))-ABS(SUMIF('SOURCE CN'!$F:$F,$A82&amp;"B",'SOURCE CN'!$C:$C))-ABS(SUMIF('SOURCE CN'!$F:$F,$A82&amp;"C",'SOURCE CN'!$C:$C)),IF(COUNT(N83:N89)&gt;0,SUM(N83:N89),"...")))</f>
        <v>...</v>
      </c>
      <c r="O82" s="605" t="str">
        <f>IF(COUNTIF('SOURCE NFPS'!$F:$F,$A82)&gt;0,SUMIF('SOURCE NFPS'!$F:$F,$A82,'SOURCE NFPS'!$C:$C),IF((COUNTIF('SOURCE NFPS'!$F:$F,$A82&amp;"A")+COUNTIF('SOURCE NFPS'!$F:$F,$A82&amp;"B")+COUNTIF('SOURCE NFPS'!$F:$F,$A82&amp;"C"))&gt;0,ABS(SUMIF('SOURCE NFPS'!$F:$F,$A82&amp;"A",'SOURCE NFPS'!$C:$C))-ABS(SUMIF('SOURCE NFPS'!$F:$F,$A82&amp;"B",'SOURCE NFPS'!$C:$C))-ABS(SUMIF('SOURCE NFPS'!$F:$F,$A82&amp;"C",'SOURCE NFPS'!$C:$C)),IF(COUNT(O83:O89)&gt;0,SUM(O83:O89),IF(COUNT(L82:N82)&gt;0,SUM(L82:N82),"..."))))</f>
        <v>...</v>
      </c>
      <c r="Q82" s="563">
        <f t="shared" si="3"/>
        <v>0</v>
      </c>
      <c r="R82" s="564">
        <f t="shared" si="4"/>
        <v>0</v>
      </c>
      <c r="S82" s="565">
        <f t="shared" si="5"/>
        <v>0</v>
      </c>
    </row>
    <row r="83" spans="1:19" ht="9.75" customHeight="1">
      <c r="A83" s="677" t="s">
        <v>2096</v>
      </c>
      <c r="B83" s="96" t="s">
        <v>415</v>
      </c>
      <c r="C83" s="4" t="s">
        <v>1063</v>
      </c>
      <c r="D83" s="587" t="str">
        <f>IF(COUNTIF('SOURCE BA'!$F:$F,$A83)&gt;0,SUMIF('SOURCE BA'!$F:$F,$A83,'SOURCE BA'!$C:$C),IF((COUNTIF('SOURCE BA'!$F:$F,$A83&amp;"A")+COUNTIF('SOURCE BA'!$F:$F,$A83&amp;"B")+COUNTIF('SOURCE BA'!$F:$F,$A83&amp;"C"))&gt;0,ABS(SUMIF('SOURCE BA'!$F:$F,$A83&amp;"A",'SOURCE BA'!$C:$C))-ABS(SUMIF('SOURCE BA'!$F:$F,$A83&amp;"B",'SOURCE BA'!$C:$C))-ABS(SUMIF('SOURCE BA'!$F:$F,$A83&amp;"C",'SOURCE BA'!$C:$C)),"..."))</f>
        <v>...</v>
      </c>
      <c r="E83" s="587" t="str">
        <f>IF(COUNTIF('SOURCE EA'!$F:$F,$A83)&gt;0,SUMIF('SOURCE EA'!$F:$F,$A83,'SOURCE EA'!$C:$C),IF((COUNTIF('SOURCE EA'!$F:$F,$A83&amp;"A")+COUNTIF('SOURCE EA'!$F:$F,$A83&amp;"B")+COUNTIF('SOURCE EA'!$F:$F,$A83&amp;"C"))&gt;0,ABS(SUMIF('SOURCE EA'!$F:$F,$A83&amp;"A",'SOURCE EA'!$C:$C))-ABS(SUMIF('SOURCE EA'!$F:$F,$A83&amp;"B",'SOURCE EA'!$C:$C))-ABS(SUMIF('SOURCE EA'!$F:$F,$A83&amp;"C",'SOURCE EA'!$C:$C)),"..."))</f>
        <v>...</v>
      </c>
      <c r="F83" s="587" t="str">
        <f>IF(COUNTIF('SOURCE SS'!$F:$F,$A83)&gt;0,SUMIF('SOURCE SS'!$F:$F,$A83,'SOURCE SS'!$C:$C),IF((COUNTIF('SOURCE SS'!$F:$F,$A83&amp;"A")+COUNTIF('SOURCE SS'!$F:$F,$A83&amp;"B")+COUNTIF('SOURCE SS'!$F:$F,$A83&amp;"C"))&gt;0,ABS(SUMIF('SOURCE SS'!$F:$F,$A83&amp;"A",'SOURCE SS'!$C:$C))-ABS(SUMIF('SOURCE SS'!$F:$F,$A83&amp;"B",'SOURCE SS'!$C:$C))-ABS(SUMIF('SOURCE SS'!$F:$F,$A83&amp;"C",'SOURCE SS'!$C:$C)),"..."))</f>
        <v>...</v>
      </c>
      <c r="G83" s="587" t="str">
        <f>IF(COUNTIF('SOURCE CC'!$F:$F,$A83)&gt;0,SUMIF('SOURCE CC'!$F:$F,$A83,'SOURCE CC'!$C:$C),IF((COUNTIF('SOURCE CC'!$F:$F,$A83&amp;"A")+COUNTIF('SOURCE CC'!$F:$F,$A83&amp;"B")+COUNTIF('SOURCE CC'!$F:$F,$A83&amp;"C"))&gt;0,ABS(SUMIF('SOURCE CC'!$F:$F,$A83&amp;"A",'SOURCE CC'!$C:$C))-ABS(SUMIF('SOURCE CC'!$F:$F,$A83&amp;"B",'SOURCE CC'!$C:$C))-ABS(SUMIF('SOURCE CC'!$F:$F,$A83&amp;"C",'SOURCE CC'!$C:$C)),"..."))</f>
        <v>...</v>
      </c>
      <c r="H83" s="587" t="str">
        <f>IF(COUNTIF('SOURCE CG'!$F:$F,$A83)&gt;0,SUMIF('SOURCE CG'!$F:$F,$A83,'SOURCE CG'!$C:$C),IF((COUNTIF('SOURCE CG'!$F:$F,$A83&amp;"A")+COUNTIF('SOURCE CG'!$F:$F,$A83&amp;"B")+COUNTIF('SOURCE CG'!$F:$F,$A83&amp;"C"))&gt;0,ABS(SUMIF('SOURCE CG'!$F:$F,$A83&amp;"A",'SOURCE CG'!$C:$C))-ABS(SUMIF('SOURCE CG'!$F:$F,$A83&amp;"B",'SOURCE CG'!$C:$C))-ABS(SUMIF('SOURCE CG'!$F:$F,$A83&amp;"C",'SOURCE CG'!$C:$C)),IF(COUNT(D83:G83)&gt;0,SUM(D83:G83),"...")))</f>
        <v>...</v>
      </c>
      <c r="I83" s="587" t="str">
        <f>IF(COUNTIF('SOURCE SG'!$F:$F,$A83)&gt;0,SUMIF('SOURCE SG'!$F:$F,$A83,'SOURCE SG'!$C:$C),IF((COUNTIF('SOURCE SG'!$F:$F,$A83&amp;"A")+COUNTIF('SOURCE SG'!$F:$F,$A83&amp;"B")+COUNTIF('SOURCE SG'!$F:$F,$A83&amp;"C"))&gt;0,ABS(SUMIF('SOURCE SG'!$F:$F,$A83&amp;"A",'SOURCE SG'!$C:$C))-ABS(SUMIF('SOURCE SG'!$F:$F,$A83&amp;"B",'SOURCE SG'!$C:$C))-ABS(SUMIF('SOURCE SG'!$F:$F,$A83&amp;"C",'SOURCE SG'!$C:$C)),"..."))</f>
        <v>...</v>
      </c>
      <c r="J83" s="587" t="str">
        <f>IF(COUNTIF('SOURCE LG'!$F:$F,$A83)&gt;0,SUMIF('SOURCE LG'!$F:$F,$A83,'SOURCE LG'!$C:$C),IF((COUNTIF('SOURCE LG'!$F:$F,$A83&amp;"A")+COUNTIF('SOURCE LG'!$F:$F,$A83&amp;"B")+COUNTIF('SOURCE LG'!$F:$F,$A83&amp;"C"))&gt;0,ABS(SUMIF('SOURCE LG'!$F:$F,$A83&amp;"A",'SOURCE LG'!$C:$C))-ABS(SUMIF('SOURCE LG'!$F:$F,$A83&amp;"B",'SOURCE LG'!$C:$C))-ABS(SUMIF('SOURCE LG'!$F:$F,$A83&amp;"C",'SOURCE LG'!$C:$C)),"..."))</f>
        <v>...</v>
      </c>
      <c r="K83" s="587" t="str">
        <f>IF(COUNTIF('SOURCE CT'!$F:$F,$A83)&gt;0,SUMIF('SOURCE CT'!$F:$F,$A83,'SOURCE CT'!$C:$C),IF((COUNTIF('SOURCE CT'!$F:$F,$A83&amp;"A")+COUNTIF('SOURCE CT'!$F:$F,$A83&amp;"B")+COUNTIF('SOURCE CT'!$F:$F,$A83&amp;"C"))&gt;0,ABS(SUMIF('SOURCE CT'!$F:$F,$A83&amp;"A",'SOURCE CT'!$C:$C))-ABS(SUMIF('SOURCE CT'!$F:$F,$A83&amp;"B",'SOURCE CT'!$C:$C))-ABS(SUMIF('SOURCE CT'!$F:$F,$A83&amp;"C",'SOURCE CT'!$C:$C)),"..."))</f>
        <v>...</v>
      </c>
      <c r="L83" s="587" t="str">
        <f>IF(COUNTIF('SOURCE GG'!$F:$F,$A83)&gt;0,SUMIF('SOURCE GG'!$F:$F,$A83,'SOURCE GG'!$C:$C),IF((COUNTIF('SOURCE GG'!$F:$F,$A83&amp;"A")+COUNTIF('SOURCE GG'!$F:$F,$A83&amp;"B")+COUNTIF('SOURCE GG'!$F:$F,$A83&amp;"C"))&gt;0,ABS(SUMIF('SOURCE GG'!$F:$F,$A83&amp;"A",'SOURCE GG'!$C:$C))-ABS(SUMIF('SOURCE GG'!$F:$F,$A83&amp;"B",'SOURCE GG'!$C:$C))-ABS(SUMIF('SOURCE GG'!$F:$F,$A83&amp;"C",'SOURCE GG'!$C:$C)),IF(COUNT(H83:K83)&gt;0,SUM(H83:K83),"...")))</f>
        <v>...</v>
      </c>
      <c r="M83" s="587" t="str">
        <f>IF(COUNTIF('SOURCE NFPC'!$F:$F,$A83)&gt;0,SUMIF('SOURCE NFPC'!$F:$F,$A83,'SOURCE NFPC'!$C:$C),IF((COUNTIF('SOURCE NFPC'!$F:$F,$A83&amp;"A")+COUNTIF('SOURCE NFPC'!$F:$F,$A83&amp;"B")+COUNTIF('SOURCE NFPC'!$F:$F,$A83&amp;"C"))&gt;0,ABS(SUMIF('SOURCE NFPC'!$F:$F,$A83&amp;"A",'SOURCE NFPC'!$C:$C))-ABS(SUMIF('SOURCE NFPC'!$F:$F,$A83&amp;"B",'SOURCE NFPC'!$C:$C))-ABS(SUMIF('SOURCE NFPC'!$F:$F,$A83&amp;"C",'SOURCE NFPC'!$C:$C)),"..."))</f>
        <v>...</v>
      </c>
      <c r="N83" s="587" t="str">
        <f>IF(COUNTIF('SOURCE CN'!$F:$F,$A83)&gt;0,SUMIF('SOURCE CN'!$F:$F,$A83,'SOURCE CN'!$C:$C),IF((COUNTIF('SOURCE CN'!$F:$F,$A83&amp;"A")+COUNTIF('SOURCE CN'!$F:$F,$A83&amp;"B")+COUNTIF('SOURCE CN'!$F:$F,$A83&amp;"C"))&gt;0,ABS(SUMIF('SOURCE CN'!$F:$F,$A83&amp;"A",'SOURCE CN'!$C:$C))-ABS(SUMIF('SOURCE CN'!$F:$F,$A83&amp;"B",'SOURCE CN'!$C:$C))-ABS(SUMIF('SOURCE CN'!$F:$F,$A83&amp;"C",'SOURCE CN'!$C:$C)),"..."))</f>
        <v>...</v>
      </c>
      <c r="O83" s="587" t="str">
        <f>IF(COUNTIF('SOURCE NFPS'!$F:$F,$A83)&gt;0,SUMIF('SOURCE NFPS'!$F:$F,$A83,'SOURCE NFPS'!$C:$C),IF((COUNTIF('SOURCE NFPS'!$F:$F,$A83&amp;"A")+COUNTIF('SOURCE NFPS'!$F:$F,$A83&amp;"B")+COUNTIF('SOURCE NFPS'!$F:$F,$A83&amp;"C"))&gt;0,ABS(SUMIF('SOURCE NFPS'!$F:$F,$A83&amp;"A",'SOURCE NFPS'!$C:$C))-ABS(SUMIF('SOURCE NFPS'!$F:$F,$A83&amp;"B",'SOURCE NFPS'!$C:$C))-ABS(SUMIF('SOURCE NFPS'!$F:$F,$A83&amp;"C",'SOURCE NFPS'!$C:$C)),IF(COUNT(L83:N83)&gt;0,SUM(L83:N83),"...")))</f>
        <v>...</v>
      </c>
      <c r="Q83" s="563">
        <f t="shared" si="3"/>
        <v>0</v>
      </c>
      <c r="R83" s="564">
        <f t="shared" si="4"/>
        <v>0</v>
      </c>
      <c r="S83" s="565">
        <f t="shared" si="5"/>
        <v>0</v>
      </c>
    </row>
    <row r="84" spans="1:19" ht="9.75" customHeight="1">
      <c r="A84" s="677" t="s">
        <v>2097</v>
      </c>
      <c r="B84" s="96" t="s">
        <v>412</v>
      </c>
      <c r="C84" s="4" t="s">
        <v>1063</v>
      </c>
      <c r="D84" s="587" t="str">
        <f>IF(COUNTIF('SOURCE BA'!$F:$F,$A84)&gt;0,SUMIF('SOURCE BA'!$F:$F,$A84,'SOURCE BA'!$C:$C),IF((COUNTIF('SOURCE BA'!$F:$F,$A84&amp;"A")+COUNTIF('SOURCE BA'!$F:$F,$A84&amp;"B")+COUNTIF('SOURCE BA'!$F:$F,$A84&amp;"C"))&gt;0,ABS(SUMIF('SOURCE BA'!$F:$F,$A84&amp;"A",'SOURCE BA'!$C:$C))-ABS(SUMIF('SOURCE BA'!$F:$F,$A84&amp;"B",'SOURCE BA'!$C:$C))-ABS(SUMIF('SOURCE BA'!$F:$F,$A84&amp;"C",'SOURCE BA'!$C:$C)),"..."))</f>
        <v>...</v>
      </c>
      <c r="E84" s="587" t="str">
        <f>IF(COUNTIF('SOURCE EA'!$F:$F,$A84)&gt;0,SUMIF('SOURCE EA'!$F:$F,$A84,'SOURCE EA'!$C:$C),IF((COUNTIF('SOURCE EA'!$F:$F,$A84&amp;"A")+COUNTIF('SOURCE EA'!$F:$F,$A84&amp;"B")+COUNTIF('SOURCE EA'!$F:$F,$A84&amp;"C"))&gt;0,ABS(SUMIF('SOURCE EA'!$F:$F,$A84&amp;"A",'SOURCE EA'!$C:$C))-ABS(SUMIF('SOURCE EA'!$F:$F,$A84&amp;"B",'SOURCE EA'!$C:$C))-ABS(SUMIF('SOURCE EA'!$F:$F,$A84&amp;"C",'SOURCE EA'!$C:$C)),"..."))</f>
        <v>...</v>
      </c>
      <c r="F84" s="587" t="str">
        <f>IF(COUNTIF('SOURCE SS'!$F:$F,$A84)&gt;0,SUMIF('SOURCE SS'!$F:$F,$A84,'SOURCE SS'!$C:$C),IF((COUNTIF('SOURCE SS'!$F:$F,$A84&amp;"A")+COUNTIF('SOURCE SS'!$F:$F,$A84&amp;"B")+COUNTIF('SOURCE SS'!$F:$F,$A84&amp;"C"))&gt;0,ABS(SUMIF('SOURCE SS'!$F:$F,$A84&amp;"A",'SOURCE SS'!$C:$C))-ABS(SUMIF('SOURCE SS'!$F:$F,$A84&amp;"B",'SOURCE SS'!$C:$C))-ABS(SUMIF('SOURCE SS'!$F:$F,$A84&amp;"C",'SOURCE SS'!$C:$C)),"..."))</f>
        <v>...</v>
      </c>
      <c r="G84" s="587" t="str">
        <f>IF(COUNTIF('SOURCE CC'!$F:$F,$A84)&gt;0,SUMIF('SOURCE CC'!$F:$F,$A84,'SOURCE CC'!$C:$C),IF((COUNTIF('SOURCE CC'!$F:$F,$A84&amp;"A")+COUNTIF('SOURCE CC'!$F:$F,$A84&amp;"B")+COUNTIF('SOURCE CC'!$F:$F,$A84&amp;"C"))&gt;0,ABS(SUMIF('SOURCE CC'!$F:$F,$A84&amp;"A",'SOURCE CC'!$C:$C))-ABS(SUMIF('SOURCE CC'!$F:$F,$A84&amp;"B",'SOURCE CC'!$C:$C))-ABS(SUMIF('SOURCE CC'!$F:$F,$A84&amp;"C",'SOURCE CC'!$C:$C)),"..."))</f>
        <v>...</v>
      </c>
      <c r="H84" s="587" t="str">
        <f>IF(COUNTIF('SOURCE CG'!$F:$F,$A84)&gt;0,SUMIF('SOURCE CG'!$F:$F,$A84,'SOURCE CG'!$C:$C),IF((COUNTIF('SOURCE CG'!$F:$F,$A84&amp;"A")+COUNTIF('SOURCE CG'!$F:$F,$A84&amp;"B")+COUNTIF('SOURCE CG'!$F:$F,$A84&amp;"C"))&gt;0,ABS(SUMIF('SOURCE CG'!$F:$F,$A84&amp;"A",'SOURCE CG'!$C:$C))-ABS(SUMIF('SOURCE CG'!$F:$F,$A84&amp;"B",'SOURCE CG'!$C:$C))-ABS(SUMIF('SOURCE CG'!$F:$F,$A84&amp;"C",'SOURCE CG'!$C:$C)),IF(COUNT(D84:G84)&gt;0,SUM(D84:G84),"...")))</f>
        <v>...</v>
      </c>
      <c r="I84" s="587" t="str">
        <f>IF(COUNTIF('SOURCE SG'!$F:$F,$A84)&gt;0,SUMIF('SOURCE SG'!$F:$F,$A84,'SOURCE SG'!$C:$C),IF((COUNTIF('SOURCE SG'!$F:$F,$A84&amp;"A")+COUNTIF('SOURCE SG'!$F:$F,$A84&amp;"B")+COUNTIF('SOURCE SG'!$F:$F,$A84&amp;"C"))&gt;0,ABS(SUMIF('SOURCE SG'!$F:$F,$A84&amp;"A",'SOURCE SG'!$C:$C))-ABS(SUMIF('SOURCE SG'!$F:$F,$A84&amp;"B",'SOURCE SG'!$C:$C))-ABS(SUMIF('SOURCE SG'!$F:$F,$A84&amp;"C",'SOURCE SG'!$C:$C)),"..."))</f>
        <v>...</v>
      </c>
      <c r="J84" s="587" t="str">
        <f>IF(COUNTIF('SOURCE LG'!$F:$F,$A84)&gt;0,SUMIF('SOURCE LG'!$F:$F,$A84,'SOURCE LG'!$C:$C),IF((COUNTIF('SOURCE LG'!$F:$F,$A84&amp;"A")+COUNTIF('SOURCE LG'!$F:$F,$A84&amp;"B")+COUNTIF('SOURCE LG'!$F:$F,$A84&amp;"C"))&gt;0,ABS(SUMIF('SOURCE LG'!$F:$F,$A84&amp;"A",'SOURCE LG'!$C:$C))-ABS(SUMIF('SOURCE LG'!$F:$F,$A84&amp;"B",'SOURCE LG'!$C:$C))-ABS(SUMIF('SOURCE LG'!$F:$F,$A84&amp;"C",'SOURCE LG'!$C:$C)),"..."))</f>
        <v>...</v>
      </c>
      <c r="K84" s="587" t="str">
        <f>IF(COUNTIF('SOURCE CT'!$F:$F,$A84)&gt;0,SUMIF('SOURCE CT'!$F:$F,$A84,'SOURCE CT'!$C:$C),IF((COUNTIF('SOURCE CT'!$F:$F,$A84&amp;"A")+COUNTIF('SOURCE CT'!$F:$F,$A84&amp;"B")+COUNTIF('SOURCE CT'!$F:$F,$A84&amp;"C"))&gt;0,ABS(SUMIF('SOURCE CT'!$F:$F,$A84&amp;"A",'SOURCE CT'!$C:$C))-ABS(SUMIF('SOURCE CT'!$F:$F,$A84&amp;"B",'SOURCE CT'!$C:$C))-ABS(SUMIF('SOURCE CT'!$F:$F,$A84&amp;"C",'SOURCE CT'!$C:$C)),"..."))</f>
        <v>...</v>
      </c>
      <c r="L84" s="587" t="str">
        <f>IF(COUNTIF('SOURCE GG'!$F:$F,$A84)&gt;0,SUMIF('SOURCE GG'!$F:$F,$A84,'SOURCE GG'!$C:$C),IF((COUNTIF('SOURCE GG'!$F:$F,$A84&amp;"A")+COUNTIF('SOURCE GG'!$F:$F,$A84&amp;"B")+COUNTIF('SOURCE GG'!$F:$F,$A84&amp;"C"))&gt;0,ABS(SUMIF('SOURCE GG'!$F:$F,$A84&amp;"A",'SOURCE GG'!$C:$C))-ABS(SUMIF('SOURCE GG'!$F:$F,$A84&amp;"B",'SOURCE GG'!$C:$C))-ABS(SUMIF('SOURCE GG'!$F:$F,$A84&amp;"C",'SOURCE GG'!$C:$C)),IF(COUNT(H84:K84)&gt;0,SUM(H84:K84),"...")))</f>
        <v>...</v>
      </c>
      <c r="M84" s="587" t="str">
        <f>IF(COUNTIF('SOURCE NFPC'!$F:$F,$A84)&gt;0,SUMIF('SOURCE NFPC'!$F:$F,$A84,'SOURCE NFPC'!$C:$C),IF((COUNTIF('SOURCE NFPC'!$F:$F,$A84&amp;"A")+COUNTIF('SOURCE NFPC'!$F:$F,$A84&amp;"B")+COUNTIF('SOURCE NFPC'!$F:$F,$A84&amp;"C"))&gt;0,ABS(SUMIF('SOURCE NFPC'!$F:$F,$A84&amp;"A",'SOURCE NFPC'!$C:$C))-ABS(SUMIF('SOURCE NFPC'!$F:$F,$A84&amp;"B",'SOURCE NFPC'!$C:$C))-ABS(SUMIF('SOURCE NFPC'!$F:$F,$A84&amp;"C",'SOURCE NFPC'!$C:$C)),"..."))</f>
        <v>...</v>
      </c>
      <c r="N84" s="587" t="str">
        <f>IF(COUNTIF('SOURCE CN'!$F:$F,$A84)&gt;0,SUMIF('SOURCE CN'!$F:$F,$A84,'SOURCE CN'!$C:$C),IF((COUNTIF('SOURCE CN'!$F:$F,$A84&amp;"A")+COUNTIF('SOURCE CN'!$F:$F,$A84&amp;"B")+COUNTIF('SOURCE CN'!$F:$F,$A84&amp;"C"))&gt;0,ABS(SUMIF('SOURCE CN'!$F:$F,$A84&amp;"A",'SOURCE CN'!$C:$C))-ABS(SUMIF('SOURCE CN'!$F:$F,$A84&amp;"B",'SOURCE CN'!$C:$C))-ABS(SUMIF('SOURCE CN'!$F:$F,$A84&amp;"C",'SOURCE CN'!$C:$C)),"..."))</f>
        <v>...</v>
      </c>
      <c r="O84" s="587" t="str">
        <f>IF(COUNTIF('SOURCE NFPS'!$F:$F,$A84)&gt;0,SUMIF('SOURCE NFPS'!$F:$F,$A84,'SOURCE NFPS'!$C:$C),IF((COUNTIF('SOURCE NFPS'!$F:$F,$A84&amp;"A")+COUNTIF('SOURCE NFPS'!$F:$F,$A84&amp;"B")+COUNTIF('SOURCE NFPS'!$F:$F,$A84&amp;"C"))&gt;0,ABS(SUMIF('SOURCE NFPS'!$F:$F,$A84&amp;"A",'SOURCE NFPS'!$C:$C))-ABS(SUMIF('SOURCE NFPS'!$F:$F,$A84&amp;"B",'SOURCE NFPS'!$C:$C))-ABS(SUMIF('SOURCE NFPS'!$F:$F,$A84&amp;"C",'SOURCE NFPS'!$C:$C)),IF(COUNT(L84:N84)&gt;0,SUM(L84:N84),"...")))</f>
        <v>...</v>
      </c>
      <c r="Q84" s="563">
        <f t="shared" si="3"/>
        <v>0</v>
      </c>
      <c r="R84" s="564">
        <f t="shared" si="4"/>
        <v>0</v>
      </c>
      <c r="S84" s="565">
        <f t="shared" si="5"/>
        <v>0</v>
      </c>
    </row>
    <row r="85" spans="1:19" ht="9.75" customHeight="1">
      <c r="A85" s="677" t="s">
        <v>2098</v>
      </c>
      <c r="B85" s="96" t="s">
        <v>945</v>
      </c>
      <c r="C85" s="4" t="s">
        <v>1063</v>
      </c>
      <c r="D85" s="587" t="str">
        <f>IF(COUNTIF('SOURCE BA'!$F:$F,$A85)&gt;0,SUMIF('SOURCE BA'!$F:$F,$A85,'SOURCE BA'!$C:$C),IF((COUNTIF('SOURCE BA'!$F:$F,$A85&amp;"A")+COUNTIF('SOURCE BA'!$F:$F,$A85&amp;"B")+COUNTIF('SOURCE BA'!$F:$F,$A85&amp;"C"))&gt;0,ABS(SUMIF('SOURCE BA'!$F:$F,$A85&amp;"A",'SOURCE BA'!$C:$C))-ABS(SUMIF('SOURCE BA'!$F:$F,$A85&amp;"B",'SOURCE BA'!$C:$C))-ABS(SUMIF('SOURCE BA'!$F:$F,$A85&amp;"C",'SOURCE BA'!$C:$C)),"..."))</f>
        <v>...</v>
      </c>
      <c r="E85" s="587" t="str">
        <f>IF(COUNTIF('SOURCE EA'!$F:$F,$A85)&gt;0,SUMIF('SOURCE EA'!$F:$F,$A85,'SOURCE EA'!$C:$C),IF((COUNTIF('SOURCE EA'!$F:$F,$A85&amp;"A")+COUNTIF('SOURCE EA'!$F:$F,$A85&amp;"B")+COUNTIF('SOURCE EA'!$F:$F,$A85&amp;"C"))&gt;0,ABS(SUMIF('SOURCE EA'!$F:$F,$A85&amp;"A",'SOURCE EA'!$C:$C))-ABS(SUMIF('SOURCE EA'!$F:$F,$A85&amp;"B",'SOURCE EA'!$C:$C))-ABS(SUMIF('SOURCE EA'!$F:$F,$A85&amp;"C",'SOURCE EA'!$C:$C)),"..."))</f>
        <v>...</v>
      </c>
      <c r="F85" s="587" t="str">
        <f>IF(COUNTIF('SOURCE SS'!$F:$F,$A85)&gt;0,SUMIF('SOURCE SS'!$F:$F,$A85,'SOURCE SS'!$C:$C),IF((COUNTIF('SOURCE SS'!$F:$F,$A85&amp;"A")+COUNTIF('SOURCE SS'!$F:$F,$A85&amp;"B")+COUNTIF('SOURCE SS'!$F:$F,$A85&amp;"C"))&gt;0,ABS(SUMIF('SOURCE SS'!$F:$F,$A85&amp;"A",'SOURCE SS'!$C:$C))-ABS(SUMIF('SOURCE SS'!$F:$F,$A85&amp;"B",'SOURCE SS'!$C:$C))-ABS(SUMIF('SOURCE SS'!$F:$F,$A85&amp;"C",'SOURCE SS'!$C:$C)),"..."))</f>
        <v>...</v>
      </c>
      <c r="G85" s="587" t="str">
        <f>IF(COUNTIF('SOURCE CC'!$F:$F,$A85)&gt;0,SUMIF('SOURCE CC'!$F:$F,$A85,'SOURCE CC'!$C:$C),IF((COUNTIF('SOURCE CC'!$F:$F,$A85&amp;"A")+COUNTIF('SOURCE CC'!$F:$F,$A85&amp;"B")+COUNTIF('SOURCE CC'!$F:$F,$A85&amp;"C"))&gt;0,ABS(SUMIF('SOURCE CC'!$F:$F,$A85&amp;"A",'SOURCE CC'!$C:$C))-ABS(SUMIF('SOURCE CC'!$F:$F,$A85&amp;"B",'SOURCE CC'!$C:$C))-ABS(SUMIF('SOURCE CC'!$F:$F,$A85&amp;"C",'SOURCE CC'!$C:$C)),"..."))</f>
        <v>...</v>
      </c>
      <c r="H85" s="587" t="str">
        <f>IF(COUNTIF('SOURCE CG'!$F:$F,$A85)&gt;0,SUMIF('SOURCE CG'!$F:$F,$A85,'SOURCE CG'!$C:$C),IF((COUNTIF('SOURCE CG'!$F:$F,$A85&amp;"A")+COUNTIF('SOURCE CG'!$F:$F,$A85&amp;"B")+COUNTIF('SOURCE CG'!$F:$F,$A85&amp;"C"))&gt;0,ABS(SUMIF('SOURCE CG'!$F:$F,$A85&amp;"A",'SOURCE CG'!$C:$C))-ABS(SUMIF('SOURCE CG'!$F:$F,$A85&amp;"B",'SOURCE CG'!$C:$C))-ABS(SUMIF('SOURCE CG'!$F:$F,$A85&amp;"C",'SOURCE CG'!$C:$C)),IF(COUNT(D85:G85)&gt;0,SUM(D85:G85),"...")))</f>
        <v>...</v>
      </c>
      <c r="I85" s="587" t="str">
        <f>IF(COUNTIF('SOURCE SG'!$F:$F,$A85)&gt;0,SUMIF('SOURCE SG'!$F:$F,$A85,'SOURCE SG'!$C:$C),IF((COUNTIF('SOURCE SG'!$F:$F,$A85&amp;"A")+COUNTIF('SOURCE SG'!$F:$F,$A85&amp;"B")+COUNTIF('SOURCE SG'!$F:$F,$A85&amp;"C"))&gt;0,ABS(SUMIF('SOURCE SG'!$F:$F,$A85&amp;"A",'SOURCE SG'!$C:$C))-ABS(SUMIF('SOURCE SG'!$F:$F,$A85&amp;"B",'SOURCE SG'!$C:$C))-ABS(SUMIF('SOURCE SG'!$F:$F,$A85&amp;"C",'SOURCE SG'!$C:$C)),"..."))</f>
        <v>...</v>
      </c>
      <c r="J85" s="587" t="str">
        <f>IF(COUNTIF('SOURCE LG'!$F:$F,$A85)&gt;0,SUMIF('SOURCE LG'!$F:$F,$A85,'SOURCE LG'!$C:$C),IF((COUNTIF('SOURCE LG'!$F:$F,$A85&amp;"A")+COUNTIF('SOURCE LG'!$F:$F,$A85&amp;"B")+COUNTIF('SOURCE LG'!$F:$F,$A85&amp;"C"))&gt;0,ABS(SUMIF('SOURCE LG'!$F:$F,$A85&amp;"A",'SOURCE LG'!$C:$C))-ABS(SUMIF('SOURCE LG'!$F:$F,$A85&amp;"B",'SOURCE LG'!$C:$C))-ABS(SUMIF('SOURCE LG'!$F:$F,$A85&amp;"C",'SOURCE LG'!$C:$C)),"..."))</f>
        <v>...</v>
      </c>
      <c r="K85" s="587" t="str">
        <f>IF(COUNTIF('SOURCE CT'!$F:$F,$A85)&gt;0,SUMIF('SOURCE CT'!$F:$F,$A85,'SOURCE CT'!$C:$C),IF((COUNTIF('SOURCE CT'!$F:$F,$A85&amp;"A")+COUNTIF('SOURCE CT'!$F:$F,$A85&amp;"B")+COUNTIF('SOURCE CT'!$F:$F,$A85&amp;"C"))&gt;0,ABS(SUMIF('SOURCE CT'!$F:$F,$A85&amp;"A",'SOURCE CT'!$C:$C))-ABS(SUMIF('SOURCE CT'!$F:$F,$A85&amp;"B",'SOURCE CT'!$C:$C))-ABS(SUMIF('SOURCE CT'!$F:$F,$A85&amp;"C",'SOURCE CT'!$C:$C)),"..."))</f>
        <v>...</v>
      </c>
      <c r="L85" s="587" t="str">
        <f>IF(COUNTIF('SOURCE GG'!$F:$F,$A85)&gt;0,SUMIF('SOURCE GG'!$F:$F,$A85,'SOURCE GG'!$C:$C),IF((COUNTIF('SOURCE GG'!$F:$F,$A85&amp;"A")+COUNTIF('SOURCE GG'!$F:$F,$A85&amp;"B")+COUNTIF('SOURCE GG'!$F:$F,$A85&amp;"C"))&gt;0,ABS(SUMIF('SOURCE GG'!$F:$F,$A85&amp;"A",'SOURCE GG'!$C:$C))-ABS(SUMIF('SOURCE GG'!$F:$F,$A85&amp;"B",'SOURCE GG'!$C:$C))-ABS(SUMIF('SOURCE GG'!$F:$F,$A85&amp;"C",'SOURCE GG'!$C:$C)),IF(COUNT(H85:K85)&gt;0,SUM(H85:K85),"...")))</f>
        <v>...</v>
      </c>
      <c r="M85" s="587" t="str">
        <f>IF(COUNTIF('SOURCE NFPC'!$F:$F,$A85)&gt;0,SUMIF('SOURCE NFPC'!$F:$F,$A85,'SOURCE NFPC'!$C:$C),IF((COUNTIF('SOURCE NFPC'!$F:$F,$A85&amp;"A")+COUNTIF('SOURCE NFPC'!$F:$F,$A85&amp;"B")+COUNTIF('SOURCE NFPC'!$F:$F,$A85&amp;"C"))&gt;0,ABS(SUMIF('SOURCE NFPC'!$F:$F,$A85&amp;"A",'SOURCE NFPC'!$C:$C))-ABS(SUMIF('SOURCE NFPC'!$F:$F,$A85&amp;"B",'SOURCE NFPC'!$C:$C))-ABS(SUMIF('SOURCE NFPC'!$F:$F,$A85&amp;"C",'SOURCE NFPC'!$C:$C)),"..."))</f>
        <v>...</v>
      </c>
      <c r="N85" s="587" t="str">
        <f>IF(COUNTIF('SOURCE CN'!$F:$F,$A85)&gt;0,SUMIF('SOURCE CN'!$F:$F,$A85,'SOURCE CN'!$C:$C),IF((COUNTIF('SOURCE CN'!$F:$F,$A85&amp;"A")+COUNTIF('SOURCE CN'!$F:$F,$A85&amp;"B")+COUNTIF('SOURCE CN'!$F:$F,$A85&amp;"C"))&gt;0,ABS(SUMIF('SOURCE CN'!$F:$F,$A85&amp;"A",'SOURCE CN'!$C:$C))-ABS(SUMIF('SOURCE CN'!$F:$F,$A85&amp;"B",'SOURCE CN'!$C:$C))-ABS(SUMIF('SOURCE CN'!$F:$F,$A85&amp;"C",'SOURCE CN'!$C:$C)),"..."))</f>
        <v>...</v>
      </c>
      <c r="O85" s="587" t="str">
        <f>IF(COUNTIF('SOURCE NFPS'!$F:$F,$A85)&gt;0,SUMIF('SOURCE NFPS'!$F:$F,$A85,'SOURCE NFPS'!$C:$C),IF((COUNTIF('SOURCE NFPS'!$F:$F,$A85&amp;"A")+COUNTIF('SOURCE NFPS'!$F:$F,$A85&amp;"B")+COUNTIF('SOURCE NFPS'!$F:$F,$A85&amp;"C"))&gt;0,ABS(SUMIF('SOURCE NFPS'!$F:$F,$A85&amp;"A",'SOURCE NFPS'!$C:$C))-ABS(SUMIF('SOURCE NFPS'!$F:$F,$A85&amp;"B",'SOURCE NFPS'!$C:$C))-ABS(SUMIF('SOURCE NFPS'!$F:$F,$A85&amp;"C",'SOURCE NFPS'!$C:$C)),IF(COUNT(L85:N85)&gt;0,SUM(L85:N85),"...")))</f>
        <v>...</v>
      </c>
      <c r="Q85" s="563">
        <f t="shared" si="3"/>
        <v>0</v>
      </c>
      <c r="R85" s="564">
        <f t="shared" si="4"/>
        <v>0</v>
      </c>
      <c r="S85" s="565">
        <f t="shared" si="5"/>
        <v>0</v>
      </c>
    </row>
    <row r="86" spans="1:19" ht="9.75" customHeight="1">
      <c r="A86" s="676" t="s">
        <v>2099</v>
      </c>
      <c r="B86" s="151" t="s">
        <v>1108</v>
      </c>
      <c r="C86" s="4" t="s">
        <v>1063</v>
      </c>
      <c r="D86" s="587" t="str">
        <f>IF(COUNTIF('SOURCE BA'!$F:$F,$A86)&gt;0,SUMIF('SOURCE BA'!$F:$F,$A86,'SOURCE BA'!$C:$C),IF((COUNTIF('SOURCE BA'!$F:$F,$A86&amp;"A")+COUNTIF('SOURCE BA'!$F:$F,$A86&amp;"B")+COUNTIF('SOURCE BA'!$F:$F,$A86&amp;"C"))&gt;0,ABS(SUMIF('SOURCE BA'!$F:$F,$A86&amp;"A",'SOURCE BA'!$C:$C))-ABS(SUMIF('SOURCE BA'!$F:$F,$A86&amp;"B",'SOURCE BA'!$C:$C))-ABS(SUMIF('SOURCE BA'!$F:$F,$A86&amp;"C",'SOURCE BA'!$C:$C)),"..."))</f>
        <v>...</v>
      </c>
      <c r="E86" s="587" t="str">
        <f>IF(COUNTIF('SOURCE EA'!$F:$F,$A86)&gt;0,SUMIF('SOURCE EA'!$F:$F,$A86,'SOURCE EA'!$C:$C),IF((COUNTIF('SOURCE EA'!$F:$F,$A86&amp;"A")+COUNTIF('SOURCE EA'!$F:$F,$A86&amp;"B")+COUNTIF('SOURCE EA'!$F:$F,$A86&amp;"C"))&gt;0,ABS(SUMIF('SOURCE EA'!$F:$F,$A86&amp;"A",'SOURCE EA'!$C:$C))-ABS(SUMIF('SOURCE EA'!$F:$F,$A86&amp;"B",'SOURCE EA'!$C:$C))-ABS(SUMIF('SOURCE EA'!$F:$F,$A86&amp;"C",'SOURCE EA'!$C:$C)),"..."))</f>
        <v>...</v>
      </c>
      <c r="F86" s="587" t="str">
        <f>IF(COUNTIF('SOURCE SS'!$F:$F,$A86)&gt;0,SUMIF('SOURCE SS'!$F:$F,$A86,'SOURCE SS'!$C:$C),IF((COUNTIF('SOURCE SS'!$F:$F,$A86&amp;"A")+COUNTIF('SOURCE SS'!$F:$F,$A86&amp;"B")+COUNTIF('SOURCE SS'!$F:$F,$A86&amp;"C"))&gt;0,ABS(SUMIF('SOURCE SS'!$F:$F,$A86&amp;"A",'SOURCE SS'!$C:$C))-ABS(SUMIF('SOURCE SS'!$F:$F,$A86&amp;"B",'SOURCE SS'!$C:$C))-ABS(SUMIF('SOURCE SS'!$F:$F,$A86&amp;"C",'SOURCE SS'!$C:$C)),"..."))</f>
        <v>...</v>
      </c>
      <c r="G86" s="587" t="str">
        <f>IF(COUNTIF('SOURCE CC'!$F:$F,$A86)&gt;0,SUMIF('SOURCE CC'!$F:$F,$A86,'SOURCE CC'!$C:$C),IF((COUNTIF('SOURCE CC'!$F:$F,$A86&amp;"A")+COUNTIF('SOURCE CC'!$F:$F,$A86&amp;"B")+COUNTIF('SOURCE CC'!$F:$F,$A86&amp;"C"))&gt;0,ABS(SUMIF('SOURCE CC'!$F:$F,$A86&amp;"A",'SOURCE CC'!$C:$C))-ABS(SUMIF('SOURCE CC'!$F:$F,$A86&amp;"B",'SOURCE CC'!$C:$C))-ABS(SUMIF('SOURCE CC'!$F:$F,$A86&amp;"C",'SOURCE CC'!$C:$C)),"..."))</f>
        <v>...</v>
      </c>
      <c r="H86" s="587" t="str">
        <f>IF(COUNTIF('SOURCE CG'!$F:$F,$A86)&gt;0,SUMIF('SOURCE CG'!$F:$F,$A86,'SOURCE CG'!$C:$C),IF((COUNTIF('SOURCE CG'!$F:$F,$A86&amp;"A")+COUNTIF('SOURCE CG'!$F:$F,$A86&amp;"B")+COUNTIF('SOURCE CG'!$F:$F,$A86&amp;"C"))&gt;0,ABS(SUMIF('SOURCE CG'!$F:$F,$A86&amp;"A",'SOURCE CG'!$C:$C))-ABS(SUMIF('SOURCE CG'!$F:$F,$A86&amp;"B",'SOURCE CG'!$C:$C))-ABS(SUMIF('SOURCE CG'!$F:$F,$A86&amp;"C",'SOURCE CG'!$C:$C)),IF(COUNT(D86:G86)&gt;0,SUM(D86:G86),"...")))</f>
        <v>...</v>
      </c>
      <c r="I86" s="587" t="str">
        <f>IF(COUNTIF('SOURCE SG'!$F:$F,$A86)&gt;0,SUMIF('SOURCE SG'!$F:$F,$A86,'SOURCE SG'!$C:$C),IF((COUNTIF('SOURCE SG'!$F:$F,$A86&amp;"A")+COUNTIF('SOURCE SG'!$F:$F,$A86&amp;"B")+COUNTIF('SOURCE SG'!$F:$F,$A86&amp;"C"))&gt;0,ABS(SUMIF('SOURCE SG'!$F:$F,$A86&amp;"A",'SOURCE SG'!$C:$C))-ABS(SUMIF('SOURCE SG'!$F:$F,$A86&amp;"B",'SOURCE SG'!$C:$C))-ABS(SUMIF('SOURCE SG'!$F:$F,$A86&amp;"C",'SOURCE SG'!$C:$C)),"..."))</f>
        <v>...</v>
      </c>
      <c r="J86" s="587" t="str">
        <f>IF(COUNTIF('SOURCE LG'!$F:$F,$A86)&gt;0,SUMIF('SOURCE LG'!$F:$F,$A86,'SOURCE LG'!$C:$C),IF((COUNTIF('SOURCE LG'!$F:$F,$A86&amp;"A")+COUNTIF('SOURCE LG'!$F:$F,$A86&amp;"B")+COUNTIF('SOURCE LG'!$F:$F,$A86&amp;"C"))&gt;0,ABS(SUMIF('SOURCE LG'!$F:$F,$A86&amp;"A",'SOURCE LG'!$C:$C))-ABS(SUMIF('SOURCE LG'!$F:$F,$A86&amp;"B",'SOURCE LG'!$C:$C))-ABS(SUMIF('SOURCE LG'!$F:$F,$A86&amp;"C",'SOURCE LG'!$C:$C)),"..."))</f>
        <v>...</v>
      </c>
      <c r="K86" s="587" t="str">
        <f>IF(COUNTIF('SOURCE CT'!$F:$F,$A86)&gt;0,SUMIF('SOURCE CT'!$F:$F,$A86,'SOURCE CT'!$C:$C),IF((COUNTIF('SOURCE CT'!$F:$F,$A86&amp;"A")+COUNTIF('SOURCE CT'!$F:$F,$A86&amp;"B")+COUNTIF('SOURCE CT'!$F:$F,$A86&amp;"C"))&gt;0,ABS(SUMIF('SOURCE CT'!$F:$F,$A86&amp;"A",'SOURCE CT'!$C:$C))-ABS(SUMIF('SOURCE CT'!$F:$F,$A86&amp;"B",'SOURCE CT'!$C:$C))-ABS(SUMIF('SOURCE CT'!$F:$F,$A86&amp;"C",'SOURCE CT'!$C:$C)),"..."))</f>
        <v>...</v>
      </c>
      <c r="L86" s="587" t="str">
        <f>IF(COUNTIF('SOURCE GG'!$F:$F,$A86)&gt;0,SUMIF('SOURCE GG'!$F:$F,$A86,'SOURCE GG'!$C:$C),IF((COUNTIF('SOURCE GG'!$F:$F,$A86&amp;"A")+COUNTIF('SOURCE GG'!$F:$F,$A86&amp;"B")+COUNTIF('SOURCE GG'!$F:$F,$A86&amp;"C"))&gt;0,ABS(SUMIF('SOURCE GG'!$F:$F,$A86&amp;"A",'SOURCE GG'!$C:$C))-ABS(SUMIF('SOURCE GG'!$F:$F,$A86&amp;"B",'SOURCE GG'!$C:$C))-ABS(SUMIF('SOURCE GG'!$F:$F,$A86&amp;"C",'SOURCE GG'!$C:$C)),IF(COUNT(H86:K86)&gt;0,SUM(H86:K86),"...")))</f>
        <v>...</v>
      </c>
      <c r="M86" s="587" t="str">
        <f>IF(COUNTIF('SOURCE NFPC'!$F:$F,$A86)&gt;0,SUMIF('SOURCE NFPC'!$F:$F,$A86,'SOURCE NFPC'!$C:$C),IF((COUNTIF('SOURCE NFPC'!$F:$F,$A86&amp;"A")+COUNTIF('SOURCE NFPC'!$F:$F,$A86&amp;"B")+COUNTIF('SOURCE NFPC'!$F:$F,$A86&amp;"C"))&gt;0,ABS(SUMIF('SOURCE NFPC'!$F:$F,$A86&amp;"A",'SOURCE NFPC'!$C:$C))-ABS(SUMIF('SOURCE NFPC'!$F:$F,$A86&amp;"B",'SOURCE NFPC'!$C:$C))-ABS(SUMIF('SOURCE NFPC'!$F:$F,$A86&amp;"C",'SOURCE NFPC'!$C:$C)),"..."))</f>
        <v>...</v>
      </c>
      <c r="N86" s="587" t="str">
        <f>IF(COUNTIF('SOURCE CN'!$F:$F,$A86)&gt;0,SUMIF('SOURCE CN'!$F:$F,$A86,'SOURCE CN'!$C:$C),IF((COUNTIF('SOURCE CN'!$F:$F,$A86&amp;"A")+COUNTIF('SOURCE CN'!$F:$F,$A86&amp;"B")+COUNTIF('SOURCE CN'!$F:$F,$A86&amp;"C"))&gt;0,ABS(SUMIF('SOURCE CN'!$F:$F,$A86&amp;"A",'SOURCE CN'!$C:$C))-ABS(SUMIF('SOURCE CN'!$F:$F,$A86&amp;"B",'SOURCE CN'!$C:$C))-ABS(SUMIF('SOURCE CN'!$F:$F,$A86&amp;"C",'SOURCE CN'!$C:$C)),"..."))</f>
        <v>...</v>
      </c>
      <c r="O86" s="587" t="str">
        <f>IF(COUNTIF('SOURCE NFPS'!$F:$F,$A86)&gt;0,SUMIF('SOURCE NFPS'!$F:$F,$A86,'SOURCE NFPS'!$C:$C),IF((COUNTIF('SOURCE NFPS'!$F:$F,$A86&amp;"A")+COUNTIF('SOURCE NFPS'!$F:$F,$A86&amp;"B")+COUNTIF('SOURCE NFPS'!$F:$F,$A86&amp;"C"))&gt;0,ABS(SUMIF('SOURCE NFPS'!$F:$F,$A86&amp;"A",'SOURCE NFPS'!$C:$C))-ABS(SUMIF('SOURCE NFPS'!$F:$F,$A86&amp;"B",'SOURCE NFPS'!$C:$C))-ABS(SUMIF('SOURCE NFPS'!$F:$F,$A86&amp;"C",'SOURCE NFPS'!$C:$C)),IF(COUNT(L86:N86)&gt;0,SUM(L86:N86),"...")))</f>
        <v>...</v>
      </c>
      <c r="Q86" s="563">
        <f t="shared" si="3"/>
        <v>0</v>
      </c>
      <c r="R86" s="564">
        <f t="shared" si="4"/>
        <v>0</v>
      </c>
      <c r="S86" s="565">
        <f t="shared" si="5"/>
        <v>0</v>
      </c>
    </row>
    <row r="87" spans="1:19" ht="9.75" customHeight="1">
      <c r="A87" s="676" t="s">
        <v>2100</v>
      </c>
      <c r="B87" s="151" t="s">
        <v>1344</v>
      </c>
      <c r="C87" s="4" t="s">
        <v>1063</v>
      </c>
      <c r="D87" s="587" t="str">
        <f>IF(COUNTIF('SOURCE BA'!$F:$F,$A87)&gt;0,SUMIF('SOURCE BA'!$F:$F,$A87,'SOURCE BA'!$C:$C),IF((COUNTIF('SOURCE BA'!$F:$F,$A87&amp;"A")+COUNTIF('SOURCE BA'!$F:$F,$A87&amp;"B")+COUNTIF('SOURCE BA'!$F:$F,$A87&amp;"C"))&gt;0,ABS(SUMIF('SOURCE BA'!$F:$F,$A87&amp;"A",'SOURCE BA'!$C:$C))-ABS(SUMIF('SOURCE BA'!$F:$F,$A87&amp;"B",'SOURCE BA'!$C:$C))-ABS(SUMIF('SOURCE BA'!$F:$F,$A87&amp;"C",'SOURCE BA'!$C:$C)),"..."))</f>
        <v>...</v>
      </c>
      <c r="E87" s="587" t="str">
        <f>IF(COUNTIF('SOURCE EA'!$F:$F,$A87)&gt;0,SUMIF('SOURCE EA'!$F:$F,$A87,'SOURCE EA'!$C:$C),IF((COUNTIF('SOURCE EA'!$F:$F,$A87&amp;"A")+COUNTIF('SOURCE EA'!$F:$F,$A87&amp;"B")+COUNTIF('SOURCE EA'!$F:$F,$A87&amp;"C"))&gt;0,ABS(SUMIF('SOURCE EA'!$F:$F,$A87&amp;"A",'SOURCE EA'!$C:$C))-ABS(SUMIF('SOURCE EA'!$F:$F,$A87&amp;"B",'SOURCE EA'!$C:$C))-ABS(SUMIF('SOURCE EA'!$F:$F,$A87&amp;"C",'SOURCE EA'!$C:$C)),"..."))</f>
        <v>...</v>
      </c>
      <c r="F87" s="587" t="str">
        <f>IF(COUNTIF('SOURCE SS'!$F:$F,$A87)&gt;0,SUMIF('SOURCE SS'!$F:$F,$A87,'SOURCE SS'!$C:$C),IF((COUNTIF('SOURCE SS'!$F:$F,$A87&amp;"A")+COUNTIF('SOURCE SS'!$F:$F,$A87&amp;"B")+COUNTIF('SOURCE SS'!$F:$F,$A87&amp;"C"))&gt;0,ABS(SUMIF('SOURCE SS'!$F:$F,$A87&amp;"A",'SOURCE SS'!$C:$C))-ABS(SUMIF('SOURCE SS'!$F:$F,$A87&amp;"B",'SOURCE SS'!$C:$C))-ABS(SUMIF('SOURCE SS'!$F:$F,$A87&amp;"C",'SOURCE SS'!$C:$C)),"..."))</f>
        <v>...</v>
      </c>
      <c r="G87" s="587" t="str">
        <f>IF(COUNTIF('SOURCE CC'!$F:$F,$A87)&gt;0,SUMIF('SOURCE CC'!$F:$F,$A87,'SOURCE CC'!$C:$C),IF((COUNTIF('SOURCE CC'!$F:$F,$A87&amp;"A")+COUNTIF('SOURCE CC'!$F:$F,$A87&amp;"B")+COUNTIF('SOURCE CC'!$F:$F,$A87&amp;"C"))&gt;0,ABS(SUMIF('SOURCE CC'!$F:$F,$A87&amp;"A",'SOURCE CC'!$C:$C))-ABS(SUMIF('SOURCE CC'!$F:$F,$A87&amp;"B",'SOURCE CC'!$C:$C))-ABS(SUMIF('SOURCE CC'!$F:$F,$A87&amp;"C",'SOURCE CC'!$C:$C)),"..."))</f>
        <v>...</v>
      </c>
      <c r="H87" s="587" t="str">
        <f>IF(COUNTIF('SOURCE CG'!$F:$F,$A87)&gt;0,SUMIF('SOURCE CG'!$F:$F,$A87,'SOURCE CG'!$C:$C),IF((COUNTIF('SOURCE CG'!$F:$F,$A87&amp;"A")+COUNTIF('SOURCE CG'!$F:$F,$A87&amp;"B")+COUNTIF('SOURCE CG'!$F:$F,$A87&amp;"C"))&gt;0,ABS(SUMIF('SOURCE CG'!$F:$F,$A87&amp;"A",'SOURCE CG'!$C:$C))-ABS(SUMIF('SOURCE CG'!$F:$F,$A87&amp;"B",'SOURCE CG'!$C:$C))-ABS(SUMIF('SOURCE CG'!$F:$F,$A87&amp;"C",'SOURCE CG'!$C:$C)),IF(COUNT(D87:G87)&gt;0,SUM(D87:G87),"...")))</f>
        <v>...</v>
      </c>
      <c r="I87" s="587" t="str">
        <f>IF(COUNTIF('SOURCE SG'!$F:$F,$A87)&gt;0,SUMIF('SOURCE SG'!$F:$F,$A87,'SOURCE SG'!$C:$C),IF((COUNTIF('SOURCE SG'!$F:$F,$A87&amp;"A")+COUNTIF('SOURCE SG'!$F:$F,$A87&amp;"B")+COUNTIF('SOURCE SG'!$F:$F,$A87&amp;"C"))&gt;0,ABS(SUMIF('SOURCE SG'!$F:$F,$A87&amp;"A",'SOURCE SG'!$C:$C))-ABS(SUMIF('SOURCE SG'!$F:$F,$A87&amp;"B",'SOURCE SG'!$C:$C))-ABS(SUMIF('SOURCE SG'!$F:$F,$A87&amp;"C",'SOURCE SG'!$C:$C)),"..."))</f>
        <v>...</v>
      </c>
      <c r="J87" s="587" t="str">
        <f>IF(COUNTIF('SOURCE LG'!$F:$F,$A87)&gt;0,SUMIF('SOURCE LG'!$F:$F,$A87,'SOURCE LG'!$C:$C),IF((COUNTIF('SOURCE LG'!$F:$F,$A87&amp;"A")+COUNTIF('SOURCE LG'!$F:$F,$A87&amp;"B")+COUNTIF('SOURCE LG'!$F:$F,$A87&amp;"C"))&gt;0,ABS(SUMIF('SOURCE LG'!$F:$F,$A87&amp;"A",'SOURCE LG'!$C:$C))-ABS(SUMIF('SOURCE LG'!$F:$F,$A87&amp;"B",'SOURCE LG'!$C:$C))-ABS(SUMIF('SOURCE LG'!$F:$F,$A87&amp;"C",'SOURCE LG'!$C:$C)),"..."))</f>
        <v>...</v>
      </c>
      <c r="K87" s="587" t="str">
        <f>IF(COUNTIF('SOURCE CT'!$F:$F,$A87)&gt;0,SUMIF('SOURCE CT'!$F:$F,$A87,'SOURCE CT'!$C:$C),IF((COUNTIF('SOURCE CT'!$F:$F,$A87&amp;"A")+COUNTIF('SOURCE CT'!$F:$F,$A87&amp;"B")+COUNTIF('SOURCE CT'!$F:$F,$A87&amp;"C"))&gt;0,ABS(SUMIF('SOURCE CT'!$F:$F,$A87&amp;"A",'SOURCE CT'!$C:$C))-ABS(SUMIF('SOURCE CT'!$F:$F,$A87&amp;"B",'SOURCE CT'!$C:$C))-ABS(SUMIF('SOURCE CT'!$F:$F,$A87&amp;"C",'SOURCE CT'!$C:$C)),"..."))</f>
        <v>...</v>
      </c>
      <c r="L87" s="587" t="str">
        <f>IF(COUNTIF('SOURCE GG'!$F:$F,$A87)&gt;0,SUMIF('SOURCE GG'!$F:$F,$A87,'SOURCE GG'!$C:$C),IF((COUNTIF('SOURCE GG'!$F:$F,$A87&amp;"A")+COUNTIF('SOURCE GG'!$F:$F,$A87&amp;"B")+COUNTIF('SOURCE GG'!$F:$F,$A87&amp;"C"))&gt;0,ABS(SUMIF('SOURCE GG'!$F:$F,$A87&amp;"A",'SOURCE GG'!$C:$C))-ABS(SUMIF('SOURCE GG'!$F:$F,$A87&amp;"B",'SOURCE GG'!$C:$C))-ABS(SUMIF('SOURCE GG'!$F:$F,$A87&amp;"C",'SOURCE GG'!$C:$C)),IF(COUNT(H87:K87)&gt;0,SUM(H87:K87),"...")))</f>
        <v>...</v>
      </c>
      <c r="M87" s="587" t="str">
        <f>IF(COUNTIF('SOURCE NFPC'!$F:$F,$A87)&gt;0,SUMIF('SOURCE NFPC'!$F:$F,$A87,'SOURCE NFPC'!$C:$C),IF((COUNTIF('SOURCE NFPC'!$F:$F,$A87&amp;"A")+COUNTIF('SOURCE NFPC'!$F:$F,$A87&amp;"B")+COUNTIF('SOURCE NFPC'!$F:$F,$A87&amp;"C"))&gt;0,ABS(SUMIF('SOURCE NFPC'!$F:$F,$A87&amp;"A",'SOURCE NFPC'!$C:$C))-ABS(SUMIF('SOURCE NFPC'!$F:$F,$A87&amp;"B",'SOURCE NFPC'!$C:$C))-ABS(SUMIF('SOURCE NFPC'!$F:$F,$A87&amp;"C",'SOURCE NFPC'!$C:$C)),"..."))</f>
        <v>...</v>
      </c>
      <c r="N87" s="587" t="str">
        <f>IF(COUNTIF('SOURCE CN'!$F:$F,$A87)&gt;0,SUMIF('SOURCE CN'!$F:$F,$A87,'SOURCE CN'!$C:$C),IF((COUNTIF('SOURCE CN'!$F:$F,$A87&amp;"A")+COUNTIF('SOURCE CN'!$F:$F,$A87&amp;"B")+COUNTIF('SOURCE CN'!$F:$F,$A87&amp;"C"))&gt;0,ABS(SUMIF('SOURCE CN'!$F:$F,$A87&amp;"A",'SOURCE CN'!$C:$C))-ABS(SUMIF('SOURCE CN'!$F:$F,$A87&amp;"B",'SOURCE CN'!$C:$C))-ABS(SUMIF('SOURCE CN'!$F:$F,$A87&amp;"C",'SOURCE CN'!$C:$C)),"..."))</f>
        <v>...</v>
      </c>
      <c r="O87" s="587" t="str">
        <f>IF(COUNTIF('SOURCE NFPS'!$F:$F,$A87)&gt;0,SUMIF('SOURCE NFPS'!$F:$F,$A87,'SOURCE NFPS'!$C:$C),IF((COUNTIF('SOURCE NFPS'!$F:$F,$A87&amp;"A")+COUNTIF('SOURCE NFPS'!$F:$F,$A87&amp;"B")+COUNTIF('SOURCE NFPS'!$F:$F,$A87&amp;"C"))&gt;0,ABS(SUMIF('SOURCE NFPS'!$F:$F,$A87&amp;"A",'SOURCE NFPS'!$C:$C))-ABS(SUMIF('SOURCE NFPS'!$F:$F,$A87&amp;"B",'SOURCE NFPS'!$C:$C))-ABS(SUMIF('SOURCE NFPS'!$F:$F,$A87&amp;"C",'SOURCE NFPS'!$C:$C)),IF(COUNT(L87:N87)&gt;0,SUM(L87:N87),"...")))</f>
        <v>...</v>
      </c>
      <c r="Q87" s="563">
        <f t="shared" si="3"/>
        <v>0</v>
      </c>
      <c r="R87" s="564">
        <f t="shared" si="4"/>
        <v>0</v>
      </c>
      <c r="S87" s="565">
        <f t="shared" si="5"/>
        <v>0</v>
      </c>
    </row>
    <row r="88" spans="1:19" ht="9.75" customHeight="1">
      <c r="A88" s="676" t="s">
        <v>2101</v>
      </c>
      <c r="B88" s="151" t="s">
        <v>1345</v>
      </c>
      <c r="C88" s="4" t="s">
        <v>1063</v>
      </c>
      <c r="D88" s="587" t="str">
        <f>IF(COUNTIF('SOURCE BA'!$F:$F,$A88)&gt;0,SUMIF('SOURCE BA'!$F:$F,$A88,'SOURCE BA'!$C:$C),IF((COUNTIF('SOURCE BA'!$F:$F,$A88&amp;"A")+COUNTIF('SOURCE BA'!$F:$F,$A88&amp;"B")+COUNTIF('SOURCE BA'!$F:$F,$A88&amp;"C"))&gt;0,ABS(SUMIF('SOURCE BA'!$F:$F,$A88&amp;"A",'SOURCE BA'!$C:$C))-ABS(SUMIF('SOURCE BA'!$F:$F,$A88&amp;"B",'SOURCE BA'!$C:$C))-ABS(SUMIF('SOURCE BA'!$F:$F,$A88&amp;"C",'SOURCE BA'!$C:$C)),"..."))</f>
        <v>...</v>
      </c>
      <c r="E88" s="587" t="str">
        <f>IF(COUNTIF('SOURCE EA'!$F:$F,$A88)&gt;0,SUMIF('SOURCE EA'!$F:$F,$A88,'SOURCE EA'!$C:$C),IF((COUNTIF('SOURCE EA'!$F:$F,$A88&amp;"A")+COUNTIF('SOURCE EA'!$F:$F,$A88&amp;"B")+COUNTIF('SOURCE EA'!$F:$F,$A88&amp;"C"))&gt;0,ABS(SUMIF('SOURCE EA'!$F:$F,$A88&amp;"A",'SOURCE EA'!$C:$C))-ABS(SUMIF('SOURCE EA'!$F:$F,$A88&amp;"B",'SOURCE EA'!$C:$C))-ABS(SUMIF('SOURCE EA'!$F:$F,$A88&amp;"C",'SOURCE EA'!$C:$C)),"..."))</f>
        <v>...</v>
      </c>
      <c r="F88" s="587" t="str">
        <f>IF(COUNTIF('SOURCE SS'!$F:$F,$A88)&gt;0,SUMIF('SOURCE SS'!$F:$F,$A88,'SOURCE SS'!$C:$C),IF((COUNTIF('SOURCE SS'!$F:$F,$A88&amp;"A")+COUNTIF('SOURCE SS'!$F:$F,$A88&amp;"B")+COUNTIF('SOURCE SS'!$F:$F,$A88&amp;"C"))&gt;0,ABS(SUMIF('SOURCE SS'!$F:$F,$A88&amp;"A",'SOURCE SS'!$C:$C))-ABS(SUMIF('SOURCE SS'!$F:$F,$A88&amp;"B",'SOURCE SS'!$C:$C))-ABS(SUMIF('SOURCE SS'!$F:$F,$A88&amp;"C",'SOURCE SS'!$C:$C)),"..."))</f>
        <v>...</v>
      </c>
      <c r="G88" s="587" t="str">
        <f>IF(COUNTIF('SOURCE CC'!$F:$F,$A88)&gt;0,SUMIF('SOURCE CC'!$F:$F,$A88,'SOURCE CC'!$C:$C),IF((COUNTIF('SOURCE CC'!$F:$F,$A88&amp;"A")+COUNTIF('SOURCE CC'!$F:$F,$A88&amp;"B")+COUNTIF('SOURCE CC'!$F:$F,$A88&amp;"C"))&gt;0,ABS(SUMIF('SOURCE CC'!$F:$F,$A88&amp;"A",'SOURCE CC'!$C:$C))-ABS(SUMIF('SOURCE CC'!$F:$F,$A88&amp;"B",'SOURCE CC'!$C:$C))-ABS(SUMIF('SOURCE CC'!$F:$F,$A88&amp;"C",'SOURCE CC'!$C:$C)),"..."))</f>
        <v>...</v>
      </c>
      <c r="H88" s="587" t="str">
        <f>IF(COUNTIF('SOURCE CG'!$F:$F,$A88)&gt;0,SUMIF('SOURCE CG'!$F:$F,$A88,'SOURCE CG'!$C:$C),IF((COUNTIF('SOURCE CG'!$F:$F,$A88&amp;"A")+COUNTIF('SOURCE CG'!$F:$F,$A88&amp;"B")+COUNTIF('SOURCE CG'!$F:$F,$A88&amp;"C"))&gt;0,ABS(SUMIF('SOURCE CG'!$F:$F,$A88&amp;"A",'SOURCE CG'!$C:$C))-ABS(SUMIF('SOURCE CG'!$F:$F,$A88&amp;"B",'SOURCE CG'!$C:$C))-ABS(SUMIF('SOURCE CG'!$F:$F,$A88&amp;"C",'SOURCE CG'!$C:$C)),IF(COUNT(D88:G88)&gt;0,SUM(D88:G88),"...")))</f>
        <v>...</v>
      </c>
      <c r="I88" s="587" t="str">
        <f>IF(COUNTIF('SOURCE SG'!$F:$F,$A88)&gt;0,SUMIF('SOURCE SG'!$F:$F,$A88,'SOURCE SG'!$C:$C),IF((COUNTIF('SOURCE SG'!$F:$F,$A88&amp;"A")+COUNTIF('SOURCE SG'!$F:$F,$A88&amp;"B")+COUNTIF('SOURCE SG'!$F:$F,$A88&amp;"C"))&gt;0,ABS(SUMIF('SOURCE SG'!$F:$F,$A88&amp;"A",'SOURCE SG'!$C:$C))-ABS(SUMIF('SOURCE SG'!$F:$F,$A88&amp;"B",'SOURCE SG'!$C:$C))-ABS(SUMIF('SOURCE SG'!$F:$F,$A88&amp;"C",'SOURCE SG'!$C:$C)),"..."))</f>
        <v>...</v>
      </c>
      <c r="J88" s="587" t="str">
        <f>IF(COUNTIF('SOURCE LG'!$F:$F,$A88)&gt;0,SUMIF('SOURCE LG'!$F:$F,$A88,'SOURCE LG'!$C:$C),IF((COUNTIF('SOURCE LG'!$F:$F,$A88&amp;"A")+COUNTIF('SOURCE LG'!$F:$F,$A88&amp;"B")+COUNTIF('SOURCE LG'!$F:$F,$A88&amp;"C"))&gt;0,ABS(SUMIF('SOURCE LG'!$F:$F,$A88&amp;"A",'SOURCE LG'!$C:$C))-ABS(SUMIF('SOURCE LG'!$F:$F,$A88&amp;"B",'SOURCE LG'!$C:$C))-ABS(SUMIF('SOURCE LG'!$F:$F,$A88&amp;"C",'SOURCE LG'!$C:$C)),"..."))</f>
        <v>...</v>
      </c>
      <c r="K88" s="587" t="str">
        <f>IF(COUNTIF('SOURCE CT'!$F:$F,$A88)&gt;0,SUMIF('SOURCE CT'!$F:$F,$A88,'SOURCE CT'!$C:$C),IF((COUNTIF('SOURCE CT'!$F:$F,$A88&amp;"A")+COUNTIF('SOURCE CT'!$F:$F,$A88&amp;"B")+COUNTIF('SOURCE CT'!$F:$F,$A88&amp;"C"))&gt;0,ABS(SUMIF('SOURCE CT'!$F:$F,$A88&amp;"A",'SOURCE CT'!$C:$C))-ABS(SUMIF('SOURCE CT'!$F:$F,$A88&amp;"B",'SOURCE CT'!$C:$C))-ABS(SUMIF('SOURCE CT'!$F:$F,$A88&amp;"C",'SOURCE CT'!$C:$C)),"..."))</f>
        <v>...</v>
      </c>
      <c r="L88" s="587" t="str">
        <f>IF(COUNTIF('SOURCE GG'!$F:$F,$A88)&gt;0,SUMIF('SOURCE GG'!$F:$F,$A88,'SOURCE GG'!$C:$C),IF((COUNTIF('SOURCE GG'!$F:$F,$A88&amp;"A")+COUNTIF('SOURCE GG'!$F:$F,$A88&amp;"B")+COUNTIF('SOURCE GG'!$F:$F,$A88&amp;"C"))&gt;0,ABS(SUMIF('SOURCE GG'!$F:$F,$A88&amp;"A",'SOURCE GG'!$C:$C))-ABS(SUMIF('SOURCE GG'!$F:$F,$A88&amp;"B",'SOURCE GG'!$C:$C))-ABS(SUMIF('SOURCE GG'!$F:$F,$A88&amp;"C",'SOURCE GG'!$C:$C)),IF(COUNT(H88:K88)&gt;0,SUM(H88:K88),"...")))</f>
        <v>...</v>
      </c>
      <c r="M88" s="587" t="str">
        <f>IF(COUNTIF('SOURCE NFPC'!$F:$F,$A88)&gt;0,SUMIF('SOURCE NFPC'!$F:$F,$A88,'SOURCE NFPC'!$C:$C),IF((COUNTIF('SOURCE NFPC'!$F:$F,$A88&amp;"A")+COUNTIF('SOURCE NFPC'!$F:$F,$A88&amp;"B")+COUNTIF('SOURCE NFPC'!$F:$F,$A88&amp;"C"))&gt;0,ABS(SUMIF('SOURCE NFPC'!$F:$F,$A88&amp;"A",'SOURCE NFPC'!$C:$C))-ABS(SUMIF('SOURCE NFPC'!$F:$F,$A88&amp;"B",'SOURCE NFPC'!$C:$C))-ABS(SUMIF('SOURCE NFPC'!$F:$F,$A88&amp;"C",'SOURCE NFPC'!$C:$C)),"..."))</f>
        <v>...</v>
      </c>
      <c r="N88" s="587" t="str">
        <f>IF(COUNTIF('SOURCE CN'!$F:$F,$A88)&gt;0,SUMIF('SOURCE CN'!$F:$F,$A88,'SOURCE CN'!$C:$C),IF((COUNTIF('SOURCE CN'!$F:$F,$A88&amp;"A")+COUNTIF('SOURCE CN'!$F:$F,$A88&amp;"B")+COUNTIF('SOURCE CN'!$F:$F,$A88&amp;"C"))&gt;0,ABS(SUMIF('SOURCE CN'!$F:$F,$A88&amp;"A",'SOURCE CN'!$C:$C))-ABS(SUMIF('SOURCE CN'!$F:$F,$A88&amp;"B",'SOURCE CN'!$C:$C))-ABS(SUMIF('SOURCE CN'!$F:$F,$A88&amp;"C",'SOURCE CN'!$C:$C)),"..."))</f>
        <v>...</v>
      </c>
      <c r="O88" s="587" t="str">
        <f>IF(COUNTIF('SOURCE NFPS'!$F:$F,$A88)&gt;0,SUMIF('SOURCE NFPS'!$F:$F,$A88,'SOURCE NFPS'!$C:$C),IF((COUNTIF('SOURCE NFPS'!$F:$F,$A88&amp;"A")+COUNTIF('SOURCE NFPS'!$F:$F,$A88&amp;"B")+COUNTIF('SOURCE NFPS'!$F:$F,$A88&amp;"C"))&gt;0,ABS(SUMIF('SOURCE NFPS'!$F:$F,$A88&amp;"A",'SOURCE NFPS'!$C:$C))-ABS(SUMIF('SOURCE NFPS'!$F:$F,$A88&amp;"B",'SOURCE NFPS'!$C:$C))-ABS(SUMIF('SOURCE NFPS'!$F:$F,$A88&amp;"C",'SOURCE NFPS'!$C:$C)),IF(COUNT(L88:N88)&gt;0,SUM(L88:N88),"...")))</f>
        <v>...</v>
      </c>
      <c r="Q88" s="563">
        <f t="shared" si="3"/>
        <v>0</v>
      </c>
      <c r="R88" s="564">
        <f t="shared" si="4"/>
        <v>0</v>
      </c>
      <c r="S88" s="565">
        <f t="shared" si="5"/>
        <v>0</v>
      </c>
    </row>
    <row r="89" spans="1:19" ht="9.75" customHeight="1">
      <c r="A89" s="676" t="s">
        <v>2102</v>
      </c>
      <c r="B89" s="151" t="s">
        <v>1407</v>
      </c>
      <c r="C89" s="4" t="s">
        <v>1063</v>
      </c>
      <c r="D89" s="587" t="str">
        <f>IF(COUNTIF('SOURCE BA'!$F:$F,$A89)&gt;0,SUMIF('SOURCE BA'!$F:$F,$A89,'SOURCE BA'!$C:$C),IF((COUNTIF('SOURCE BA'!$F:$F,$A89&amp;"A")+COUNTIF('SOURCE BA'!$F:$F,$A89&amp;"B")+COUNTIF('SOURCE BA'!$F:$F,$A89&amp;"C"))&gt;0,ABS(SUMIF('SOURCE BA'!$F:$F,$A89&amp;"A",'SOURCE BA'!$C:$C))-ABS(SUMIF('SOURCE BA'!$F:$F,$A89&amp;"B",'SOURCE BA'!$C:$C))-ABS(SUMIF('SOURCE BA'!$F:$F,$A89&amp;"C",'SOURCE BA'!$C:$C)),"..."))</f>
        <v>...</v>
      </c>
      <c r="E89" s="587" t="str">
        <f>IF(COUNTIF('SOURCE EA'!$F:$F,$A89)&gt;0,SUMIF('SOURCE EA'!$F:$F,$A89,'SOURCE EA'!$C:$C),IF((COUNTIF('SOURCE EA'!$F:$F,$A89&amp;"A")+COUNTIF('SOURCE EA'!$F:$F,$A89&amp;"B")+COUNTIF('SOURCE EA'!$F:$F,$A89&amp;"C"))&gt;0,ABS(SUMIF('SOURCE EA'!$F:$F,$A89&amp;"A",'SOURCE EA'!$C:$C))-ABS(SUMIF('SOURCE EA'!$F:$F,$A89&amp;"B",'SOURCE EA'!$C:$C))-ABS(SUMIF('SOURCE EA'!$F:$F,$A89&amp;"C",'SOURCE EA'!$C:$C)),"..."))</f>
        <v>...</v>
      </c>
      <c r="F89" s="587" t="str">
        <f>IF(COUNTIF('SOURCE SS'!$F:$F,$A89)&gt;0,SUMIF('SOURCE SS'!$F:$F,$A89,'SOURCE SS'!$C:$C),IF((COUNTIF('SOURCE SS'!$F:$F,$A89&amp;"A")+COUNTIF('SOURCE SS'!$F:$F,$A89&amp;"B")+COUNTIF('SOURCE SS'!$F:$F,$A89&amp;"C"))&gt;0,ABS(SUMIF('SOURCE SS'!$F:$F,$A89&amp;"A",'SOURCE SS'!$C:$C))-ABS(SUMIF('SOURCE SS'!$F:$F,$A89&amp;"B",'SOURCE SS'!$C:$C))-ABS(SUMIF('SOURCE SS'!$F:$F,$A89&amp;"C",'SOURCE SS'!$C:$C)),"..."))</f>
        <v>...</v>
      </c>
      <c r="G89" s="587" t="str">
        <f>IF(COUNTIF('SOURCE CC'!$F:$F,$A89)&gt;0,SUMIF('SOURCE CC'!$F:$F,$A89,'SOURCE CC'!$C:$C),IF((COUNTIF('SOURCE CC'!$F:$F,$A89&amp;"A")+COUNTIF('SOURCE CC'!$F:$F,$A89&amp;"B")+COUNTIF('SOURCE CC'!$F:$F,$A89&amp;"C"))&gt;0,ABS(SUMIF('SOURCE CC'!$F:$F,$A89&amp;"A",'SOURCE CC'!$C:$C))-ABS(SUMIF('SOURCE CC'!$F:$F,$A89&amp;"B",'SOURCE CC'!$C:$C))-ABS(SUMIF('SOURCE CC'!$F:$F,$A89&amp;"C",'SOURCE CC'!$C:$C)),"..."))</f>
        <v>...</v>
      </c>
      <c r="H89" s="587" t="str">
        <f>IF(COUNTIF('SOURCE CG'!$F:$F,$A89)&gt;0,SUMIF('SOURCE CG'!$F:$F,$A89,'SOURCE CG'!$C:$C),IF((COUNTIF('SOURCE CG'!$F:$F,$A89&amp;"A")+COUNTIF('SOURCE CG'!$F:$F,$A89&amp;"B")+COUNTIF('SOURCE CG'!$F:$F,$A89&amp;"C"))&gt;0,ABS(SUMIF('SOURCE CG'!$F:$F,$A89&amp;"A",'SOURCE CG'!$C:$C))-ABS(SUMIF('SOURCE CG'!$F:$F,$A89&amp;"B",'SOURCE CG'!$C:$C))-ABS(SUMIF('SOURCE CG'!$F:$F,$A89&amp;"C",'SOURCE CG'!$C:$C)),IF(COUNT(D89:G89)&gt;0,SUM(D89:G89),"...")))</f>
        <v>...</v>
      </c>
      <c r="I89" s="587" t="str">
        <f>IF(COUNTIF('SOURCE SG'!$F:$F,$A89)&gt;0,SUMIF('SOURCE SG'!$F:$F,$A89,'SOURCE SG'!$C:$C),IF((COUNTIF('SOURCE SG'!$F:$F,$A89&amp;"A")+COUNTIF('SOURCE SG'!$F:$F,$A89&amp;"B")+COUNTIF('SOURCE SG'!$F:$F,$A89&amp;"C"))&gt;0,ABS(SUMIF('SOURCE SG'!$F:$F,$A89&amp;"A",'SOURCE SG'!$C:$C))-ABS(SUMIF('SOURCE SG'!$F:$F,$A89&amp;"B",'SOURCE SG'!$C:$C))-ABS(SUMIF('SOURCE SG'!$F:$F,$A89&amp;"C",'SOURCE SG'!$C:$C)),"..."))</f>
        <v>...</v>
      </c>
      <c r="J89" s="587" t="str">
        <f>IF(COUNTIF('SOURCE LG'!$F:$F,$A89)&gt;0,SUMIF('SOURCE LG'!$F:$F,$A89,'SOURCE LG'!$C:$C),IF((COUNTIF('SOURCE LG'!$F:$F,$A89&amp;"A")+COUNTIF('SOURCE LG'!$F:$F,$A89&amp;"B")+COUNTIF('SOURCE LG'!$F:$F,$A89&amp;"C"))&gt;0,ABS(SUMIF('SOURCE LG'!$F:$F,$A89&amp;"A",'SOURCE LG'!$C:$C))-ABS(SUMIF('SOURCE LG'!$F:$F,$A89&amp;"B",'SOURCE LG'!$C:$C))-ABS(SUMIF('SOURCE LG'!$F:$F,$A89&amp;"C",'SOURCE LG'!$C:$C)),"..."))</f>
        <v>...</v>
      </c>
      <c r="K89" s="587" t="str">
        <f>IF(COUNTIF('SOURCE CT'!$F:$F,$A89)&gt;0,SUMIF('SOURCE CT'!$F:$F,$A89,'SOURCE CT'!$C:$C),IF((COUNTIF('SOURCE CT'!$F:$F,$A89&amp;"A")+COUNTIF('SOURCE CT'!$F:$F,$A89&amp;"B")+COUNTIF('SOURCE CT'!$F:$F,$A89&amp;"C"))&gt;0,ABS(SUMIF('SOURCE CT'!$F:$F,$A89&amp;"A",'SOURCE CT'!$C:$C))-ABS(SUMIF('SOURCE CT'!$F:$F,$A89&amp;"B",'SOURCE CT'!$C:$C))-ABS(SUMIF('SOURCE CT'!$F:$F,$A89&amp;"C",'SOURCE CT'!$C:$C)),"..."))</f>
        <v>...</v>
      </c>
      <c r="L89" s="587" t="str">
        <f>IF(COUNTIF('SOURCE GG'!$F:$F,$A89)&gt;0,SUMIF('SOURCE GG'!$F:$F,$A89,'SOURCE GG'!$C:$C),IF((COUNTIF('SOURCE GG'!$F:$F,$A89&amp;"A")+COUNTIF('SOURCE GG'!$F:$F,$A89&amp;"B")+COUNTIF('SOURCE GG'!$F:$F,$A89&amp;"C"))&gt;0,ABS(SUMIF('SOURCE GG'!$F:$F,$A89&amp;"A",'SOURCE GG'!$C:$C))-ABS(SUMIF('SOURCE GG'!$F:$F,$A89&amp;"B",'SOURCE GG'!$C:$C))-ABS(SUMIF('SOURCE GG'!$F:$F,$A89&amp;"C",'SOURCE GG'!$C:$C)),IF(COUNT(H89:K89)&gt;0,SUM(H89:K89),"...")))</f>
        <v>...</v>
      </c>
      <c r="M89" s="587" t="str">
        <f>IF(COUNTIF('SOURCE NFPC'!$F:$F,$A89)&gt;0,SUMIF('SOURCE NFPC'!$F:$F,$A89,'SOURCE NFPC'!$C:$C),IF((COUNTIF('SOURCE NFPC'!$F:$F,$A89&amp;"A")+COUNTIF('SOURCE NFPC'!$F:$F,$A89&amp;"B")+COUNTIF('SOURCE NFPC'!$F:$F,$A89&amp;"C"))&gt;0,ABS(SUMIF('SOURCE NFPC'!$F:$F,$A89&amp;"A",'SOURCE NFPC'!$C:$C))-ABS(SUMIF('SOURCE NFPC'!$F:$F,$A89&amp;"B",'SOURCE NFPC'!$C:$C))-ABS(SUMIF('SOURCE NFPC'!$F:$F,$A89&amp;"C",'SOURCE NFPC'!$C:$C)),"..."))</f>
        <v>...</v>
      </c>
      <c r="N89" s="587" t="str">
        <f>IF(COUNTIF('SOURCE CN'!$F:$F,$A89)&gt;0,SUMIF('SOURCE CN'!$F:$F,$A89,'SOURCE CN'!$C:$C),IF((COUNTIF('SOURCE CN'!$F:$F,$A89&amp;"A")+COUNTIF('SOURCE CN'!$F:$F,$A89&amp;"B")+COUNTIF('SOURCE CN'!$F:$F,$A89&amp;"C"))&gt;0,ABS(SUMIF('SOURCE CN'!$F:$F,$A89&amp;"A",'SOURCE CN'!$C:$C))-ABS(SUMIF('SOURCE CN'!$F:$F,$A89&amp;"B",'SOURCE CN'!$C:$C))-ABS(SUMIF('SOURCE CN'!$F:$F,$A89&amp;"C",'SOURCE CN'!$C:$C)),"..."))</f>
        <v>...</v>
      </c>
      <c r="O89" s="587" t="str">
        <f>IF(COUNTIF('SOURCE NFPS'!$F:$F,$A89)&gt;0,SUMIF('SOURCE NFPS'!$F:$F,$A89,'SOURCE NFPS'!$C:$C),IF((COUNTIF('SOURCE NFPS'!$F:$F,$A89&amp;"A")+COUNTIF('SOURCE NFPS'!$F:$F,$A89&amp;"B")+COUNTIF('SOURCE NFPS'!$F:$F,$A89&amp;"C"))&gt;0,ABS(SUMIF('SOURCE NFPS'!$F:$F,$A89&amp;"A",'SOURCE NFPS'!$C:$C))-ABS(SUMIF('SOURCE NFPS'!$F:$F,$A89&amp;"B",'SOURCE NFPS'!$C:$C))-ABS(SUMIF('SOURCE NFPS'!$F:$F,$A89&amp;"C",'SOURCE NFPS'!$C:$C)),IF(COUNT(L89:N89)&gt;0,SUM(L89:N89),"...")))</f>
        <v>...</v>
      </c>
      <c r="Q89" s="563">
        <f t="shared" si="3"/>
        <v>0</v>
      </c>
      <c r="R89" s="564">
        <f t="shared" si="4"/>
        <v>0</v>
      </c>
      <c r="S89" s="565">
        <f t="shared" si="5"/>
        <v>0</v>
      </c>
    </row>
    <row r="90" spans="1:19" ht="15" customHeight="1">
      <c r="A90" s="675" t="s">
        <v>2103</v>
      </c>
      <c r="B90" s="150" t="s">
        <v>414</v>
      </c>
      <c r="C90" s="4" t="s">
        <v>1063</v>
      </c>
      <c r="D90" s="605" t="str">
        <f>IF(COUNTIF('SOURCE BA'!$F:$F,$A90)&gt;0,SUMIF('SOURCE BA'!$F:$F,$A90,'SOURCE BA'!$C:$C),IF((COUNTIF('SOURCE BA'!$F:$F,$A90&amp;"A")+COUNTIF('SOURCE BA'!$F:$F,$A90&amp;"B")+COUNTIF('SOURCE BA'!$F:$F,$A90&amp;"C"))&gt;0,ABS(SUMIF('SOURCE BA'!$F:$F,$A90&amp;"A",'SOURCE BA'!$C:$C))-ABS(SUMIF('SOURCE BA'!$F:$F,$A90&amp;"B",'SOURCE BA'!$C:$C))-ABS(SUMIF('SOURCE BA'!$F:$F,$A90&amp;"C",'SOURCE BA'!$C:$C)),IF(COUNT(D91:D98)&gt;0,SUM(D91:D98),"...")))</f>
        <v>...</v>
      </c>
      <c r="E90" s="605" t="str">
        <f>IF(COUNTIF('SOURCE EA'!$F:$F,$A90)&gt;0,SUMIF('SOURCE EA'!$F:$F,$A90,'SOURCE EA'!$C:$C),IF((COUNTIF('SOURCE EA'!$F:$F,$A90&amp;"A")+COUNTIF('SOURCE EA'!$F:$F,$A90&amp;"B")+COUNTIF('SOURCE EA'!$F:$F,$A90&amp;"C"))&gt;0,ABS(SUMIF('SOURCE EA'!$F:$F,$A90&amp;"A",'SOURCE EA'!$C:$C))-ABS(SUMIF('SOURCE EA'!$F:$F,$A90&amp;"B",'SOURCE EA'!$C:$C))-ABS(SUMIF('SOURCE EA'!$F:$F,$A90&amp;"C",'SOURCE EA'!$C:$C)),IF(COUNT(E91:E98)&gt;0,SUM(E91:E98),"...")))</f>
        <v>...</v>
      </c>
      <c r="F90" s="605" t="str">
        <f>IF(COUNTIF('SOURCE SS'!$F:$F,$A90)&gt;0,SUMIF('SOURCE SS'!$F:$F,$A90,'SOURCE SS'!$C:$C),IF((COUNTIF('SOURCE SS'!$F:$F,$A90&amp;"A")+COUNTIF('SOURCE SS'!$F:$F,$A90&amp;"B")+COUNTIF('SOURCE SS'!$F:$F,$A90&amp;"C"))&gt;0,ABS(SUMIF('SOURCE SS'!$F:$F,$A90&amp;"A",'SOURCE SS'!$C:$C))-ABS(SUMIF('SOURCE SS'!$F:$F,$A90&amp;"B",'SOURCE SS'!$C:$C))-ABS(SUMIF('SOURCE SS'!$F:$F,$A90&amp;"C",'SOURCE SS'!$C:$C)),IF(COUNT(F91:F98)&gt;0,SUM(F91:F98),"...")))</f>
        <v>...</v>
      </c>
      <c r="G90" s="605" t="str">
        <f>IF(COUNTIF('SOURCE CC'!$F:$F,$A90)&gt;0,SUMIF('SOURCE CC'!$F:$F,$A90,'SOURCE CC'!$C:$C),IF((COUNTIF('SOURCE CC'!$F:$F,$A90&amp;"A")+COUNTIF('SOURCE CC'!$F:$F,$A90&amp;"B")+COUNTIF('SOURCE CC'!$F:$F,$A90&amp;"C"))&gt;0,ABS(SUMIF('SOURCE CC'!$F:$F,$A90&amp;"A",'SOURCE CC'!$C:$C))-ABS(SUMIF('SOURCE CC'!$F:$F,$A90&amp;"B",'SOURCE CC'!$C:$C))-ABS(SUMIF('SOURCE CC'!$F:$F,$A90&amp;"C",'SOURCE CC'!$C:$C)),IF(COUNT(G91:G98)&gt;0,SUM(G91:G98),"...")))</f>
        <v>...</v>
      </c>
      <c r="H90" s="605" t="str">
        <f>IF(COUNTIF('SOURCE CG'!$F:$F,$A90)&gt;0,SUMIF('SOURCE CG'!$F:$F,$A90,'SOURCE CG'!$C:$C),IF((COUNTIF('SOURCE CG'!$F:$F,$A90&amp;"A")+COUNTIF('SOURCE CG'!$F:$F,$A90&amp;"B")+COUNTIF('SOURCE CG'!$F:$F,$A90&amp;"C"))&gt;0,ABS(SUMIF('SOURCE CG'!$F:$F,$A90&amp;"A",'SOURCE CG'!$C:$C))-ABS(SUMIF('SOURCE CG'!$F:$F,$A90&amp;"B",'SOURCE CG'!$C:$C))-ABS(SUMIF('SOURCE CG'!$F:$F,$A90&amp;"C",'SOURCE CG'!$C:$C)),IF(COUNT(H91:H98)&gt;0,SUM(H91:H98),IF(COUNT(D90:G90)&gt;0,SUM(D90:G90),"..."))))</f>
        <v>...</v>
      </c>
      <c r="I90" s="605" t="str">
        <f>IF(COUNTIF('SOURCE SG'!$F:$F,$A90)&gt;0,SUMIF('SOURCE SG'!$F:$F,$A90,'SOURCE SG'!$C:$C),IF((COUNTIF('SOURCE SG'!$F:$F,$A90&amp;"A")+COUNTIF('SOURCE SG'!$F:$F,$A90&amp;"B")+COUNTIF('SOURCE SG'!$F:$F,$A90&amp;"C"))&gt;0,ABS(SUMIF('SOURCE SG'!$F:$F,$A90&amp;"A",'SOURCE SG'!$C:$C))-ABS(SUMIF('SOURCE SG'!$F:$F,$A90&amp;"B",'SOURCE SG'!$C:$C))-ABS(SUMIF('SOURCE SG'!$F:$F,$A90&amp;"C",'SOURCE SG'!$C:$C)),IF(COUNT(I91:I98)&gt;0,SUM(I91:I98),"...")))</f>
        <v>...</v>
      </c>
      <c r="J90" s="605" t="str">
        <f>IF(COUNTIF('SOURCE LG'!$F:$F,$A90)&gt;0,SUMIF('SOURCE LG'!$F:$F,$A90,'SOURCE LG'!$C:$C),IF((COUNTIF('SOURCE LG'!$F:$F,$A90&amp;"A")+COUNTIF('SOURCE LG'!$F:$F,$A90&amp;"B")+COUNTIF('SOURCE LG'!$F:$F,$A90&amp;"C"))&gt;0,ABS(SUMIF('SOURCE LG'!$F:$F,$A90&amp;"A",'SOURCE LG'!$C:$C))-ABS(SUMIF('SOURCE LG'!$F:$F,$A90&amp;"B",'SOURCE LG'!$C:$C))-ABS(SUMIF('SOURCE LG'!$F:$F,$A90&amp;"C",'SOURCE LG'!$C:$C)),IF(COUNT(J91:J98)&gt;0,SUM(J91:J98),"...")))</f>
        <v>...</v>
      </c>
      <c r="K90" s="605" t="str">
        <f>IF(COUNTIF('SOURCE CT'!$F:$F,$A90)&gt;0,SUMIF('SOURCE CT'!$F:$F,$A90,'SOURCE CT'!$C:$C),IF((COUNTIF('SOURCE CT'!$F:$F,$A90&amp;"A")+COUNTIF('SOURCE CT'!$F:$F,$A90&amp;"B")+COUNTIF('SOURCE CT'!$F:$F,$A90&amp;"C"))&gt;0,ABS(SUMIF('SOURCE CT'!$F:$F,$A90&amp;"A",'SOURCE CT'!$C:$C))-ABS(SUMIF('SOURCE CT'!$F:$F,$A90&amp;"B",'SOURCE CT'!$C:$C))-ABS(SUMIF('SOURCE CT'!$F:$F,$A90&amp;"C",'SOURCE CT'!$C:$C)),IF(COUNT(K91:K98)&gt;0,SUM(K91:K98),"...")))</f>
        <v>...</v>
      </c>
      <c r="L90" s="605" t="str">
        <f>IF(COUNTIF('SOURCE GG'!$F:$F,$A90)&gt;0,SUMIF('SOURCE GG'!$F:$F,$A90,'SOURCE GG'!$C:$C),IF((COUNTIF('SOURCE GG'!$F:$F,$A90&amp;"A")+COUNTIF('SOURCE GG'!$F:$F,$A90&amp;"B")+COUNTIF('SOURCE GG'!$F:$F,$A90&amp;"C"))&gt;0,ABS(SUMIF('SOURCE GG'!$F:$F,$A90&amp;"A",'SOURCE GG'!$C:$C))-ABS(SUMIF('SOURCE GG'!$F:$F,$A90&amp;"B",'SOURCE GG'!$C:$C))-ABS(SUMIF('SOURCE GG'!$F:$F,$A90&amp;"C",'SOURCE GG'!$C:$C)),IF(COUNT(L91:L98)&gt;0,SUM(L91:L98),IF(COUNT(H90:K90)&gt;0,SUM(H90:K90),"..."))))</f>
        <v>...</v>
      </c>
      <c r="M90" s="605" t="str">
        <f>IF(COUNTIF('SOURCE NFPC'!$F:$F,$A90)&gt;0,SUMIF('SOURCE NFPC'!$F:$F,$A90,'SOURCE NFPC'!$C:$C),IF((COUNTIF('SOURCE NFPC'!$F:$F,$A90&amp;"A")+COUNTIF('SOURCE NFPC'!$F:$F,$A90&amp;"B")+COUNTIF('SOURCE NFPC'!$F:$F,$A90&amp;"C"))&gt;0,ABS(SUMIF('SOURCE NFPC'!$F:$F,$A90&amp;"A",'SOURCE NFPC'!$C:$C))-ABS(SUMIF('SOURCE NFPC'!$F:$F,$A90&amp;"B",'SOURCE NFPC'!$C:$C))-ABS(SUMIF('SOURCE NFPC'!$F:$F,$A90&amp;"C",'SOURCE NFPC'!$C:$C)),IF(COUNT(M91:M98)&gt;0,SUM(M91:M98),"...")))</f>
        <v>...</v>
      </c>
      <c r="N90" s="605" t="str">
        <f>IF(COUNTIF('SOURCE CN'!$F:$F,$A90)&gt;0,SUMIF('SOURCE CN'!$F:$F,$A90,'SOURCE CN'!$C:$C),IF((COUNTIF('SOURCE CN'!$F:$F,$A90&amp;"A")+COUNTIF('SOURCE CN'!$F:$F,$A90&amp;"B")+COUNTIF('SOURCE CN'!$F:$F,$A90&amp;"C"))&gt;0,ABS(SUMIF('SOURCE CN'!$F:$F,$A90&amp;"A",'SOURCE CN'!$C:$C))-ABS(SUMIF('SOURCE CN'!$F:$F,$A90&amp;"B",'SOURCE CN'!$C:$C))-ABS(SUMIF('SOURCE CN'!$F:$F,$A90&amp;"C",'SOURCE CN'!$C:$C)),IF(COUNT(N91:N98)&gt;0,SUM(N91:N98),"...")))</f>
        <v>...</v>
      </c>
      <c r="O90" s="605" t="str">
        <f>IF(COUNTIF('SOURCE NFPS'!$F:$F,$A90)&gt;0,SUMIF('SOURCE NFPS'!$F:$F,$A90,'SOURCE NFPS'!$C:$C),IF((COUNTIF('SOURCE NFPS'!$F:$F,$A90&amp;"A")+COUNTIF('SOURCE NFPS'!$F:$F,$A90&amp;"B")+COUNTIF('SOURCE NFPS'!$F:$F,$A90&amp;"C"))&gt;0,ABS(SUMIF('SOURCE NFPS'!$F:$F,$A90&amp;"A",'SOURCE NFPS'!$C:$C))-ABS(SUMIF('SOURCE NFPS'!$F:$F,$A90&amp;"B",'SOURCE NFPS'!$C:$C))-ABS(SUMIF('SOURCE NFPS'!$F:$F,$A90&amp;"C",'SOURCE NFPS'!$C:$C)),IF(COUNT(O91:O98)&gt;0,SUM(O91:O98),IF(COUNT(L90:N90)&gt;0,SUM(L90:N90),"..."))))</f>
        <v>...</v>
      </c>
      <c r="Q90" s="563">
        <f t="shared" si="3"/>
        <v>0</v>
      </c>
      <c r="R90" s="564">
        <f t="shared" si="4"/>
        <v>0</v>
      </c>
      <c r="S90" s="565">
        <f t="shared" si="5"/>
        <v>0</v>
      </c>
    </row>
    <row r="91" spans="1:19">
      <c r="A91" s="144">
        <v>3321</v>
      </c>
      <c r="B91" s="151" t="s">
        <v>2321</v>
      </c>
      <c r="C91" s="4" t="s">
        <v>1063</v>
      </c>
      <c r="D91" s="587" t="str">
        <f>IF(COUNTIF('SOURCE BA'!$F:$F,$A91)&gt;0,SUMIF('SOURCE BA'!$F:$F,$A91,'SOURCE BA'!$C:$C),IF((COUNTIF('SOURCE BA'!$F:$F,$A91&amp;"A")+COUNTIF('SOURCE BA'!$F:$F,$A91&amp;"B")+COUNTIF('SOURCE BA'!$F:$F,$A91&amp;"C"))&gt;0,ABS(SUMIF('SOURCE BA'!$F:$F,$A91&amp;"A",'SOURCE BA'!$C:$C))-ABS(SUMIF('SOURCE BA'!$F:$F,$A91&amp;"B",'SOURCE BA'!$C:$C))-ABS(SUMIF('SOURCE BA'!$F:$F,$A91&amp;"C",'SOURCE BA'!$C:$C)),"..."))</f>
        <v>...</v>
      </c>
      <c r="E91" s="587" t="str">
        <f>IF(COUNTIF('SOURCE EA'!$F:$F,$A91)&gt;0,SUMIF('SOURCE EA'!$F:$F,$A91,'SOURCE EA'!$C:$C),IF((COUNTIF('SOURCE EA'!$F:$F,$A91&amp;"A")+COUNTIF('SOURCE EA'!$F:$F,$A91&amp;"B")+COUNTIF('SOURCE EA'!$F:$F,$A91&amp;"C"))&gt;0,ABS(SUMIF('SOURCE EA'!$F:$F,$A91&amp;"A",'SOURCE EA'!$C:$C))-ABS(SUMIF('SOURCE EA'!$F:$F,$A91&amp;"B",'SOURCE EA'!$C:$C))-ABS(SUMIF('SOURCE EA'!$F:$F,$A91&amp;"C",'SOURCE EA'!$C:$C)),"..."))</f>
        <v>...</v>
      </c>
      <c r="F91" s="587" t="str">
        <f>IF(COUNTIF('SOURCE SS'!$F:$F,$A91)&gt;0,SUMIF('SOURCE SS'!$F:$F,$A91,'SOURCE SS'!$C:$C),IF((COUNTIF('SOURCE SS'!$F:$F,$A91&amp;"A")+COUNTIF('SOURCE SS'!$F:$F,$A91&amp;"B")+COUNTIF('SOURCE SS'!$F:$F,$A91&amp;"C"))&gt;0,ABS(SUMIF('SOURCE SS'!$F:$F,$A91&amp;"A",'SOURCE SS'!$C:$C))-ABS(SUMIF('SOURCE SS'!$F:$F,$A91&amp;"B",'SOURCE SS'!$C:$C))-ABS(SUMIF('SOURCE SS'!$F:$F,$A91&amp;"C",'SOURCE SS'!$C:$C)),"..."))</f>
        <v>...</v>
      </c>
      <c r="G91" s="587" t="str">
        <f>IF(COUNTIF('SOURCE CC'!$F:$F,$A91)&gt;0,SUMIF('SOURCE CC'!$F:$F,$A91,'SOURCE CC'!$C:$C),IF((COUNTIF('SOURCE CC'!$F:$F,$A91&amp;"A")+COUNTIF('SOURCE CC'!$F:$F,$A91&amp;"B")+COUNTIF('SOURCE CC'!$F:$F,$A91&amp;"C"))&gt;0,ABS(SUMIF('SOURCE CC'!$F:$F,$A91&amp;"A",'SOURCE CC'!$C:$C))-ABS(SUMIF('SOURCE CC'!$F:$F,$A91&amp;"B",'SOURCE CC'!$C:$C))-ABS(SUMIF('SOURCE CC'!$F:$F,$A91&amp;"C",'SOURCE CC'!$C:$C)),"..."))</f>
        <v>...</v>
      </c>
      <c r="H91" s="587" t="str">
        <f>IF(COUNTIF('SOURCE CG'!$F:$F,$A91)&gt;0,SUMIF('SOURCE CG'!$F:$F,$A91,'SOURCE CG'!$C:$C),IF((COUNTIF('SOURCE CG'!$F:$F,$A91&amp;"A")+COUNTIF('SOURCE CG'!$F:$F,$A91&amp;"B")+COUNTIF('SOURCE CG'!$F:$F,$A91&amp;"C"))&gt;0,ABS(SUMIF('SOURCE CG'!$F:$F,$A91&amp;"A",'SOURCE CG'!$C:$C))-ABS(SUMIF('SOURCE CG'!$F:$F,$A91&amp;"B",'SOURCE CG'!$C:$C))-ABS(SUMIF('SOURCE CG'!$F:$F,$A91&amp;"C",'SOURCE CG'!$C:$C)),IF(COUNT(D91:G91)&gt;0,SUM(D91:G91),"...")))</f>
        <v>...</v>
      </c>
      <c r="I91" s="587" t="str">
        <f>IF(COUNTIF('SOURCE SG'!$F:$F,$A91)&gt;0,SUMIF('SOURCE SG'!$F:$F,$A91,'SOURCE SG'!$C:$C),IF((COUNTIF('SOURCE SG'!$F:$F,$A91&amp;"A")+COUNTIF('SOURCE SG'!$F:$F,$A91&amp;"B")+COUNTIF('SOURCE SG'!$F:$F,$A91&amp;"C"))&gt;0,ABS(SUMIF('SOURCE SG'!$F:$F,$A91&amp;"A",'SOURCE SG'!$C:$C))-ABS(SUMIF('SOURCE SG'!$F:$F,$A91&amp;"B",'SOURCE SG'!$C:$C))-ABS(SUMIF('SOURCE SG'!$F:$F,$A91&amp;"C",'SOURCE SG'!$C:$C)),"..."))</f>
        <v>...</v>
      </c>
      <c r="J91" s="587" t="str">
        <f>IF(COUNTIF('SOURCE LG'!$F:$F,$A91)&gt;0,SUMIF('SOURCE LG'!$F:$F,$A91,'SOURCE LG'!$C:$C),IF((COUNTIF('SOURCE LG'!$F:$F,$A91&amp;"A")+COUNTIF('SOURCE LG'!$F:$F,$A91&amp;"B")+COUNTIF('SOURCE LG'!$F:$F,$A91&amp;"C"))&gt;0,ABS(SUMIF('SOURCE LG'!$F:$F,$A91&amp;"A",'SOURCE LG'!$C:$C))-ABS(SUMIF('SOURCE LG'!$F:$F,$A91&amp;"B",'SOURCE LG'!$C:$C))-ABS(SUMIF('SOURCE LG'!$F:$F,$A91&amp;"C",'SOURCE LG'!$C:$C)),"..."))</f>
        <v>...</v>
      </c>
      <c r="K91" s="587" t="str">
        <f>IF(COUNTIF('SOURCE CT'!$F:$F,$A91)&gt;0,SUMIF('SOURCE CT'!$F:$F,$A91,'SOURCE CT'!$C:$C),IF((COUNTIF('SOURCE CT'!$F:$F,$A91&amp;"A")+COUNTIF('SOURCE CT'!$F:$F,$A91&amp;"B")+COUNTIF('SOURCE CT'!$F:$F,$A91&amp;"C"))&gt;0,ABS(SUMIF('SOURCE CT'!$F:$F,$A91&amp;"A",'SOURCE CT'!$C:$C))-ABS(SUMIF('SOURCE CT'!$F:$F,$A91&amp;"B",'SOURCE CT'!$C:$C))-ABS(SUMIF('SOURCE CT'!$F:$F,$A91&amp;"C",'SOURCE CT'!$C:$C)),"..."))</f>
        <v>...</v>
      </c>
      <c r="L91" s="587" t="str">
        <f>IF(COUNTIF('SOURCE GG'!$F:$F,$A91)&gt;0,SUMIF('SOURCE GG'!$F:$F,$A91,'SOURCE GG'!$C:$C),IF((COUNTIF('SOURCE GG'!$F:$F,$A91&amp;"A")+COUNTIF('SOURCE GG'!$F:$F,$A91&amp;"B")+COUNTIF('SOURCE GG'!$F:$F,$A91&amp;"C"))&gt;0,ABS(SUMIF('SOURCE GG'!$F:$F,$A91&amp;"A",'SOURCE GG'!$C:$C))-ABS(SUMIF('SOURCE GG'!$F:$F,$A91&amp;"B",'SOURCE GG'!$C:$C))-ABS(SUMIF('SOURCE GG'!$F:$F,$A91&amp;"C",'SOURCE GG'!$C:$C)),IF(COUNT(H91:K91)&gt;0,SUM(H91:K91),"...")))</f>
        <v>...</v>
      </c>
      <c r="M91" s="587" t="str">
        <f>IF(COUNTIF('SOURCE NFPC'!$F:$F,$A91)&gt;0,SUMIF('SOURCE NFPC'!$F:$F,$A91,'SOURCE NFPC'!$C:$C),IF((COUNTIF('SOURCE NFPC'!$F:$F,$A91&amp;"A")+COUNTIF('SOURCE NFPC'!$F:$F,$A91&amp;"B")+COUNTIF('SOURCE NFPC'!$F:$F,$A91&amp;"C"))&gt;0,ABS(SUMIF('SOURCE NFPC'!$F:$F,$A91&amp;"A",'SOURCE NFPC'!$C:$C))-ABS(SUMIF('SOURCE NFPC'!$F:$F,$A91&amp;"B",'SOURCE NFPC'!$C:$C))-ABS(SUMIF('SOURCE NFPC'!$F:$F,$A91&amp;"C",'SOURCE NFPC'!$C:$C)),"..."))</f>
        <v>...</v>
      </c>
      <c r="N91" s="587" t="str">
        <f>IF(COUNTIF('SOURCE CN'!$F:$F,$A91)&gt;0,SUMIF('SOURCE CN'!$F:$F,$A91,'SOURCE CN'!$C:$C),IF((COUNTIF('SOURCE CN'!$F:$F,$A91&amp;"A")+COUNTIF('SOURCE CN'!$F:$F,$A91&amp;"B")+COUNTIF('SOURCE CN'!$F:$F,$A91&amp;"C"))&gt;0,ABS(SUMIF('SOURCE CN'!$F:$F,$A91&amp;"A",'SOURCE CN'!$C:$C))-ABS(SUMIF('SOURCE CN'!$F:$F,$A91&amp;"B",'SOURCE CN'!$C:$C))-ABS(SUMIF('SOURCE CN'!$F:$F,$A91&amp;"C",'SOURCE CN'!$C:$C)),"..."))</f>
        <v>...</v>
      </c>
      <c r="O91" s="587" t="str">
        <f>IF(COUNTIF('SOURCE NFPS'!$F:$F,$A91)&gt;0,SUMIF('SOURCE NFPS'!$F:$F,$A91,'SOURCE NFPS'!$C:$C),IF((COUNTIF('SOURCE NFPS'!$F:$F,$A91&amp;"A")+COUNTIF('SOURCE NFPS'!$F:$F,$A91&amp;"B")+COUNTIF('SOURCE NFPS'!$F:$F,$A91&amp;"C"))&gt;0,ABS(SUMIF('SOURCE NFPS'!$F:$F,$A91&amp;"A",'SOURCE NFPS'!$C:$C))-ABS(SUMIF('SOURCE NFPS'!$F:$F,$A91&amp;"B",'SOURCE NFPS'!$C:$C))-ABS(SUMIF('SOURCE NFPS'!$F:$F,$A91&amp;"C",'SOURCE NFPS'!$C:$C)),IF(COUNT(L91:N91)&gt;0,SUM(L91:N91),"...")))</f>
        <v>...</v>
      </c>
      <c r="Q91" s="563">
        <f>SUM(H91)-SUM(D91)-SUM(E91)-SUM(F91)-SUM(G91)</f>
        <v>0</v>
      </c>
      <c r="R91" s="564">
        <f>SUM(L91)-SUM(H91)-SUM(I91)-SUM(J91)-SUM(K91)</f>
        <v>0</v>
      </c>
      <c r="S91" s="565">
        <f>SUM(O91)-SUM(L91)-SUM(M91)-SUM(N91)</f>
        <v>0</v>
      </c>
    </row>
    <row r="92" spans="1:19" ht="9.75" customHeight="1">
      <c r="A92" s="676" t="s">
        <v>2104</v>
      </c>
      <c r="B92" s="151" t="s">
        <v>943</v>
      </c>
      <c r="C92" s="4" t="s">
        <v>1063</v>
      </c>
      <c r="D92" s="587" t="str">
        <f>IF(COUNTIF('SOURCE BA'!$F:$F,$A92)&gt;0,SUMIF('SOURCE BA'!$F:$F,$A92,'SOURCE BA'!$C:$C),IF((COUNTIF('SOURCE BA'!$F:$F,$A92&amp;"A")+COUNTIF('SOURCE BA'!$F:$F,$A92&amp;"B")+COUNTIF('SOURCE BA'!$F:$F,$A92&amp;"C"))&gt;0,ABS(SUMIF('SOURCE BA'!$F:$F,$A92&amp;"A",'SOURCE BA'!$C:$C))-ABS(SUMIF('SOURCE BA'!$F:$F,$A92&amp;"B",'SOURCE BA'!$C:$C))-ABS(SUMIF('SOURCE BA'!$F:$F,$A92&amp;"C",'SOURCE BA'!$C:$C)),"..."))</f>
        <v>...</v>
      </c>
      <c r="E92" s="587" t="str">
        <f>IF(COUNTIF('SOURCE EA'!$F:$F,$A92)&gt;0,SUMIF('SOURCE EA'!$F:$F,$A92,'SOURCE EA'!$C:$C),IF((COUNTIF('SOURCE EA'!$F:$F,$A92&amp;"A")+COUNTIF('SOURCE EA'!$F:$F,$A92&amp;"B")+COUNTIF('SOURCE EA'!$F:$F,$A92&amp;"C"))&gt;0,ABS(SUMIF('SOURCE EA'!$F:$F,$A92&amp;"A",'SOURCE EA'!$C:$C))-ABS(SUMIF('SOURCE EA'!$F:$F,$A92&amp;"B",'SOURCE EA'!$C:$C))-ABS(SUMIF('SOURCE EA'!$F:$F,$A92&amp;"C",'SOURCE EA'!$C:$C)),"..."))</f>
        <v>...</v>
      </c>
      <c r="F92" s="587" t="str">
        <f>IF(COUNTIF('SOURCE SS'!$F:$F,$A92)&gt;0,SUMIF('SOURCE SS'!$F:$F,$A92,'SOURCE SS'!$C:$C),IF((COUNTIF('SOURCE SS'!$F:$F,$A92&amp;"A")+COUNTIF('SOURCE SS'!$F:$F,$A92&amp;"B")+COUNTIF('SOURCE SS'!$F:$F,$A92&amp;"C"))&gt;0,ABS(SUMIF('SOURCE SS'!$F:$F,$A92&amp;"A",'SOURCE SS'!$C:$C))-ABS(SUMIF('SOURCE SS'!$F:$F,$A92&amp;"B",'SOURCE SS'!$C:$C))-ABS(SUMIF('SOURCE SS'!$F:$F,$A92&amp;"C",'SOURCE SS'!$C:$C)),"..."))</f>
        <v>...</v>
      </c>
      <c r="G92" s="587" t="str">
        <f>IF(COUNTIF('SOURCE CC'!$F:$F,$A92)&gt;0,SUMIF('SOURCE CC'!$F:$F,$A92,'SOURCE CC'!$C:$C),IF((COUNTIF('SOURCE CC'!$F:$F,$A92&amp;"A")+COUNTIF('SOURCE CC'!$F:$F,$A92&amp;"B")+COUNTIF('SOURCE CC'!$F:$F,$A92&amp;"C"))&gt;0,ABS(SUMIF('SOURCE CC'!$F:$F,$A92&amp;"A",'SOURCE CC'!$C:$C))-ABS(SUMIF('SOURCE CC'!$F:$F,$A92&amp;"B",'SOURCE CC'!$C:$C))-ABS(SUMIF('SOURCE CC'!$F:$F,$A92&amp;"C",'SOURCE CC'!$C:$C)),"..."))</f>
        <v>...</v>
      </c>
      <c r="H92" s="587" t="str">
        <f>IF(COUNTIF('SOURCE CG'!$F:$F,$A92)&gt;0,SUMIF('SOURCE CG'!$F:$F,$A92,'SOURCE CG'!$C:$C),IF((COUNTIF('SOURCE CG'!$F:$F,$A92&amp;"A")+COUNTIF('SOURCE CG'!$F:$F,$A92&amp;"B")+COUNTIF('SOURCE CG'!$F:$F,$A92&amp;"C"))&gt;0,ABS(SUMIF('SOURCE CG'!$F:$F,$A92&amp;"A",'SOURCE CG'!$C:$C))-ABS(SUMIF('SOURCE CG'!$F:$F,$A92&amp;"B",'SOURCE CG'!$C:$C))-ABS(SUMIF('SOURCE CG'!$F:$F,$A92&amp;"C",'SOURCE CG'!$C:$C)),IF(COUNT(D92:G92)&gt;0,SUM(D92:G92),"...")))</f>
        <v>...</v>
      </c>
      <c r="I92" s="587" t="str">
        <f>IF(COUNTIF('SOURCE SG'!$F:$F,$A92)&gt;0,SUMIF('SOURCE SG'!$F:$F,$A92,'SOURCE SG'!$C:$C),IF((COUNTIF('SOURCE SG'!$F:$F,$A92&amp;"A")+COUNTIF('SOURCE SG'!$F:$F,$A92&amp;"B")+COUNTIF('SOURCE SG'!$F:$F,$A92&amp;"C"))&gt;0,ABS(SUMIF('SOURCE SG'!$F:$F,$A92&amp;"A",'SOURCE SG'!$C:$C))-ABS(SUMIF('SOURCE SG'!$F:$F,$A92&amp;"B",'SOURCE SG'!$C:$C))-ABS(SUMIF('SOURCE SG'!$F:$F,$A92&amp;"C",'SOURCE SG'!$C:$C)),"..."))</f>
        <v>...</v>
      </c>
      <c r="J92" s="587" t="str">
        <f>IF(COUNTIF('SOURCE LG'!$F:$F,$A92)&gt;0,SUMIF('SOURCE LG'!$F:$F,$A92,'SOURCE LG'!$C:$C),IF((COUNTIF('SOURCE LG'!$F:$F,$A92&amp;"A")+COUNTIF('SOURCE LG'!$F:$F,$A92&amp;"B")+COUNTIF('SOURCE LG'!$F:$F,$A92&amp;"C"))&gt;0,ABS(SUMIF('SOURCE LG'!$F:$F,$A92&amp;"A",'SOURCE LG'!$C:$C))-ABS(SUMIF('SOURCE LG'!$F:$F,$A92&amp;"B",'SOURCE LG'!$C:$C))-ABS(SUMIF('SOURCE LG'!$F:$F,$A92&amp;"C",'SOURCE LG'!$C:$C)),"..."))</f>
        <v>...</v>
      </c>
      <c r="K92" s="587" t="str">
        <f>IF(COUNTIF('SOURCE CT'!$F:$F,$A92)&gt;0,SUMIF('SOURCE CT'!$F:$F,$A92,'SOURCE CT'!$C:$C),IF((COUNTIF('SOURCE CT'!$F:$F,$A92&amp;"A")+COUNTIF('SOURCE CT'!$F:$F,$A92&amp;"B")+COUNTIF('SOURCE CT'!$F:$F,$A92&amp;"C"))&gt;0,ABS(SUMIF('SOURCE CT'!$F:$F,$A92&amp;"A",'SOURCE CT'!$C:$C))-ABS(SUMIF('SOURCE CT'!$F:$F,$A92&amp;"B",'SOURCE CT'!$C:$C))-ABS(SUMIF('SOURCE CT'!$F:$F,$A92&amp;"C",'SOURCE CT'!$C:$C)),"..."))</f>
        <v>...</v>
      </c>
      <c r="L92" s="587" t="str">
        <f>IF(COUNTIF('SOURCE GG'!$F:$F,$A92)&gt;0,SUMIF('SOURCE GG'!$F:$F,$A92,'SOURCE GG'!$C:$C),IF((COUNTIF('SOURCE GG'!$F:$F,$A92&amp;"A")+COUNTIF('SOURCE GG'!$F:$F,$A92&amp;"B")+COUNTIF('SOURCE GG'!$F:$F,$A92&amp;"C"))&gt;0,ABS(SUMIF('SOURCE GG'!$F:$F,$A92&amp;"A",'SOURCE GG'!$C:$C))-ABS(SUMIF('SOURCE GG'!$F:$F,$A92&amp;"B",'SOURCE GG'!$C:$C))-ABS(SUMIF('SOURCE GG'!$F:$F,$A92&amp;"C",'SOURCE GG'!$C:$C)),IF(COUNT(H92:K92)&gt;0,SUM(H92:K92),"...")))</f>
        <v>...</v>
      </c>
      <c r="M92" s="587" t="str">
        <f>IF(COUNTIF('SOURCE NFPC'!$F:$F,$A92)&gt;0,SUMIF('SOURCE NFPC'!$F:$F,$A92,'SOURCE NFPC'!$C:$C),IF((COUNTIF('SOURCE NFPC'!$F:$F,$A92&amp;"A")+COUNTIF('SOURCE NFPC'!$F:$F,$A92&amp;"B")+COUNTIF('SOURCE NFPC'!$F:$F,$A92&amp;"C"))&gt;0,ABS(SUMIF('SOURCE NFPC'!$F:$F,$A92&amp;"A",'SOURCE NFPC'!$C:$C))-ABS(SUMIF('SOURCE NFPC'!$F:$F,$A92&amp;"B",'SOURCE NFPC'!$C:$C))-ABS(SUMIF('SOURCE NFPC'!$F:$F,$A92&amp;"C",'SOURCE NFPC'!$C:$C)),"..."))</f>
        <v>...</v>
      </c>
      <c r="N92" s="587" t="str">
        <f>IF(COUNTIF('SOURCE CN'!$F:$F,$A92)&gt;0,SUMIF('SOURCE CN'!$F:$F,$A92,'SOURCE CN'!$C:$C),IF((COUNTIF('SOURCE CN'!$F:$F,$A92&amp;"A")+COUNTIF('SOURCE CN'!$F:$F,$A92&amp;"B")+COUNTIF('SOURCE CN'!$F:$F,$A92&amp;"C"))&gt;0,ABS(SUMIF('SOURCE CN'!$F:$F,$A92&amp;"A",'SOURCE CN'!$C:$C))-ABS(SUMIF('SOURCE CN'!$F:$F,$A92&amp;"B",'SOURCE CN'!$C:$C))-ABS(SUMIF('SOURCE CN'!$F:$F,$A92&amp;"C",'SOURCE CN'!$C:$C)),"..."))</f>
        <v>...</v>
      </c>
      <c r="O92" s="587" t="str">
        <f>IF(COUNTIF('SOURCE NFPS'!$F:$F,$A92)&gt;0,SUMIF('SOURCE NFPS'!$F:$F,$A92,'SOURCE NFPS'!$C:$C),IF((COUNTIF('SOURCE NFPS'!$F:$F,$A92&amp;"A")+COUNTIF('SOURCE NFPS'!$F:$F,$A92&amp;"B")+COUNTIF('SOURCE NFPS'!$F:$F,$A92&amp;"C"))&gt;0,ABS(SUMIF('SOURCE NFPS'!$F:$F,$A92&amp;"A",'SOURCE NFPS'!$C:$C))-ABS(SUMIF('SOURCE NFPS'!$F:$F,$A92&amp;"B",'SOURCE NFPS'!$C:$C))-ABS(SUMIF('SOURCE NFPS'!$F:$F,$A92&amp;"C",'SOURCE NFPS'!$C:$C)),IF(COUNT(L92:N92)&gt;0,SUM(L92:N92),"...")))</f>
        <v>...</v>
      </c>
      <c r="Q92" s="563">
        <f t="shared" si="3"/>
        <v>0</v>
      </c>
      <c r="R92" s="564">
        <f t="shared" si="4"/>
        <v>0</v>
      </c>
      <c r="S92" s="565">
        <f t="shared" si="5"/>
        <v>0</v>
      </c>
    </row>
    <row r="93" spans="1:19" ht="9.75" customHeight="1">
      <c r="A93" s="676" t="s">
        <v>2105</v>
      </c>
      <c r="B93" s="151" t="s">
        <v>412</v>
      </c>
      <c r="C93" s="4" t="s">
        <v>1063</v>
      </c>
      <c r="D93" s="587" t="str">
        <f>IF(COUNTIF('SOURCE BA'!$F:$F,$A93)&gt;0,SUMIF('SOURCE BA'!$F:$F,$A93,'SOURCE BA'!$C:$C),IF((COUNTIF('SOURCE BA'!$F:$F,$A93&amp;"A")+COUNTIF('SOURCE BA'!$F:$F,$A93&amp;"B")+COUNTIF('SOURCE BA'!$F:$F,$A93&amp;"C"))&gt;0,ABS(SUMIF('SOURCE BA'!$F:$F,$A93&amp;"A",'SOURCE BA'!$C:$C))-ABS(SUMIF('SOURCE BA'!$F:$F,$A93&amp;"B",'SOURCE BA'!$C:$C))-ABS(SUMIF('SOURCE BA'!$F:$F,$A93&amp;"C",'SOURCE BA'!$C:$C)),"..."))</f>
        <v>...</v>
      </c>
      <c r="E93" s="587" t="str">
        <f>IF(COUNTIF('SOURCE EA'!$F:$F,$A93)&gt;0,SUMIF('SOURCE EA'!$F:$F,$A93,'SOURCE EA'!$C:$C),IF((COUNTIF('SOURCE EA'!$F:$F,$A93&amp;"A")+COUNTIF('SOURCE EA'!$F:$F,$A93&amp;"B")+COUNTIF('SOURCE EA'!$F:$F,$A93&amp;"C"))&gt;0,ABS(SUMIF('SOURCE EA'!$F:$F,$A93&amp;"A",'SOURCE EA'!$C:$C))-ABS(SUMIF('SOURCE EA'!$F:$F,$A93&amp;"B",'SOURCE EA'!$C:$C))-ABS(SUMIF('SOURCE EA'!$F:$F,$A93&amp;"C",'SOURCE EA'!$C:$C)),"..."))</f>
        <v>...</v>
      </c>
      <c r="F93" s="587" t="str">
        <f>IF(COUNTIF('SOURCE SS'!$F:$F,$A93)&gt;0,SUMIF('SOURCE SS'!$F:$F,$A93,'SOURCE SS'!$C:$C),IF((COUNTIF('SOURCE SS'!$F:$F,$A93&amp;"A")+COUNTIF('SOURCE SS'!$F:$F,$A93&amp;"B")+COUNTIF('SOURCE SS'!$F:$F,$A93&amp;"C"))&gt;0,ABS(SUMIF('SOURCE SS'!$F:$F,$A93&amp;"A",'SOURCE SS'!$C:$C))-ABS(SUMIF('SOURCE SS'!$F:$F,$A93&amp;"B",'SOURCE SS'!$C:$C))-ABS(SUMIF('SOURCE SS'!$F:$F,$A93&amp;"C",'SOURCE SS'!$C:$C)),"..."))</f>
        <v>...</v>
      </c>
      <c r="G93" s="587" t="str">
        <f>IF(COUNTIF('SOURCE CC'!$F:$F,$A93)&gt;0,SUMIF('SOURCE CC'!$F:$F,$A93,'SOURCE CC'!$C:$C),IF((COUNTIF('SOURCE CC'!$F:$F,$A93&amp;"A")+COUNTIF('SOURCE CC'!$F:$F,$A93&amp;"B")+COUNTIF('SOURCE CC'!$F:$F,$A93&amp;"C"))&gt;0,ABS(SUMIF('SOURCE CC'!$F:$F,$A93&amp;"A",'SOURCE CC'!$C:$C))-ABS(SUMIF('SOURCE CC'!$F:$F,$A93&amp;"B",'SOURCE CC'!$C:$C))-ABS(SUMIF('SOURCE CC'!$F:$F,$A93&amp;"C",'SOURCE CC'!$C:$C)),"..."))</f>
        <v>...</v>
      </c>
      <c r="H93" s="587" t="str">
        <f>IF(COUNTIF('SOURCE CG'!$F:$F,$A93)&gt;0,SUMIF('SOURCE CG'!$F:$F,$A93,'SOURCE CG'!$C:$C),IF((COUNTIF('SOURCE CG'!$F:$F,$A93&amp;"A")+COUNTIF('SOURCE CG'!$F:$F,$A93&amp;"B")+COUNTIF('SOURCE CG'!$F:$F,$A93&amp;"C"))&gt;0,ABS(SUMIF('SOURCE CG'!$F:$F,$A93&amp;"A",'SOURCE CG'!$C:$C))-ABS(SUMIF('SOURCE CG'!$F:$F,$A93&amp;"B",'SOURCE CG'!$C:$C))-ABS(SUMIF('SOURCE CG'!$F:$F,$A93&amp;"C",'SOURCE CG'!$C:$C)),IF(COUNT(D93:G93)&gt;0,SUM(D93:G93),"...")))</f>
        <v>...</v>
      </c>
      <c r="I93" s="587" t="str">
        <f>IF(COUNTIF('SOURCE SG'!$F:$F,$A93)&gt;0,SUMIF('SOURCE SG'!$F:$F,$A93,'SOURCE SG'!$C:$C),IF((COUNTIF('SOURCE SG'!$F:$F,$A93&amp;"A")+COUNTIF('SOURCE SG'!$F:$F,$A93&amp;"B")+COUNTIF('SOURCE SG'!$F:$F,$A93&amp;"C"))&gt;0,ABS(SUMIF('SOURCE SG'!$F:$F,$A93&amp;"A",'SOURCE SG'!$C:$C))-ABS(SUMIF('SOURCE SG'!$F:$F,$A93&amp;"B",'SOURCE SG'!$C:$C))-ABS(SUMIF('SOURCE SG'!$F:$F,$A93&amp;"C",'SOURCE SG'!$C:$C)),"..."))</f>
        <v>...</v>
      </c>
      <c r="J93" s="587" t="str">
        <f>IF(COUNTIF('SOURCE LG'!$F:$F,$A93)&gt;0,SUMIF('SOURCE LG'!$F:$F,$A93,'SOURCE LG'!$C:$C),IF((COUNTIF('SOURCE LG'!$F:$F,$A93&amp;"A")+COUNTIF('SOURCE LG'!$F:$F,$A93&amp;"B")+COUNTIF('SOURCE LG'!$F:$F,$A93&amp;"C"))&gt;0,ABS(SUMIF('SOURCE LG'!$F:$F,$A93&amp;"A",'SOURCE LG'!$C:$C))-ABS(SUMIF('SOURCE LG'!$F:$F,$A93&amp;"B",'SOURCE LG'!$C:$C))-ABS(SUMIF('SOURCE LG'!$F:$F,$A93&amp;"C",'SOURCE LG'!$C:$C)),"..."))</f>
        <v>...</v>
      </c>
      <c r="K93" s="587" t="str">
        <f>IF(COUNTIF('SOURCE CT'!$F:$F,$A93)&gt;0,SUMIF('SOURCE CT'!$F:$F,$A93,'SOURCE CT'!$C:$C),IF((COUNTIF('SOURCE CT'!$F:$F,$A93&amp;"A")+COUNTIF('SOURCE CT'!$F:$F,$A93&amp;"B")+COUNTIF('SOURCE CT'!$F:$F,$A93&amp;"C"))&gt;0,ABS(SUMIF('SOURCE CT'!$F:$F,$A93&amp;"A",'SOURCE CT'!$C:$C))-ABS(SUMIF('SOURCE CT'!$F:$F,$A93&amp;"B",'SOURCE CT'!$C:$C))-ABS(SUMIF('SOURCE CT'!$F:$F,$A93&amp;"C",'SOURCE CT'!$C:$C)),"..."))</f>
        <v>...</v>
      </c>
      <c r="L93" s="587" t="str">
        <f>IF(COUNTIF('SOURCE GG'!$F:$F,$A93)&gt;0,SUMIF('SOURCE GG'!$F:$F,$A93,'SOURCE GG'!$C:$C),IF((COUNTIF('SOURCE GG'!$F:$F,$A93&amp;"A")+COUNTIF('SOURCE GG'!$F:$F,$A93&amp;"B")+COUNTIF('SOURCE GG'!$F:$F,$A93&amp;"C"))&gt;0,ABS(SUMIF('SOURCE GG'!$F:$F,$A93&amp;"A",'SOURCE GG'!$C:$C))-ABS(SUMIF('SOURCE GG'!$F:$F,$A93&amp;"B",'SOURCE GG'!$C:$C))-ABS(SUMIF('SOURCE GG'!$F:$F,$A93&amp;"C",'SOURCE GG'!$C:$C)),IF(COUNT(H93:K93)&gt;0,SUM(H93:K93),"...")))</f>
        <v>...</v>
      </c>
      <c r="M93" s="587" t="str">
        <f>IF(COUNTIF('SOURCE NFPC'!$F:$F,$A93)&gt;0,SUMIF('SOURCE NFPC'!$F:$F,$A93,'SOURCE NFPC'!$C:$C),IF((COUNTIF('SOURCE NFPC'!$F:$F,$A93&amp;"A")+COUNTIF('SOURCE NFPC'!$F:$F,$A93&amp;"B")+COUNTIF('SOURCE NFPC'!$F:$F,$A93&amp;"C"))&gt;0,ABS(SUMIF('SOURCE NFPC'!$F:$F,$A93&amp;"A",'SOURCE NFPC'!$C:$C))-ABS(SUMIF('SOURCE NFPC'!$F:$F,$A93&amp;"B",'SOURCE NFPC'!$C:$C))-ABS(SUMIF('SOURCE NFPC'!$F:$F,$A93&amp;"C",'SOURCE NFPC'!$C:$C)),"..."))</f>
        <v>...</v>
      </c>
      <c r="N93" s="587" t="str">
        <f>IF(COUNTIF('SOURCE CN'!$F:$F,$A93)&gt;0,SUMIF('SOURCE CN'!$F:$F,$A93,'SOURCE CN'!$C:$C),IF((COUNTIF('SOURCE CN'!$F:$F,$A93&amp;"A")+COUNTIF('SOURCE CN'!$F:$F,$A93&amp;"B")+COUNTIF('SOURCE CN'!$F:$F,$A93&amp;"C"))&gt;0,ABS(SUMIF('SOURCE CN'!$F:$F,$A93&amp;"A",'SOURCE CN'!$C:$C))-ABS(SUMIF('SOURCE CN'!$F:$F,$A93&amp;"B",'SOURCE CN'!$C:$C))-ABS(SUMIF('SOURCE CN'!$F:$F,$A93&amp;"C",'SOURCE CN'!$C:$C)),"..."))</f>
        <v>...</v>
      </c>
      <c r="O93" s="587" t="str">
        <f>IF(COUNTIF('SOURCE NFPS'!$F:$F,$A93)&gt;0,SUMIF('SOURCE NFPS'!$F:$F,$A93,'SOURCE NFPS'!$C:$C),IF((COUNTIF('SOURCE NFPS'!$F:$F,$A93&amp;"A")+COUNTIF('SOURCE NFPS'!$F:$F,$A93&amp;"B")+COUNTIF('SOURCE NFPS'!$F:$F,$A93&amp;"C"))&gt;0,ABS(SUMIF('SOURCE NFPS'!$F:$F,$A93&amp;"A",'SOURCE NFPS'!$C:$C))-ABS(SUMIF('SOURCE NFPS'!$F:$F,$A93&amp;"B",'SOURCE NFPS'!$C:$C))-ABS(SUMIF('SOURCE NFPS'!$F:$F,$A93&amp;"C",'SOURCE NFPS'!$C:$C)),IF(COUNT(L93:N93)&gt;0,SUM(L93:N93),"...")))</f>
        <v>...</v>
      </c>
      <c r="Q93" s="563">
        <f t="shared" si="3"/>
        <v>0</v>
      </c>
      <c r="R93" s="564">
        <f t="shared" si="4"/>
        <v>0</v>
      </c>
      <c r="S93" s="565">
        <f t="shared" si="5"/>
        <v>0</v>
      </c>
    </row>
    <row r="94" spans="1:19" ht="9.75" customHeight="1">
      <c r="A94" s="676" t="s">
        <v>2106</v>
      </c>
      <c r="B94" s="151" t="s">
        <v>945</v>
      </c>
      <c r="C94" s="4" t="s">
        <v>1063</v>
      </c>
      <c r="D94" s="587" t="str">
        <f>IF(COUNTIF('SOURCE BA'!$F:$F,$A94)&gt;0,SUMIF('SOURCE BA'!$F:$F,$A94,'SOURCE BA'!$C:$C),IF((COUNTIF('SOURCE BA'!$F:$F,$A94&amp;"A")+COUNTIF('SOURCE BA'!$F:$F,$A94&amp;"B")+COUNTIF('SOURCE BA'!$F:$F,$A94&amp;"C"))&gt;0,ABS(SUMIF('SOURCE BA'!$F:$F,$A94&amp;"A",'SOURCE BA'!$C:$C))-ABS(SUMIF('SOURCE BA'!$F:$F,$A94&amp;"B",'SOURCE BA'!$C:$C))-ABS(SUMIF('SOURCE BA'!$F:$F,$A94&amp;"C",'SOURCE BA'!$C:$C)),"..."))</f>
        <v>...</v>
      </c>
      <c r="E94" s="587" t="str">
        <f>IF(COUNTIF('SOURCE EA'!$F:$F,$A94)&gt;0,SUMIF('SOURCE EA'!$F:$F,$A94,'SOURCE EA'!$C:$C),IF((COUNTIF('SOURCE EA'!$F:$F,$A94&amp;"A")+COUNTIF('SOURCE EA'!$F:$F,$A94&amp;"B")+COUNTIF('SOURCE EA'!$F:$F,$A94&amp;"C"))&gt;0,ABS(SUMIF('SOURCE EA'!$F:$F,$A94&amp;"A",'SOURCE EA'!$C:$C))-ABS(SUMIF('SOURCE EA'!$F:$F,$A94&amp;"B",'SOURCE EA'!$C:$C))-ABS(SUMIF('SOURCE EA'!$F:$F,$A94&amp;"C",'SOURCE EA'!$C:$C)),"..."))</f>
        <v>...</v>
      </c>
      <c r="F94" s="587" t="str">
        <f>IF(COUNTIF('SOURCE SS'!$F:$F,$A94)&gt;0,SUMIF('SOURCE SS'!$F:$F,$A94,'SOURCE SS'!$C:$C),IF((COUNTIF('SOURCE SS'!$F:$F,$A94&amp;"A")+COUNTIF('SOURCE SS'!$F:$F,$A94&amp;"B")+COUNTIF('SOURCE SS'!$F:$F,$A94&amp;"C"))&gt;0,ABS(SUMIF('SOURCE SS'!$F:$F,$A94&amp;"A",'SOURCE SS'!$C:$C))-ABS(SUMIF('SOURCE SS'!$F:$F,$A94&amp;"B",'SOURCE SS'!$C:$C))-ABS(SUMIF('SOURCE SS'!$F:$F,$A94&amp;"C",'SOURCE SS'!$C:$C)),"..."))</f>
        <v>...</v>
      </c>
      <c r="G94" s="587" t="str">
        <f>IF(COUNTIF('SOURCE CC'!$F:$F,$A94)&gt;0,SUMIF('SOURCE CC'!$F:$F,$A94,'SOURCE CC'!$C:$C),IF((COUNTIF('SOURCE CC'!$F:$F,$A94&amp;"A")+COUNTIF('SOURCE CC'!$F:$F,$A94&amp;"B")+COUNTIF('SOURCE CC'!$F:$F,$A94&amp;"C"))&gt;0,ABS(SUMIF('SOURCE CC'!$F:$F,$A94&amp;"A",'SOURCE CC'!$C:$C))-ABS(SUMIF('SOURCE CC'!$F:$F,$A94&amp;"B",'SOURCE CC'!$C:$C))-ABS(SUMIF('SOURCE CC'!$F:$F,$A94&amp;"C",'SOURCE CC'!$C:$C)),"..."))</f>
        <v>...</v>
      </c>
      <c r="H94" s="587" t="str">
        <f>IF(COUNTIF('SOURCE CG'!$F:$F,$A94)&gt;0,SUMIF('SOURCE CG'!$F:$F,$A94,'SOURCE CG'!$C:$C),IF((COUNTIF('SOURCE CG'!$F:$F,$A94&amp;"A")+COUNTIF('SOURCE CG'!$F:$F,$A94&amp;"B")+COUNTIF('SOURCE CG'!$F:$F,$A94&amp;"C"))&gt;0,ABS(SUMIF('SOURCE CG'!$F:$F,$A94&amp;"A",'SOURCE CG'!$C:$C))-ABS(SUMIF('SOURCE CG'!$F:$F,$A94&amp;"B",'SOURCE CG'!$C:$C))-ABS(SUMIF('SOURCE CG'!$F:$F,$A94&amp;"C",'SOURCE CG'!$C:$C)),IF(COUNT(D94:G94)&gt;0,SUM(D94:G94),"...")))</f>
        <v>...</v>
      </c>
      <c r="I94" s="587" t="str">
        <f>IF(COUNTIF('SOURCE SG'!$F:$F,$A94)&gt;0,SUMIF('SOURCE SG'!$F:$F,$A94,'SOURCE SG'!$C:$C),IF((COUNTIF('SOURCE SG'!$F:$F,$A94&amp;"A")+COUNTIF('SOURCE SG'!$F:$F,$A94&amp;"B")+COUNTIF('SOURCE SG'!$F:$F,$A94&amp;"C"))&gt;0,ABS(SUMIF('SOURCE SG'!$F:$F,$A94&amp;"A",'SOURCE SG'!$C:$C))-ABS(SUMIF('SOURCE SG'!$F:$F,$A94&amp;"B",'SOURCE SG'!$C:$C))-ABS(SUMIF('SOURCE SG'!$F:$F,$A94&amp;"C",'SOURCE SG'!$C:$C)),"..."))</f>
        <v>...</v>
      </c>
      <c r="J94" s="587" t="str">
        <f>IF(COUNTIF('SOURCE LG'!$F:$F,$A94)&gt;0,SUMIF('SOURCE LG'!$F:$F,$A94,'SOURCE LG'!$C:$C),IF((COUNTIF('SOURCE LG'!$F:$F,$A94&amp;"A")+COUNTIF('SOURCE LG'!$F:$F,$A94&amp;"B")+COUNTIF('SOURCE LG'!$F:$F,$A94&amp;"C"))&gt;0,ABS(SUMIF('SOURCE LG'!$F:$F,$A94&amp;"A",'SOURCE LG'!$C:$C))-ABS(SUMIF('SOURCE LG'!$F:$F,$A94&amp;"B",'SOURCE LG'!$C:$C))-ABS(SUMIF('SOURCE LG'!$F:$F,$A94&amp;"C",'SOURCE LG'!$C:$C)),"..."))</f>
        <v>...</v>
      </c>
      <c r="K94" s="587" t="str">
        <f>IF(COUNTIF('SOURCE CT'!$F:$F,$A94)&gt;0,SUMIF('SOURCE CT'!$F:$F,$A94,'SOURCE CT'!$C:$C),IF((COUNTIF('SOURCE CT'!$F:$F,$A94&amp;"A")+COUNTIF('SOURCE CT'!$F:$F,$A94&amp;"B")+COUNTIF('SOURCE CT'!$F:$F,$A94&amp;"C"))&gt;0,ABS(SUMIF('SOURCE CT'!$F:$F,$A94&amp;"A",'SOURCE CT'!$C:$C))-ABS(SUMIF('SOURCE CT'!$F:$F,$A94&amp;"B",'SOURCE CT'!$C:$C))-ABS(SUMIF('SOURCE CT'!$F:$F,$A94&amp;"C",'SOURCE CT'!$C:$C)),"..."))</f>
        <v>...</v>
      </c>
      <c r="L94" s="587" t="str">
        <f>IF(COUNTIF('SOURCE GG'!$F:$F,$A94)&gt;0,SUMIF('SOURCE GG'!$F:$F,$A94,'SOURCE GG'!$C:$C),IF((COUNTIF('SOURCE GG'!$F:$F,$A94&amp;"A")+COUNTIF('SOURCE GG'!$F:$F,$A94&amp;"B")+COUNTIF('SOURCE GG'!$F:$F,$A94&amp;"C"))&gt;0,ABS(SUMIF('SOURCE GG'!$F:$F,$A94&amp;"A",'SOURCE GG'!$C:$C))-ABS(SUMIF('SOURCE GG'!$F:$F,$A94&amp;"B",'SOURCE GG'!$C:$C))-ABS(SUMIF('SOURCE GG'!$F:$F,$A94&amp;"C",'SOURCE GG'!$C:$C)),IF(COUNT(H94:K94)&gt;0,SUM(H94:K94),"...")))</f>
        <v>...</v>
      </c>
      <c r="M94" s="587" t="str">
        <f>IF(COUNTIF('SOURCE NFPC'!$F:$F,$A94)&gt;0,SUMIF('SOURCE NFPC'!$F:$F,$A94,'SOURCE NFPC'!$C:$C),IF((COUNTIF('SOURCE NFPC'!$F:$F,$A94&amp;"A")+COUNTIF('SOURCE NFPC'!$F:$F,$A94&amp;"B")+COUNTIF('SOURCE NFPC'!$F:$F,$A94&amp;"C"))&gt;0,ABS(SUMIF('SOURCE NFPC'!$F:$F,$A94&amp;"A",'SOURCE NFPC'!$C:$C))-ABS(SUMIF('SOURCE NFPC'!$F:$F,$A94&amp;"B",'SOURCE NFPC'!$C:$C))-ABS(SUMIF('SOURCE NFPC'!$F:$F,$A94&amp;"C",'SOURCE NFPC'!$C:$C)),"..."))</f>
        <v>...</v>
      </c>
      <c r="N94" s="587" t="str">
        <f>IF(COUNTIF('SOURCE CN'!$F:$F,$A94)&gt;0,SUMIF('SOURCE CN'!$F:$F,$A94,'SOURCE CN'!$C:$C),IF((COUNTIF('SOURCE CN'!$F:$F,$A94&amp;"A")+COUNTIF('SOURCE CN'!$F:$F,$A94&amp;"B")+COUNTIF('SOURCE CN'!$F:$F,$A94&amp;"C"))&gt;0,ABS(SUMIF('SOURCE CN'!$F:$F,$A94&amp;"A",'SOURCE CN'!$C:$C))-ABS(SUMIF('SOURCE CN'!$F:$F,$A94&amp;"B",'SOURCE CN'!$C:$C))-ABS(SUMIF('SOURCE CN'!$F:$F,$A94&amp;"C",'SOURCE CN'!$C:$C)),"..."))</f>
        <v>...</v>
      </c>
      <c r="O94" s="587" t="str">
        <f>IF(COUNTIF('SOURCE NFPS'!$F:$F,$A94)&gt;0,SUMIF('SOURCE NFPS'!$F:$F,$A94,'SOURCE NFPS'!$C:$C),IF((COUNTIF('SOURCE NFPS'!$F:$F,$A94&amp;"A")+COUNTIF('SOURCE NFPS'!$F:$F,$A94&amp;"B")+COUNTIF('SOURCE NFPS'!$F:$F,$A94&amp;"C"))&gt;0,ABS(SUMIF('SOURCE NFPS'!$F:$F,$A94&amp;"A",'SOURCE NFPS'!$C:$C))-ABS(SUMIF('SOURCE NFPS'!$F:$F,$A94&amp;"B",'SOURCE NFPS'!$C:$C))-ABS(SUMIF('SOURCE NFPS'!$F:$F,$A94&amp;"C",'SOURCE NFPS'!$C:$C)),IF(COUNT(L94:N94)&gt;0,SUM(L94:N94),"...")))</f>
        <v>...</v>
      </c>
      <c r="Q94" s="563">
        <f t="shared" si="3"/>
        <v>0</v>
      </c>
      <c r="R94" s="564">
        <f t="shared" si="4"/>
        <v>0</v>
      </c>
      <c r="S94" s="565">
        <f t="shared" si="5"/>
        <v>0</v>
      </c>
    </row>
    <row r="95" spans="1:19" ht="9.75" customHeight="1">
      <c r="A95" s="676" t="s">
        <v>2107</v>
      </c>
      <c r="B95" s="151" t="s">
        <v>1108</v>
      </c>
      <c r="C95" s="4" t="s">
        <v>1063</v>
      </c>
      <c r="D95" s="587" t="str">
        <f>IF(COUNTIF('SOURCE BA'!$F:$F,$A95)&gt;0,SUMIF('SOURCE BA'!$F:$F,$A95,'SOURCE BA'!$C:$C),IF((COUNTIF('SOURCE BA'!$F:$F,$A95&amp;"A")+COUNTIF('SOURCE BA'!$F:$F,$A95&amp;"B")+COUNTIF('SOURCE BA'!$F:$F,$A95&amp;"C"))&gt;0,ABS(SUMIF('SOURCE BA'!$F:$F,$A95&amp;"A",'SOURCE BA'!$C:$C))-ABS(SUMIF('SOURCE BA'!$F:$F,$A95&amp;"B",'SOURCE BA'!$C:$C))-ABS(SUMIF('SOURCE BA'!$F:$F,$A95&amp;"C",'SOURCE BA'!$C:$C)),"..."))</f>
        <v>...</v>
      </c>
      <c r="E95" s="587" t="str">
        <f>IF(COUNTIF('SOURCE EA'!$F:$F,$A95)&gt;0,SUMIF('SOURCE EA'!$F:$F,$A95,'SOURCE EA'!$C:$C),IF((COUNTIF('SOURCE EA'!$F:$F,$A95&amp;"A")+COUNTIF('SOURCE EA'!$F:$F,$A95&amp;"B")+COUNTIF('SOURCE EA'!$F:$F,$A95&amp;"C"))&gt;0,ABS(SUMIF('SOURCE EA'!$F:$F,$A95&amp;"A",'SOURCE EA'!$C:$C))-ABS(SUMIF('SOURCE EA'!$F:$F,$A95&amp;"B",'SOURCE EA'!$C:$C))-ABS(SUMIF('SOURCE EA'!$F:$F,$A95&amp;"C",'SOURCE EA'!$C:$C)),"..."))</f>
        <v>...</v>
      </c>
      <c r="F95" s="587" t="str">
        <f>IF(COUNTIF('SOURCE SS'!$F:$F,$A95)&gt;0,SUMIF('SOURCE SS'!$F:$F,$A95,'SOURCE SS'!$C:$C),IF((COUNTIF('SOURCE SS'!$F:$F,$A95&amp;"A")+COUNTIF('SOURCE SS'!$F:$F,$A95&amp;"B")+COUNTIF('SOURCE SS'!$F:$F,$A95&amp;"C"))&gt;0,ABS(SUMIF('SOURCE SS'!$F:$F,$A95&amp;"A",'SOURCE SS'!$C:$C))-ABS(SUMIF('SOURCE SS'!$F:$F,$A95&amp;"B",'SOURCE SS'!$C:$C))-ABS(SUMIF('SOURCE SS'!$F:$F,$A95&amp;"C",'SOURCE SS'!$C:$C)),"..."))</f>
        <v>...</v>
      </c>
      <c r="G95" s="587" t="str">
        <f>IF(COUNTIF('SOURCE CC'!$F:$F,$A95)&gt;0,SUMIF('SOURCE CC'!$F:$F,$A95,'SOURCE CC'!$C:$C),IF((COUNTIF('SOURCE CC'!$F:$F,$A95&amp;"A")+COUNTIF('SOURCE CC'!$F:$F,$A95&amp;"B")+COUNTIF('SOURCE CC'!$F:$F,$A95&amp;"C"))&gt;0,ABS(SUMIF('SOURCE CC'!$F:$F,$A95&amp;"A",'SOURCE CC'!$C:$C))-ABS(SUMIF('SOURCE CC'!$F:$F,$A95&amp;"B",'SOURCE CC'!$C:$C))-ABS(SUMIF('SOURCE CC'!$F:$F,$A95&amp;"C",'SOURCE CC'!$C:$C)),"..."))</f>
        <v>...</v>
      </c>
      <c r="H95" s="587" t="str">
        <f>IF(COUNTIF('SOURCE CG'!$F:$F,$A95)&gt;0,SUMIF('SOURCE CG'!$F:$F,$A95,'SOURCE CG'!$C:$C),IF((COUNTIF('SOURCE CG'!$F:$F,$A95&amp;"A")+COUNTIF('SOURCE CG'!$F:$F,$A95&amp;"B")+COUNTIF('SOURCE CG'!$F:$F,$A95&amp;"C"))&gt;0,ABS(SUMIF('SOURCE CG'!$F:$F,$A95&amp;"A",'SOURCE CG'!$C:$C))-ABS(SUMIF('SOURCE CG'!$F:$F,$A95&amp;"B",'SOURCE CG'!$C:$C))-ABS(SUMIF('SOURCE CG'!$F:$F,$A95&amp;"C",'SOURCE CG'!$C:$C)),IF(COUNT(D95:G95)&gt;0,SUM(D95:G95),"...")))</f>
        <v>...</v>
      </c>
      <c r="I95" s="587" t="str">
        <f>IF(COUNTIF('SOURCE SG'!$F:$F,$A95)&gt;0,SUMIF('SOURCE SG'!$F:$F,$A95,'SOURCE SG'!$C:$C),IF((COUNTIF('SOURCE SG'!$F:$F,$A95&amp;"A")+COUNTIF('SOURCE SG'!$F:$F,$A95&amp;"B")+COUNTIF('SOURCE SG'!$F:$F,$A95&amp;"C"))&gt;0,ABS(SUMIF('SOURCE SG'!$F:$F,$A95&amp;"A",'SOURCE SG'!$C:$C))-ABS(SUMIF('SOURCE SG'!$F:$F,$A95&amp;"B",'SOURCE SG'!$C:$C))-ABS(SUMIF('SOURCE SG'!$F:$F,$A95&amp;"C",'SOURCE SG'!$C:$C)),"..."))</f>
        <v>...</v>
      </c>
      <c r="J95" s="587" t="str">
        <f>IF(COUNTIF('SOURCE LG'!$F:$F,$A95)&gt;0,SUMIF('SOURCE LG'!$F:$F,$A95,'SOURCE LG'!$C:$C),IF((COUNTIF('SOURCE LG'!$F:$F,$A95&amp;"A")+COUNTIF('SOURCE LG'!$F:$F,$A95&amp;"B")+COUNTIF('SOURCE LG'!$F:$F,$A95&amp;"C"))&gt;0,ABS(SUMIF('SOURCE LG'!$F:$F,$A95&amp;"A",'SOURCE LG'!$C:$C))-ABS(SUMIF('SOURCE LG'!$F:$F,$A95&amp;"B",'SOURCE LG'!$C:$C))-ABS(SUMIF('SOURCE LG'!$F:$F,$A95&amp;"C",'SOURCE LG'!$C:$C)),"..."))</f>
        <v>...</v>
      </c>
      <c r="K95" s="587" t="str">
        <f>IF(COUNTIF('SOURCE CT'!$F:$F,$A95)&gt;0,SUMIF('SOURCE CT'!$F:$F,$A95,'SOURCE CT'!$C:$C),IF((COUNTIF('SOURCE CT'!$F:$F,$A95&amp;"A")+COUNTIF('SOURCE CT'!$F:$F,$A95&amp;"B")+COUNTIF('SOURCE CT'!$F:$F,$A95&amp;"C"))&gt;0,ABS(SUMIF('SOURCE CT'!$F:$F,$A95&amp;"A",'SOURCE CT'!$C:$C))-ABS(SUMIF('SOURCE CT'!$F:$F,$A95&amp;"B",'SOURCE CT'!$C:$C))-ABS(SUMIF('SOURCE CT'!$F:$F,$A95&amp;"C",'SOURCE CT'!$C:$C)),"..."))</f>
        <v>...</v>
      </c>
      <c r="L95" s="587" t="str">
        <f>IF(COUNTIF('SOURCE GG'!$F:$F,$A95)&gt;0,SUMIF('SOURCE GG'!$F:$F,$A95,'SOURCE GG'!$C:$C),IF((COUNTIF('SOURCE GG'!$F:$F,$A95&amp;"A")+COUNTIF('SOURCE GG'!$F:$F,$A95&amp;"B")+COUNTIF('SOURCE GG'!$F:$F,$A95&amp;"C"))&gt;0,ABS(SUMIF('SOURCE GG'!$F:$F,$A95&amp;"A",'SOURCE GG'!$C:$C))-ABS(SUMIF('SOURCE GG'!$F:$F,$A95&amp;"B",'SOURCE GG'!$C:$C))-ABS(SUMIF('SOURCE GG'!$F:$F,$A95&amp;"C",'SOURCE GG'!$C:$C)),IF(COUNT(H95:K95)&gt;0,SUM(H95:K95),"...")))</f>
        <v>...</v>
      </c>
      <c r="M95" s="587" t="str">
        <f>IF(COUNTIF('SOURCE NFPC'!$F:$F,$A95)&gt;0,SUMIF('SOURCE NFPC'!$F:$F,$A95,'SOURCE NFPC'!$C:$C),IF((COUNTIF('SOURCE NFPC'!$F:$F,$A95&amp;"A")+COUNTIF('SOURCE NFPC'!$F:$F,$A95&amp;"B")+COUNTIF('SOURCE NFPC'!$F:$F,$A95&amp;"C"))&gt;0,ABS(SUMIF('SOURCE NFPC'!$F:$F,$A95&amp;"A",'SOURCE NFPC'!$C:$C))-ABS(SUMIF('SOURCE NFPC'!$F:$F,$A95&amp;"B",'SOURCE NFPC'!$C:$C))-ABS(SUMIF('SOURCE NFPC'!$F:$F,$A95&amp;"C",'SOURCE NFPC'!$C:$C)),"..."))</f>
        <v>...</v>
      </c>
      <c r="N95" s="587" t="str">
        <f>IF(COUNTIF('SOURCE CN'!$F:$F,$A95)&gt;0,SUMIF('SOURCE CN'!$F:$F,$A95,'SOURCE CN'!$C:$C),IF((COUNTIF('SOURCE CN'!$F:$F,$A95&amp;"A")+COUNTIF('SOURCE CN'!$F:$F,$A95&amp;"B")+COUNTIF('SOURCE CN'!$F:$F,$A95&amp;"C"))&gt;0,ABS(SUMIF('SOURCE CN'!$F:$F,$A95&amp;"A",'SOURCE CN'!$C:$C))-ABS(SUMIF('SOURCE CN'!$F:$F,$A95&amp;"B",'SOURCE CN'!$C:$C))-ABS(SUMIF('SOURCE CN'!$F:$F,$A95&amp;"C",'SOURCE CN'!$C:$C)),"..."))</f>
        <v>...</v>
      </c>
      <c r="O95" s="587" t="str">
        <f>IF(COUNTIF('SOURCE NFPS'!$F:$F,$A95)&gt;0,SUMIF('SOURCE NFPS'!$F:$F,$A95,'SOURCE NFPS'!$C:$C),IF((COUNTIF('SOURCE NFPS'!$F:$F,$A95&amp;"A")+COUNTIF('SOURCE NFPS'!$F:$F,$A95&amp;"B")+COUNTIF('SOURCE NFPS'!$F:$F,$A95&amp;"C"))&gt;0,ABS(SUMIF('SOURCE NFPS'!$F:$F,$A95&amp;"A",'SOURCE NFPS'!$C:$C))-ABS(SUMIF('SOURCE NFPS'!$F:$F,$A95&amp;"B",'SOURCE NFPS'!$C:$C))-ABS(SUMIF('SOURCE NFPS'!$F:$F,$A95&amp;"C",'SOURCE NFPS'!$C:$C)),IF(COUNT(L95:N95)&gt;0,SUM(L95:N95),"...")))</f>
        <v>...</v>
      </c>
      <c r="Q95" s="563">
        <f t="shared" si="3"/>
        <v>0</v>
      </c>
      <c r="R95" s="564">
        <f t="shared" si="4"/>
        <v>0</v>
      </c>
      <c r="S95" s="565">
        <f t="shared" si="5"/>
        <v>0</v>
      </c>
    </row>
    <row r="96" spans="1:19" ht="9.75" customHeight="1">
      <c r="A96" s="677" t="s">
        <v>2108</v>
      </c>
      <c r="B96" s="96" t="s">
        <v>1344</v>
      </c>
      <c r="C96" s="4" t="s">
        <v>1063</v>
      </c>
      <c r="D96" s="587" t="str">
        <f>IF(COUNTIF('SOURCE BA'!$F:$F,$A96)&gt;0,SUMIF('SOURCE BA'!$F:$F,$A96,'SOURCE BA'!$C:$C),IF((COUNTIF('SOURCE BA'!$F:$F,$A96&amp;"A")+COUNTIF('SOURCE BA'!$F:$F,$A96&amp;"B")+COUNTIF('SOURCE BA'!$F:$F,$A96&amp;"C"))&gt;0,ABS(SUMIF('SOURCE BA'!$F:$F,$A96&amp;"A",'SOURCE BA'!$C:$C))-ABS(SUMIF('SOURCE BA'!$F:$F,$A96&amp;"B",'SOURCE BA'!$C:$C))-ABS(SUMIF('SOURCE BA'!$F:$F,$A96&amp;"C",'SOURCE BA'!$C:$C)),"..."))</f>
        <v>...</v>
      </c>
      <c r="E96" s="587" t="str">
        <f>IF(COUNTIF('SOURCE EA'!$F:$F,$A96)&gt;0,SUMIF('SOURCE EA'!$F:$F,$A96,'SOURCE EA'!$C:$C),IF((COUNTIF('SOURCE EA'!$F:$F,$A96&amp;"A")+COUNTIF('SOURCE EA'!$F:$F,$A96&amp;"B")+COUNTIF('SOURCE EA'!$F:$F,$A96&amp;"C"))&gt;0,ABS(SUMIF('SOURCE EA'!$F:$F,$A96&amp;"A",'SOURCE EA'!$C:$C))-ABS(SUMIF('SOURCE EA'!$F:$F,$A96&amp;"B",'SOURCE EA'!$C:$C))-ABS(SUMIF('SOURCE EA'!$F:$F,$A96&amp;"C",'SOURCE EA'!$C:$C)),"..."))</f>
        <v>...</v>
      </c>
      <c r="F96" s="587" t="str">
        <f>IF(COUNTIF('SOURCE SS'!$F:$F,$A96)&gt;0,SUMIF('SOURCE SS'!$F:$F,$A96,'SOURCE SS'!$C:$C),IF((COUNTIF('SOURCE SS'!$F:$F,$A96&amp;"A")+COUNTIF('SOURCE SS'!$F:$F,$A96&amp;"B")+COUNTIF('SOURCE SS'!$F:$F,$A96&amp;"C"))&gt;0,ABS(SUMIF('SOURCE SS'!$F:$F,$A96&amp;"A",'SOURCE SS'!$C:$C))-ABS(SUMIF('SOURCE SS'!$F:$F,$A96&amp;"B",'SOURCE SS'!$C:$C))-ABS(SUMIF('SOURCE SS'!$F:$F,$A96&amp;"C",'SOURCE SS'!$C:$C)),"..."))</f>
        <v>...</v>
      </c>
      <c r="G96" s="587" t="str">
        <f>IF(COUNTIF('SOURCE CC'!$F:$F,$A96)&gt;0,SUMIF('SOURCE CC'!$F:$F,$A96,'SOURCE CC'!$C:$C),IF((COUNTIF('SOURCE CC'!$F:$F,$A96&amp;"A")+COUNTIF('SOURCE CC'!$F:$F,$A96&amp;"B")+COUNTIF('SOURCE CC'!$F:$F,$A96&amp;"C"))&gt;0,ABS(SUMIF('SOURCE CC'!$F:$F,$A96&amp;"A",'SOURCE CC'!$C:$C))-ABS(SUMIF('SOURCE CC'!$F:$F,$A96&amp;"B",'SOURCE CC'!$C:$C))-ABS(SUMIF('SOURCE CC'!$F:$F,$A96&amp;"C",'SOURCE CC'!$C:$C)),"..."))</f>
        <v>...</v>
      </c>
      <c r="H96" s="587" t="str">
        <f>IF(COUNTIF('SOURCE CG'!$F:$F,$A96)&gt;0,SUMIF('SOURCE CG'!$F:$F,$A96,'SOURCE CG'!$C:$C),IF((COUNTIF('SOURCE CG'!$F:$F,$A96&amp;"A")+COUNTIF('SOURCE CG'!$F:$F,$A96&amp;"B")+COUNTIF('SOURCE CG'!$F:$F,$A96&amp;"C"))&gt;0,ABS(SUMIF('SOURCE CG'!$F:$F,$A96&amp;"A",'SOURCE CG'!$C:$C))-ABS(SUMIF('SOURCE CG'!$F:$F,$A96&amp;"B",'SOURCE CG'!$C:$C))-ABS(SUMIF('SOURCE CG'!$F:$F,$A96&amp;"C",'SOURCE CG'!$C:$C)),IF(COUNT(D96:G96)&gt;0,SUM(D96:G96),"...")))</f>
        <v>...</v>
      </c>
      <c r="I96" s="587" t="str">
        <f>IF(COUNTIF('SOURCE SG'!$F:$F,$A96)&gt;0,SUMIF('SOURCE SG'!$F:$F,$A96,'SOURCE SG'!$C:$C),IF((COUNTIF('SOURCE SG'!$F:$F,$A96&amp;"A")+COUNTIF('SOURCE SG'!$F:$F,$A96&amp;"B")+COUNTIF('SOURCE SG'!$F:$F,$A96&amp;"C"))&gt;0,ABS(SUMIF('SOURCE SG'!$F:$F,$A96&amp;"A",'SOURCE SG'!$C:$C))-ABS(SUMIF('SOURCE SG'!$F:$F,$A96&amp;"B",'SOURCE SG'!$C:$C))-ABS(SUMIF('SOURCE SG'!$F:$F,$A96&amp;"C",'SOURCE SG'!$C:$C)),"..."))</f>
        <v>...</v>
      </c>
      <c r="J96" s="587" t="str">
        <f>IF(COUNTIF('SOURCE LG'!$F:$F,$A96)&gt;0,SUMIF('SOURCE LG'!$F:$F,$A96,'SOURCE LG'!$C:$C),IF((COUNTIF('SOURCE LG'!$F:$F,$A96&amp;"A")+COUNTIF('SOURCE LG'!$F:$F,$A96&amp;"B")+COUNTIF('SOURCE LG'!$F:$F,$A96&amp;"C"))&gt;0,ABS(SUMIF('SOURCE LG'!$F:$F,$A96&amp;"A",'SOURCE LG'!$C:$C))-ABS(SUMIF('SOURCE LG'!$F:$F,$A96&amp;"B",'SOURCE LG'!$C:$C))-ABS(SUMIF('SOURCE LG'!$F:$F,$A96&amp;"C",'SOURCE LG'!$C:$C)),"..."))</f>
        <v>...</v>
      </c>
      <c r="K96" s="587" t="str">
        <f>IF(COUNTIF('SOURCE CT'!$F:$F,$A96)&gt;0,SUMIF('SOURCE CT'!$F:$F,$A96,'SOURCE CT'!$C:$C),IF((COUNTIF('SOURCE CT'!$F:$F,$A96&amp;"A")+COUNTIF('SOURCE CT'!$F:$F,$A96&amp;"B")+COUNTIF('SOURCE CT'!$F:$F,$A96&amp;"C"))&gt;0,ABS(SUMIF('SOURCE CT'!$F:$F,$A96&amp;"A",'SOURCE CT'!$C:$C))-ABS(SUMIF('SOURCE CT'!$F:$F,$A96&amp;"B",'SOURCE CT'!$C:$C))-ABS(SUMIF('SOURCE CT'!$F:$F,$A96&amp;"C",'SOURCE CT'!$C:$C)),"..."))</f>
        <v>...</v>
      </c>
      <c r="L96" s="587" t="str">
        <f>IF(COUNTIF('SOURCE GG'!$F:$F,$A96)&gt;0,SUMIF('SOURCE GG'!$F:$F,$A96,'SOURCE GG'!$C:$C),IF((COUNTIF('SOURCE GG'!$F:$F,$A96&amp;"A")+COUNTIF('SOURCE GG'!$F:$F,$A96&amp;"B")+COUNTIF('SOURCE GG'!$F:$F,$A96&amp;"C"))&gt;0,ABS(SUMIF('SOURCE GG'!$F:$F,$A96&amp;"A",'SOURCE GG'!$C:$C))-ABS(SUMIF('SOURCE GG'!$F:$F,$A96&amp;"B",'SOURCE GG'!$C:$C))-ABS(SUMIF('SOURCE GG'!$F:$F,$A96&amp;"C",'SOURCE GG'!$C:$C)),IF(COUNT(H96:K96)&gt;0,SUM(H96:K96),"...")))</f>
        <v>...</v>
      </c>
      <c r="M96" s="587" t="str">
        <f>IF(COUNTIF('SOURCE NFPC'!$F:$F,$A96)&gt;0,SUMIF('SOURCE NFPC'!$F:$F,$A96,'SOURCE NFPC'!$C:$C),IF((COUNTIF('SOURCE NFPC'!$F:$F,$A96&amp;"A")+COUNTIF('SOURCE NFPC'!$F:$F,$A96&amp;"B")+COUNTIF('SOURCE NFPC'!$F:$F,$A96&amp;"C"))&gt;0,ABS(SUMIF('SOURCE NFPC'!$F:$F,$A96&amp;"A",'SOURCE NFPC'!$C:$C))-ABS(SUMIF('SOURCE NFPC'!$F:$F,$A96&amp;"B",'SOURCE NFPC'!$C:$C))-ABS(SUMIF('SOURCE NFPC'!$F:$F,$A96&amp;"C",'SOURCE NFPC'!$C:$C)),"..."))</f>
        <v>...</v>
      </c>
      <c r="N96" s="587" t="str">
        <f>IF(COUNTIF('SOURCE CN'!$F:$F,$A96)&gt;0,SUMIF('SOURCE CN'!$F:$F,$A96,'SOURCE CN'!$C:$C),IF((COUNTIF('SOURCE CN'!$F:$F,$A96&amp;"A")+COUNTIF('SOURCE CN'!$F:$F,$A96&amp;"B")+COUNTIF('SOURCE CN'!$F:$F,$A96&amp;"C"))&gt;0,ABS(SUMIF('SOURCE CN'!$F:$F,$A96&amp;"A",'SOURCE CN'!$C:$C))-ABS(SUMIF('SOURCE CN'!$F:$F,$A96&amp;"B",'SOURCE CN'!$C:$C))-ABS(SUMIF('SOURCE CN'!$F:$F,$A96&amp;"C",'SOURCE CN'!$C:$C)),"..."))</f>
        <v>...</v>
      </c>
      <c r="O96" s="587" t="str">
        <f>IF(COUNTIF('SOURCE NFPS'!$F:$F,$A96)&gt;0,SUMIF('SOURCE NFPS'!$F:$F,$A96,'SOURCE NFPS'!$C:$C),IF((COUNTIF('SOURCE NFPS'!$F:$F,$A96&amp;"A")+COUNTIF('SOURCE NFPS'!$F:$F,$A96&amp;"B")+COUNTIF('SOURCE NFPS'!$F:$F,$A96&amp;"C"))&gt;0,ABS(SUMIF('SOURCE NFPS'!$F:$F,$A96&amp;"A",'SOURCE NFPS'!$C:$C))-ABS(SUMIF('SOURCE NFPS'!$F:$F,$A96&amp;"B",'SOURCE NFPS'!$C:$C))-ABS(SUMIF('SOURCE NFPS'!$F:$F,$A96&amp;"C",'SOURCE NFPS'!$C:$C)),IF(COUNT(L96:N96)&gt;0,SUM(L96:N96),"...")))</f>
        <v>...</v>
      </c>
      <c r="Q96" s="563">
        <f t="shared" si="3"/>
        <v>0</v>
      </c>
      <c r="R96" s="564">
        <f t="shared" si="4"/>
        <v>0</v>
      </c>
      <c r="S96" s="565">
        <f t="shared" si="5"/>
        <v>0</v>
      </c>
    </row>
    <row r="97" spans="1:19" ht="9.75" customHeight="1">
      <c r="A97" s="677" t="s">
        <v>2109</v>
      </c>
      <c r="B97" s="96" t="s">
        <v>1345</v>
      </c>
      <c r="C97" s="4" t="s">
        <v>1063</v>
      </c>
      <c r="D97" s="587" t="str">
        <f>IF(COUNTIF('SOURCE BA'!$F:$F,$A97)&gt;0,SUMIF('SOURCE BA'!$F:$F,$A97,'SOURCE BA'!$C:$C),IF((COUNTIF('SOURCE BA'!$F:$F,$A97&amp;"A")+COUNTIF('SOURCE BA'!$F:$F,$A97&amp;"B")+COUNTIF('SOURCE BA'!$F:$F,$A97&amp;"C"))&gt;0,ABS(SUMIF('SOURCE BA'!$F:$F,$A97&amp;"A",'SOURCE BA'!$C:$C))-ABS(SUMIF('SOURCE BA'!$F:$F,$A97&amp;"B",'SOURCE BA'!$C:$C))-ABS(SUMIF('SOURCE BA'!$F:$F,$A97&amp;"C",'SOURCE BA'!$C:$C)),"..."))</f>
        <v>...</v>
      </c>
      <c r="E97" s="587" t="str">
        <f>IF(COUNTIF('SOURCE EA'!$F:$F,$A97)&gt;0,SUMIF('SOURCE EA'!$F:$F,$A97,'SOURCE EA'!$C:$C),IF((COUNTIF('SOURCE EA'!$F:$F,$A97&amp;"A")+COUNTIF('SOURCE EA'!$F:$F,$A97&amp;"B")+COUNTIF('SOURCE EA'!$F:$F,$A97&amp;"C"))&gt;0,ABS(SUMIF('SOURCE EA'!$F:$F,$A97&amp;"A",'SOURCE EA'!$C:$C))-ABS(SUMIF('SOURCE EA'!$F:$F,$A97&amp;"B",'SOURCE EA'!$C:$C))-ABS(SUMIF('SOURCE EA'!$F:$F,$A97&amp;"C",'SOURCE EA'!$C:$C)),"..."))</f>
        <v>...</v>
      </c>
      <c r="F97" s="587" t="str">
        <f>IF(COUNTIF('SOURCE SS'!$F:$F,$A97)&gt;0,SUMIF('SOURCE SS'!$F:$F,$A97,'SOURCE SS'!$C:$C),IF((COUNTIF('SOURCE SS'!$F:$F,$A97&amp;"A")+COUNTIF('SOURCE SS'!$F:$F,$A97&amp;"B")+COUNTIF('SOURCE SS'!$F:$F,$A97&amp;"C"))&gt;0,ABS(SUMIF('SOURCE SS'!$F:$F,$A97&amp;"A",'SOURCE SS'!$C:$C))-ABS(SUMIF('SOURCE SS'!$F:$F,$A97&amp;"B",'SOURCE SS'!$C:$C))-ABS(SUMIF('SOURCE SS'!$F:$F,$A97&amp;"C",'SOURCE SS'!$C:$C)),"..."))</f>
        <v>...</v>
      </c>
      <c r="G97" s="587" t="str">
        <f>IF(COUNTIF('SOURCE CC'!$F:$F,$A97)&gt;0,SUMIF('SOURCE CC'!$F:$F,$A97,'SOURCE CC'!$C:$C),IF((COUNTIF('SOURCE CC'!$F:$F,$A97&amp;"A")+COUNTIF('SOURCE CC'!$F:$F,$A97&amp;"B")+COUNTIF('SOURCE CC'!$F:$F,$A97&amp;"C"))&gt;0,ABS(SUMIF('SOURCE CC'!$F:$F,$A97&amp;"A",'SOURCE CC'!$C:$C))-ABS(SUMIF('SOURCE CC'!$F:$F,$A97&amp;"B",'SOURCE CC'!$C:$C))-ABS(SUMIF('SOURCE CC'!$F:$F,$A97&amp;"C",'SOURCE CC'!$C:$C)),"..."))</f>
        <v>...</v>
      </c>
      <c r="H97" s="587" t="str">
        <f>IF(COUNTIF('SOURCE CG'!$F:$F,$A97)&gt;0,SUMIF('SOURCE CG'!$F:$F,$A97,'SOURCE CG'!$C:$C),IF((COUNTIF('SOURCE CG'!$F:$F,$A97&amp;"A")+COUNTIF('SOURCE CG'!$F:$F,$A97&amp;"B")+COUNTIF('SOURCE CG'!$F:$F,$A97&amp;"C"))&gt;0,ABS(SUMIF('SOURCE CG'!$F:$F,$A97&amp;"A",'SOURCE CG'!$C:$C))-ABS(SUMIF('SOURCE CG'!$F:$F,$A97&amp;"B",'SOURCE CG'!$C:$C))-ABS(SUMIF('SOURCE CG'!$F:$F,$A97&amp;"C",'SOURCE CG'!$C:$C)),IF(COUNT(D97:G97)&gt;0,SUM(D97:G97),"...")))</f>
        <v>...</v>
      </c>
      <c r="I97" s="587" t="str">
        <f>IF(COUNTIF('SOURCE SG'!$F:$F,$A97)&gt;0,SUMIF('SOURCE SG'!$F:$F,$A97,'SOURCE SG'!$C:$C),IF((COUNTIF('SOURCE SG'!$F:$F,$A97&amp;"A")+COUNTIF('SOURCE SG'!$F:$F,$A97&amp;"B")+COUNTIF('SOURCE SG'!$F:$F,$A97&amp;"C"))&gt;0,ABS(SUMIF('SOURCE SG'!$F:$F,$A97&amp;"A",'SOURCE SG'!$C:$C))-ABS(SUMIF('SOURCE SG'!$F:$F,$A97&amp;"B",'SOURCE SG'!$C:$C))-ABS(SUMIF('SOURCE SG'!$F:$F,$A97&amp;"C",'SOURCE SG'!$C:$C)),"..."))</f>
        <v>...</v>
      </c>
      <c r="J97" s="587" t="str">
        <f>IF(COUNTIF('SOURCE LG'!$F:$F,$A97)&gt;0,SUMIF('SOURCE LG'!$F:$F,$A97,'SOURCE LG'!$C:$C),IF((COUNTIF('SOURCE LG'!$F:$F,$A97&amp;"A")+COUNTIF('SOURCE LG'!$F:$F,$A97&amp;"B")+COUNTIF('SOURCE LG'!$F:$F,$A97&amp;"C"))&gt;0,ABS(SUMIF('SOURCE LG'!$F:$F,$A97&amp;"A",'SOURCE LG'!$C:$C))-ABS(SUMIF('SOURCE LG'!$F:$F,$A97&amp;"B",'SOURCE LG'!$C:$C))-ABS(SUMIF('SOURCE LG'!$F:$F,$A97&amp;"C",'SOURCE LG'!$C:$C)),"..."))</f>
        <v>...</v>
      </c>
      <c r="K97" s="587" t="str">
        <f>IF(COUNTIF('SOURCE CT'!$F:$F,$A97)&gt;0,SUMIF('SOURCE CT'!$F:$F,$A97,'SOURCE CT'!$C:$C),IF((COUNTIF('SOURCE CT'!$F:$F,$A97&amp;"A")+COUNTIF('SOURCE CT'!$F:$F,$A97&amp;"B")+COUNTIF('SOURCE CT'!$F:$F,$A97&amp;"C"))&gt;0,ABS(SUMIF('SOURCE CT'!$F:$F,$A97&amp;"A",'SOURCE CT'!$C:$C))-ABS(SUMIF('SOURCE CT'!$F:$F,$A97&amp;"B",'SOURCE CT'!$C:$C))-ABS(SUMIF('SOURCE CT'!$F:$F,$A97&amp;"C",'SOURCE CT'!$C:$C)),"..."))</f>
        <v>...</v>
      </c>
      <c r="L97" s="587" t="str">
        <f>IF(COUNTIF('SOURCE GG'!$F:$F,$A97)&gt;0,SUMIF('SOURCE GG'!$F:$F,$A97,'SOURCE GG'!$C:$C),IF((COUNTIF('SOURCE GG'!$F:$F,$A97&amp;"A")+COUNTIF('SOURCE GG'!$F:$F,$A97&amp;"B")+COUNTIF('SOURCE GG'!$F:$F,$A97&amp;"C"))&gt;0,ABS(SUMIF('SOURCE GG'!$F:$F,$A97&amp;"A",'SOURCE GG'!$C:$C))-ABS(SUMIF('SOURCE GG'!$F:$F,$A97&amp;"B",'SOURCE GG'!$C:$C))-ABS(SUMIF('SOURCE GG'!$F:$F,$A97&amp;"C",'SOURCE GG'!$C:$C)),IF(COUNT(H97:K97)&gt;0,SUM(H97:K97),"...")))</f>
        <v>...</v>
      </c>
      <c r="M97" s="587" t="str">
        <f>IF(COUNTIF('SOURCE NFPC'!$F:$F,$A97)&gt;0,SUMIF('SOURCE NFPC'!$F:$F,$A97,'SOURCE NFPC'!$C:$C),IF((COUNTIF('SOURCE NFPC'!$F:$F,$A97&amp;"A")+COUNTIF('SOURCE NFPC'!$F:$F,$A97&amp;"B")+COUNTIF('SOURCE NFPC'!$F:$F,$A97&amp;"C"))&gt;0,ABS(SUMIF('SOURCE NFPC'!$F:$F,$A97&amp;"A",'SOURCE NFPC'!$C:$C))-ABS(SUMIF('SOURCE NFPC'!$F:$F,$A97&amp;"B",'SOURCE NFPC'!$C:$C))-ABS(SUMIF('SOURCE NFPC'!$F:$F,$A97&amp;"C",'SOURCE NFPC'!$C:$C)),"..."))</f>
        <v>...</v>
      </c>
      <c r="N97" s="587" t="str">
        <f>IF(COUNTIF('SOURCE CN'!$F:$F,$A97)&gt;0,SUMIF('SOURCE CN'!$F:$F,$A97,'SOURCE CN'!$C:$C),IF((COUNTIF('SOURCE CN'!$F:$F,$A97&amp;"A")+COUNTIF('SOURCE CN'!$F:$F,$A97&amp;"B")+COUNTIF('SOURCE CN'!$F:$F,$A97&amp;"C"))&gt;0,ABS(SUMIF('SOURCE CN'!$F:$F,$A97&amp;"A",'SOURCE CN'!$C:$C))-ABS(SUMIF('SOURCE CN'!$F:$F,$A97&amp;"B",'SOURCE CN'!$C:$C))-ABS(SUMIF('SOURCE CN'!$F:$F,$A97&amp;"C",'SOURCE CN'!$C:$C)),"..."))</f>
        <v>...</v>
      </c>
      <c r="O97" s="587" t="str">
        <f>IF(COUNTIF('SOURCE NFPS'!$F:$F,$A97)&gt;0,SUMIF('SOURCE NFPS'!$F:$F,$A97,'SOURCE NFPS'!$C:$C),IF((COUNTIF('SOURCE NFPS'!$F:$F,$A97&amp;"A")+COUNTIF('SOURCE NFPS'!$F:$F,$A97&amp;"B")+COUNTIF('SOURCE NFPS'!$F:$F,$A97&amp;"C"))&gt;0,ABS(SUMIF('SOURCE NFPS'!$F:$F,$A97&amp;"A",'SOURCE NFPS'!$C:$C))-ABS(SUMIF('SOURCE NFPS'!$F:$F,$A97&amp;"B",'SOURCE NFPS'!$C:$C))-ABS(SUMIF('SOURCE NFPS'!$F:$F,$A97&amp;"C",'SOURCE NFPS'!$C:$C)),IF(COUNT(L97:N97)&gt;0,SUM(L97:N97),"...")))</f>
        <v>...</v>
      </c>
      <c r="Q97" s="563">
        <f t="shared" si="3"/>
        <v>0</v>
      </c>
      <c r="R97" s="564">
        <f t="shared" si="4"/>
        <v>0</v>
      </c>
      <c r="S97" s="565">
        <f t="shared" si="5"/>
        <v>0</v>
      </c>
    </row>
    <row r="98" spans="1:19" ht="10.5" customHeight="1">
      <c r="A98" s="682" t="s">
        <v>2110</v>
      </c>
      <c r="B98" s="105" t="s">
        <v>1408</v>
      </c>
      <c r="C98" s="6" t="s">
        <v>1063</v>
      </c>
      <c r="D98" s="589" t="str">
        <f>IF(COUNTIF('SOURCE BA'!$F:$F,$A98)&gt;0,SUMIF('SOURCE BA'!$F:$F,$A98,'SOURCE BA'!$C:$C),IF((COUNTIF('SOURCE BA'!$F:$F,$A98&amp;"A")+COUNTIF('SOURCE BA'!$F:$F,$A98&amp;"B")+COUNTIF('SOURCE BA'!$F:$F,$A98&amp;"C"))&gt;0,ABS(SUMIF('SOURCE BA'!$F:$F,$A98&amp;"A",'SOURCE BA'!$C:$C))-ABS(SUMIF('SOURCE BA'!$F:$F,$A98&amp;"B",'SOURCE BA'!$C:$C))-ABS(SUMIF('SOURCE BA'!$F:$F,$A98&amp;"C",'SOURCE BA'!$C:$C)),"..."))</f>
        <v>...</v>
      </c>
      <c r="E98" s="589" t="str">
        <f>IF(COUNTIF('SOURCE EA'!$F:$F,$A98)&gt;0,SUMIF('SOURCE EA'!$F:$F,$A98,'SOURCE EA'!$C:$C),IF((COUNTIF('SOURCE EA'!$F:$F,$A98&amp;"A")+COUNTIF('SOURCE EA'!$F:$F,$A98&amp;"B")+COUNTIF('SOURCE EA'!$F:$F,$A98&amp;"C"))&gt;0,ABS(SUMIF('SOURCE EA'!$F:$F,$A98&amp;"A",'SOURCE EA'!$C:$C))-ABS(SUMIF('SOURCE EA'!$F:$F,$A98&amp;"B",'SOURCE EA'!$C:$C))-ABS(SUMIF('SOURCE EA'!$F:$F,$A98&amp;"C",'SOURCE EA'!$C:$C)),"..."))</f>
        <v>...</v>
      </c>
      <c r="F98" s="589" t="str">
        <f>IF(COUNTIF('SOURCE SS'!$F:$F,$A98)&gt;0,SUMIF('SOURCE SS'!$F:$F,$A98,'SOURCE SS'!$C:$C),IF((COUNTIF('SOURCE SS'!$F:$F,$A98&amp;"A")+COUNTIF('SOURCE SS'!$F:$F,$A98&amp;"B")+COUNTIF('SOURCE SS'!$F:$F,$A98&amp;"C"))&gt;0,ABS(SUMIF('SOURCE SS'!$F:$F,$A98&amp;"A",'SOURCE SS'!$C:$C))-ABS(SUMIF('SOURCE SS'!$F:$F,$A98&amp;"B",'SOURCE SS'!$C:$C))-ABS(SUMIF('SOURCE SS'!$F:$F,$A98&amp;"C",'SOURCE SS'!$C:$C)),"..."))</f>
        <v>...</v>
      </c>
      <c r="G98" s="589" t="str">
        <f>IF(COUNTIF('SOURCE CC'!$F:$F,$A98)&gt;0,SUMIF('SOURCE CC'!$F:$F,$A98,'SOURCE CC'!$C:$C),IF((COUNTIF('SOURCE CC'!$F:$F,$A98&amp;"A")+COUNTIF('SOURCE CC'!$F:$F,$A98&amp;"B")+COUNTIF('SOURCE CC'!$F:$F,$A98&amp;"C"))&gt;0,ABS(SUMIF('SOURCE CC'!$F:$F,$A98&amp;"A",'SOURCE CC'!$C:$C))-ABS(SUMIF('SOURCE CC'!$F:$F,$A98&amp;"B",'SOURCE CC'!$C:$C))-ABS(SUMIF('SOURCE CC'!$F:$F,$A98&amp;"C",'SOURCE CC'!$C:$C)),"..."))</f>
        <v>...</v>
      </c>
      <c r="H98" s="589" t="str">
        <f>IF(COUNTIF('SOURCE CG'!$F:$F,$A98)&gt;0,SUMIF('SOURCE CG'!$F:$F,$A98,'SOURCE CG'!$C:$C),IF((COUNTIF('SOURCE CG'!$F:$F,$A98&amp;"A")+COUNTIF('SOURCE CG'!$F:$F,$A98&amp;"B")+COUNTIF('SOURCE CG'!$F:$F,$A98&amp;"C"))&gt;0,ABS(SUMIF('SOURCE CG'!$F:$F,$A98&amp;"A",'SOURCE CG'!$C:$C))-ABS(SUMIF('SOURCE CG'!$F:$F,$A98&amp;"B",'SOURCE CG'!$C:$C))-ABS(SUMIF('SOURCE CG'!$F:$F,$A98&amp;"C",'SOURCE CG'!$C:$C)),IF(COUNT(D98:G98)&gt;0,SUM(D98:G98),"...")))</f>
        <v>...</v>
      </c>
      <c r="I98" s="589" t="str">
        <f>IF(COUNTIF('SOURCE SG'!$F:$F,$A98)&gt;0,SUMIF('SOURCE SG'!$F:$F,$A98,'SOURCE SG'!$C:$C),IF((COUNTIF('SOURCE SG'!$F:$F,$A98&amp;"A")+COUNTIF('SOURCE SG'!$F:$F,$A98&amp;"B")+COUNTIF('SOURCE SG'!$F:$F,$A98&amp;"C"))&gt;0,ABS(SUMIF('SOURCE SG'!$F:$F,$A98&amp;"A",'SOURCE SG'!$C:$C))-ABS(SUMIF('SOURCE SG'!$F:$F,$A98&amp;"B",'SOURCE SG'!$C:$C))-ABS(SUMIF('SOURCE SG'!$F:$F,$A98&amp;"C",'SOURCE SG'!$C:$C)),"..."))</f>
        <v>...</v>
      </c>
      <c r="J98" s="589" t="str">
        <f>IF(COUNTIF('SOURCE LG'!$F:$F,$A98)&gt;0,SUMIF('SOURCE LG'!$F:$F,$A98,'SOURCE LG'!$C:$C),IF((COUNTIF('SOURCE LG'!$F:$F,$A98&amp;"A")+COUNTIF('SOURCE LG'!$F:$F,$A98&amp;"B")+COUNTIF('SOURCE LG'!$F:$F,$A98&amp;"C"))&gt;0,ABS(SUMIF('SOURCE LG'!$F:$F,$A98&amp;"A",'SOURCE LG'!$C:$C))-ABS(SUMIF('SOURCE LG'!$F:$F,$A98&amp;"B",'SOURCE LG'!$C:$C))-ABS(SUMIF('SOURCE LG'!$F:$F,$A98&amp;"C",'SOURCE LG'!$C:$C)),"..."))</f>
        <v>...</v>
      </c>
      <c r="K98" s="589" t="str">
        <f>IF(COUNTIF('SOURCE CT'!$F:$F,$A98)&gt;0,SUMIF('SOURCE CT'!$F:$F,$A98,'SOURCE CT'!$C:$C),IF((COUNTIF('SOURCE CT'!$F:$F,$A98&amp;"A")+COUNTIF('SOURCE CT'!$F:$F,$A98&amp;"B")+COUNTIF('SOURCE CT'!$F:$F,$A98&amp;"C"))&gt;0,ABS(SUMIF('SOURCE CT'!$F:$F,$A98&amp;"A",'SOURCE CT'!$C:$C))-ABS(SUMIF('SOURCE CT'!$F:$F,$A98&amp;"B",'SOURCE CT'!$C:$C))-ABS(SUMIF('SOURCE CT'!$F:$F,$A98&amp;"C",'SOURCE CT'!$C:$C)),"..."))</f>
        <v>...</v>
      </c>
      <c r="L98" s="589" t="str">
        <f>IF(COUNTIF('SOURCE GG'!$F:$F,$A98)&gt;0,SUMIF('SOURCE GG'!$F:$F,$A98,'SOURCE GG'!$C:$C),IF((COUNTIF('SOURCE GG'!$F:$F,$A98&amp;"A")+COUNTIF('SOURCE GG'!$F:$F,$A98&amp;"B")+COUNTIF('SOURCE GG'!$F:$F,$A98&amp;"C"))&gt;0,ABS(SUMIF('SOURCE GG'!$F:$F,$A98&amp;"A",'SOURCE GG'!$C:$C))-ABS(SUMIF('SOURCE GG'!$F:$F,$A98&amp;"B",'SOURCE GG'!$C:$C))-ABS(SUMIF('SOURCE GG'!$F:$F,$A98&amp;"C",'SOURCE GG'!$C:$C)),IF(COUNT(H98:K98)&gt;0,SUM(H98:K98),"...")))</f>
        <v>...</v>
      </c>
      <c r="M98" s="589" t="str">
        <f>IF(COUNTIF('SOURCE NFPC'!$F:$F,$A98)&gt;0,SUMIF('SOURCE NFPC'!$F:$F,$A98,'SOURCE NFPC'!$C:$C),IF((COUNTIF('SOURCE NFPC'!$F:$F,$A98&amp;"A")+COUNTIF('SOURCE NFPC'!$F:$F,$A98&amp;"B")+COUNTIF('SOURCE NFPC'!$F:$F,$A98&amp;"C"))&gt;0,ABS(SUMIF('SOURCE NFPC'!$F:$F,$A98&amp;"A",'SOURCE NFPC'!$C:$C))-ABS(SUMIF('SOURCE NFPC'!$F:$F,$A98&amp;"B",'SOURCE NFPC'!$C:$C))-ABS(SUMIF('SOURCE NFPC'!$F:$F,$A98&amp;"C",'SOURCE NFPC'!$C:$C)),"..."))</f>
        <v>...</v>
      </c>
      <c r="N98" s="589" t="str">
        <f>IF(COUNTIF('SOURCE CN'!$F:$F,$A98)&gt;0,SUMIF('SOURCE CN'!$F:$F,$A98,'SOURCE CN'!$C:$C),IF((COUNTIF('SOURCE CN'!$F:$F,$A98&amp;"A")+COUNTIF('SOURCE CN'!$F:$F,$A98&amp;"B")+COUNTIF('SOURCE CN'!$F:$F,$A98&amp;"C"))&gt;0,ABS(SUMIF('SOURCE CN'!$F:$F,$A98&amp;"A",'SOURCE CN'!$C:$C))-ABS(SUMIF('SOURCE CN'!$F:$F,$A98&amp;"B",'SOURCE CN'!$C:$C))-ABS(SUMIF('SOURCE CN'!$F:$F,$A98&amp;"C",'SOURCE CN'!$C:$C)),"..."))</f>
        <v>...</v>
      </c>
      <c r="O98" s="589" t="str">
        <f>IF(COUNTIF('SOURCE NFPS'!$F:$F,$A98)&gt;0,SUMIF('SOURCE NFPS'!$F:$F,$A98,'SOURCE NFPS'!$C:$C),IF((COUNTIF('SOURCE NFPS'!$F:$F,$A98&amp;"A")+COUNTIF('SOURCE NFPS'!$F:$F,$A98&amp;"B")+COUNTIF('SOURCE NFPS'!$F:$F,$A98&amp;"C"))&gt;0,ABS(SUMIF('SOURCE NFPS'!$F:$F,$A98&amp;"A",'SOURCE NFPS'!$C:$C))-ABS(SUMIF('SOURCE NFPS'!$F:$F,$A98&amp;"B",'SOURCE NFPS'!$C:$C))-ABS(SUMIF('SOURCE NFPS'!$F:$F,$A98&amp;"C",'SOURCE NFPS'!$C:$C)),IF(COUNT(L98:N98)&gt;0,SUM(L98:N98),"...")))</f>
        <v>...</v>
      </c>
      <c r="Q98" s="569">
        <f t="shared" si="3"/>
        <v>0</v>
      </c>
      <c r="R98" s="570">
        <f t="shared" si="4"/>
        <v>0</v>
      </c>
      <c r="S98" s="571">
        <f t="shared" si="5"/>
        <v>0</v>
      </c>
    </row>
    <row r="99" spans="1:19" s="596" customFormat="1" ht="15" customHeight="1">
      <c r="A99" s="590"/>
      <c r="B99" s="591" t="s">
        <v>1051</v>
      </c>
      <c r="C99" s="592"/>
      <c r="D99" s="593"/>
      <c r="E99" s="593"/>
      <c r="F99" s="594"/>
      <c r="G99" s="593"/>
      <c r="H99" s="594"/>
      <c r="I99" s="593"/>
      <c r="J99" s="594"/>
      <c r="K99" s="593"/>
      <c r="L99" s="593"/>
      <c r="M99" s="593"/>
      <c r="N99" s="593"/>
      <c r="O99" s="593"/>
      <c r="Q99" s="610"/>
      <c r="R99" s="611"/>
      <c r="S99" s="612"/>
    </row>
    <row r="100" spans="1:19" s="596" customFormat="1" ht="12.75" customHeight="1">
      <c r="A100" s="590" t="s">
        <v>789</v>
      </c>
      <c r="B100" s="600" t="s">
        <v>1535</v>
      </c>
      <c r="C100" s="592" t="s">
        <v>1063</v>
      </c>
      <c r="D100" s="660" t="str">
        <f>IF(COUNTIF('SOURCE BA'!$F:$F,$A100)&gt;0,SUMIF('SOURCE BA'!$F:$F,$A100,'SOURCE BA'!$C:$C),IF(COUNTIF('SOURCE BA'!$F:$F,$A100 &amp; "?")&gt;0,SUMIF('SOURCE BA'!$F:$F,$A100 &amp; "?", 'SOURCE BA'!$C:$C),"..."))</f>
        <v>...</v>
      </c>
      <c r="E100" s="660" t="str">
        <f>IF(COUNTIF('SOURCE EA'!$F:$F,$A100)&gt;0,SUMIF('SOURCE EA'!$F:$F,$A100,'SOURCE EA'!$C:$C),IF(COUNTIF('SOURCE EA'!$F:$F,$A100 &amp; "?")&gt;0,SUMIF('SOURCE EA'!$F:$F,$A100 &amp; "?", 'SOURCE EA'!$C:$C),"..."))</f>
        <v>...</v>
      </c>
      <c r="F100" s="660" t="str">
        <f>IF(COUNTIF('SOURCE SS'!$F:$F,$A100)&gt;0,SUMIF('SOURCE SS'!$F:$F,$A100,'SOURCE SS'!$C:$C),IF(COUNTIF('SOURCE SS'!$F:$F,$A100 &amp; "?")&gt;0,SUMIF('SOURCE SS'!$F:$F,$A100 &amp; "?", 'SOURCE SS'!$C:$C),"..."))</f>
        <v>...</v>
      </c>
      <c r="G100" s="660" t="str">
        <f>IF(COUNTIF('SOURCE CC'!$F:$F,$A100)&gt;0,SUMIF('SOURCE CC'!$F:$F,$A100,'SOURCE CC'!$C:$C),IF(COUNTIF('SOURCE CC'!$F:$F,$A100 &amp; "?")&gt;0,SUMIF('SOURCE CC'!$F:$F,$A100 &amp; "?", 'SOURCE CC'!$C:$C),"..."))</f>
        <v>...</v>
      </c>
      <c r="H100" s="701" t="str">
        <f>IF(COUNTIF('SOURCE CG'!$F:$F,$A100)&gt;0,SUMIF('SOURCE CG'!$F:$F,$A100,'SOURCE CG'!$C:$C),IF(COUNTIF('SOURCE CG'!$F:$F,$A100 &amp; "?")&gt;0,SUMIF('SOURCE CG'!$F:$F,$A100 &amp; "?", 'SOURCE CG'!$C:$C),IF(COUNT(D100:G100)&gt;0,SUM(D100:G100),"...")))</f>
        <v>...</v>
      </c>
      <c r="I100" s="660" t="str">
        <f>IF(COUNTIF('SOURCE SG'!$F:$F,$A100)&gt;0,SUMIF('SOURCE SG'!$F:$F,$A100,'SOURCE SG'!$C:$C),IF(COUNTIF('SOURCE SG'!$F:$F,$A100 &amp; "?")&gt;0,SUMIF('SOURCE SG'!$F:$F,$A100 &amp; "?", 'SOURCE SG'!$C:$C),"..."))</f>
        <v>...</v>
      </c>
      <c r="J100" s="660" t="str">
        <f>IF(COUNTIF('SOURCE LG'!$F:$F,$A100)&gt;0,SUMIF('SOURCE LG'!$F:$F,$A100,'SOURCE LG'!$C:$C),IF(COUNTIF('SOURCE LG'!$F:$F,$A100 &amp; "?")&gt;0,SUMIF('SOURCE LG'!$F:$F,$A100 &amp; "?", 'SOURCE LG'!$C:$C),"..."))</f>
        <v>...</v>
      </c>
      <c r="K100" s="660" t="str">
        <f>IF(COUNTIF('SOURCE CT'!$F:$F,$A100)&gt;0,SUMIF('SOURCE CT'!$F:$F,$A100,'SOURCE CT'!$C:$C),IF(COUNTIF('SOURCE CT'!$F:$F,$A100 &amp; "?")&gt;0,SUMIF('SOURCE CT'!$F:$F,$A100 &amp; "?", 'SOURCE CT'!$C:$C),"..."))</f>
        <v>...</v>
      </c>
      <c r="L100" s="660" t="str">
        <f>IF(COUNTIF('SOURCE GG'!$F:$F,$A100)&gt;0,SUMIF('SOURCE GG'!$F:$F,$A100,'SOURCE GG'!$C:$C),IF(COUNTIF('SOURCE GG'!$F:$F,$A100 &amp; "?")&gt;0,SUMIF('SOURCE GG'!$F:$F,$A100 &amp; "?", 'SOURCE GG'!$C:$C),IF(COUNT(H100:K100)&gt;0,SUM(H100:K100),"...")))</f>
        <v>...</v>
      </c>
      <c r="M100" s="660" t="str">
        <f>IF(COUNTIF('SOURCE NFPC'!$F:$F,$A100)&gt;0,SUMIF('SOURCE NFPC'!$F:$F,$A100,'SOURCE NFPC'!$C:$C),IF(COUNTIF('SOURCE NFPC'!$F:$F,$A100 &amp; "?")&gt;0,SUMIF('SOURCE NFPC'!$F:$F,$A100 &amp; "?", 'SOURCE NFPC'!$C:$C),"..."))</f>
        <v>...</v>
      </c>
      <c r="N100" s="660" t="str">
        <f>IF(COUNTIF('SOURCE CN'!$F:$F,$A100)&gt;0,SUMIF('SOURCE CN'!$F:$F,$A100,'SOURCE CN'!$C:$C),IF(COUNTIF('SOURCE CN'!$F:$F,$A100 &amp; "?")&gt;0,SUMIF('SOURCE CN'!$F:$F,$A100 &amp; "?", 'SOURCE CN'!$C:$C),"..."))</f>
        <v>...</v>
      </c>
      <c r="O100" s="660" t="str">
        <f>IF(COUNTIF('SOURCE NFPS'!$F:$F,$A100)&gt;0,SUMIF('SOURCE NFPS'!$F:$F,$A100,'SOURCE NFPS'!$C:$C),IF(COUNTIF('SOURCE NFPS'!$F:$F,$A100 &amp; "?")&gt;0,SUMIF('SOURCE NFPS'!$F:$F,$A100 &amp; "?", 'SOURCE NFPS'!$C:$C),IF(COUNT(L100:N100)&gt;0,SUM(L100:N100),"...")))</f>
        <v>...</v>
      </c>
      <c r="Q100" s="610">
        <f t="shared" ref="Q100:Q106" si="6">SUM(H100)-SUM(D100)-SUM(E100)-SUM(F100)-SUM(G100)</f>
        <v>0</v>
      </c>
      <c r="R100" s="611">
        <f t="shared" ref="R100:R106" si="7">SUM(L100)-SUM(H100)-SUM(I100)-SUM(J100)-SUM(K100)</f>
        <v>0</v>
      </c>
      <c r="S100" s="612">
        <f t="shared" ref="S100:S106" si="8">SUM(O100)-SUM(L100)-SUM(M100)-SUM(N100)</f>
        <v>0</v>
      </c>
    </row>
    <row r="101" spans="1:19" s="596" customFormat="1" ht="12.75" customHeight="1">
      <c r="A101" s="590" t="s">
        <v>790</v>
      </c>
      <c r="B101" s="620" t="s">
        <v>1398</v>
      </c>
      <c r="C101" s="592" t="s">
        <v>1063</v>
      </c>
      <c r="D101" s="660" t="str">
        <f>IF(COUNTIF('SOURCE BA'!$F:$F,$A101)&gt;0,SUMIF('SOURCE BA'!$F:$F,$A101,'SOURCE BA'!$C:$C),IF(COUNTIF('SOURCE BA'!$F:$F,$A101 &amp; "?")&gt;0,SUMIF('SOURCE BA'!$F:$F,$A101 &amp; "?", 'SOURCE BA'!$C:$C),"..."))</f>
        <v>...</v>
      </c>
      <c r="E101" s="660" t="str">
        <f>IF(COUNTIF('SOURCE EA'!$F:$F,$A101)&gt;0,SUMIF('SOURCE EA'!$F:$F,$A101,'SOURCE EA'!$C:$C),IF(COUNTIF('SOURCE EA'!$F:$F,$A101 &amp; "?")&gt;0,SUMIF('SOURCE EA'!$F:$F,$A101 &amp; "?", 'SOURCE EA'!$C:$C),"..."))</f>
        <v>...</v>
      </c>
      <c r="F101" s="701" t="str">
        <f>IF(COUNTIF('SOURCE SS'!$F:$F,$A101)&gt;0,SUMIF('SOURCE SS'!$F:$F,$A101,'SOURCE SS'!$C:$C),IF(COUNTIF('SOURCE SS'!$F:$F,$A101 &amp; "?")&gt;0,SUMIF('SOURCE SS'!$F:$F,$A101 &amp; "?", 'SOURCE SS'!$C:$C),"..."))</f>
        <v>...</v>
      </c>
      <c r="G101" s="660" t="str">
        <f>IF(COUNTIF('SOURCE CC'!$F:$F,$A101)&gt;0,SUMIF('SOURCE CC'!$F:$F,$A101,'SOURCE CC'!$C:$C),IF(COUNTIF('SOURCE CC'!$F:$F,$A101 &amp; "?")&gt;0,SUMIF('SOURCE CC'!$F:$F,$A101 &amp; "?", 'SOURCE CC'!$C:$C),"..."))</f>
        <v>...</v>
      </c>
      <c r="H101" s="701" t="str">
        <f>IF(COUNTIF('SOURCE CG'!$F:$F,$A101)&gt;0,SUMIF('SOURCE CG'!$F:$F,$A101,'SOURCE CG'!$C:$C),IF(COUNTIF('SOURCE CG'!$F:$F,$A101 &amp; "?")&gt;0,SUMIF('SOURCE CG'!$F:$F,$A101 &amp; "?", 'SOURCE CG'!$C:$C),IF(COUNT(D101:G101)&gt;0,SUM(D101:G101),"...")))</f>
        <v>...</v>
      </c>
      <c r="I101" s="660" t="str">
        <f>IF(COUNTIF('SOURCE SG'!$F:$F,$A101)&gt;0,SUMIF('SOURCE SG'!$F:$F,$A101,'SOURCE SG'!$C:$C),IF(COUNTIF('SOURCE SG'!$F:$F,$A101 &amp; "?")&gt;0,SUMIF('SOURCE SG'!$F:$F,$A101 &amp; "?", 'SOURCE SG'!$C:$C),"..."))</f>
        <v>...</v>
      </c>
      <c r="J101" s="701" t="str">
        <f>IF(COUNTIF('SOURCE LG'!$F:$F,$A101)&gt;0,SUMIF('SOURCE LG'!$F:$F,$A101,'SOURCE LG'!$C:$C),IF(COUNTIF('SOURCE LG'!$F:$F,$A101 &amp; "?")&gt;0,SUMIF('SOURCE LG'!$F:$F,$A101 &amp; "?", 'SOURCE LG'!$C:$C),"..."))</f>
        <v>...</v>
      </c>
      <c r="K101" s="660" t="str">
        <f>IF(COUNTIF('SOURCE CT'!$F:$F,$A101)&gt;0,SUMIF('SOURCE CT'!$F:$F,$A101,'SOURCE CT'!$C:$C),IF(COUNTIF('SOURCE CT'!$F:$F,$A101 &amp; "?")&gt;0,SUMIF('SOURCE CT'!$F:$F,$A101 &amp; "?", 'SOURCE CT'!$C:$C),"..."))</f>
        <v>...</v>
      </c>
      <c r="L101" s="660" t="str">
        <f>IF(COUNTIF('SOURCE GG'!$F:$F,$A101)&gt;0,SUMIF('SOURCE GG'!$F:$F,$A101,'SOURCE GG'!$C:$C),IF(COUNTIF('SOURCE GG'!$F:$F,$A101 &amp; "?")&gt;0,SUMIF('SOURCE GG'!$F:$F,$A101 &amp; "?", 'SOURCE GG'!$C:$C),IF(COUNT(H101:K101)&gt;0,SUM(H101:K101),"...")))</f>
        <v>...</v>
      </c>
      <c r="M101" s="660" t="str">
        <f>IF(COUNTIF('SOURCE NFPC'!$F:$F,$A101)&gt;0,SUMIF('SOURCE NFPC'!$F:$F,$A101,'SOURCE NFPC'!$C:$C),IF(COUNTIF('SOURCE NFPC'!$F:$F,$A101 &amp; "?")&gt;0,SUMIF('SOURCE NFPC'!$F:$F,$A101 &amp; "?", 'SOURCE NFPC'!$C:$C),"..."))</f>
        <v>...</v>
      </c>
      <c r="N101" s="660" t="str">
        <f>IF(COUNTIF('SOURCE CN'!$F:$F,$A101)&gt;0,SUMIF('SOURCE CN'!$F:$F,$A101,'SOURCE CN'!$C:$C),IF(COUNTIF('SOURCE CN'!$F:$F,$A101 &amp; "?")&gt;0,SUMIF('SOURCE CN'!$F:$F,$A101 &amp; "?", 'SOURCE CN'!$C:$C),"..."))</f>
        <v>...</v>
      </c>
      <c r="O101" s="660" t="str">
        <f>IF(COUNTIF('SOURCE NFPS'!$F:$F,$A101)&gt;0,SUMIF('SOURCE NFPS'!$F:$F,$A101,'SOURCE NFPS'!$C:$C),IF(COUNTIF('SOURCE NFPS'!$F:$F,$A101 &amp; "?")&gt;0,SUMIF('SOURCE NFPS'!$F:$F,$A101 &amp; "?", 'SOURCE NFPS'!$C:$C),IF(COUNT(L101:N101)&gt;0,SUM(L101:N101),"...")))</f>
        <v>...</v>
      </c>
      <c r="Q101" s="610">
        <f t="shared" si="6"/>
        <v>0</v>
      </c>
      <c r="R101" s="611">
        <f t="shared" si="7"/>
        <v>0</v>
      </c>
      <c r="S101" s="612">
        <f t="shared" si="8"/>
        <v>0</v>
      </c>
    </row>
    <row r="102" spans="1:19" s="596" customFormat="1" ht="12.75" customHeight="1">
      <c r="A102" s="590" t="s">
        <v>791</v>
      </c>
      <c r="B102" s="620" t="s">
        <v>1399</v>
      </c>
      <c r="C102" s="592" t="s">
        <v>1063</v>
      </c>
      <c r="D102" s="660" t="str">
        <f>IF(COUNTIF('SOURCE BA'!$F:$F,$A102)&gt;0,SUMIF('SOURCE BA'!$F:$F,$A102,'SOURCE BA'!$C:$C),IF(COUNTIF('SOURCE BA'!$F:$F,$A102 &amp; "?")&gt;0,SUMIF('SOURCE BA'!$F:$F,$A102 &amp; "?", 'SOURCE BA'!$C:$C),"..."))</f>
        <v>...</v>
      </c>
      <c r="E102" s="660" t="str">
        <f>IF(COUNTIF('SOURCE EA'!$F:$F,$A102)&gt;0,SUMIF('SOURCE EA'!$F:$F,$A102,'SOURCE EA'!$C:$C),IF(COUNTIF('SOURCE EA'!$F:$F,$A102 &amp; "?")&gt;0,SUMIF('SOURCE EA'!$F:$F,$A102 &amp; "?", 'SOURCE EA'!$C:$C),"..."))</f>
        <v>...</v>
      </c>
      <c r="F102" s="701" t="str">
        <f>IF(COUNTIF('SOURCE SS'!$F:$F,$A102)&gt;0,SUMIF('SOURCE SS'!$F:$F,$A102,'SOURCE SS'!$C:$C),IF(COUNTIF('SOURCE SS'!$F:$F,$A102 &amp; "?")&gt;0,SUMIF('SOURCE SS'!$F:$F,$A102 &amp; "?", 'SOURCE SS'!$C:$C),"..."))</f>
        <v>...</v>
      </c>
      <c r="G102" s="660" t="str">
        <f>IF(COUNTIF('SOURCE CC'!$F:$F,$A102)&gt;0,SUMIF('SOURCE CC'!$F:$F,$A102,'SOURCE CC'!$C:$C),IF(COUNTIF('SOURCE CC'!$F:$F,$A102 &amp; "?")&gt;0,SUMIF('SOURCE CC'!$F:$F,$A102 &amp; "?", 'SOURCE CC'!$C:$C),"..."))</f>
        <v>...</v>
      </c>
      <c r="H102" s="701" t="str">
        <f>IF(COUNTIF('SOURCE CG'!$F:$F,$A102)&gt;0,SUMIF('SOURCE CG'!$F:$F,$A102,'SOURCE CG'!$C:$C),IF(COUNTIF('SOURCE CG'!$F:$F,$A102 &amp; "?")&gt;0,SUMIF('SOURCE CG'!$F:$F,$A102 &amp; "?", 'SOURCE CG'!$C:$C),IF(COUNT(D102:G102)&gt;0,SUM(D102:G102),"...")))</f>
        <v>...</v>
      </c>
      <c r="I102" s="660" t="str">
        <f>IF(COUNTIF('SOURCE SG'!$F:$F,$A102)&gt;0,SUMIF('SOURCE SG'!$F:$F,$A102,'SOURCE SG'!$C:$C),IF(COUNTIF('SOURCE SG'!$F:$F,$A102 &amp; "?")&gt;0,SUMIF('SOURCE SG'!$F:$F,$A102 &amp; "?", 'SOURCE SG'!$C:$C),"..."))</f>
        <v>...</v>
      </c>
      <c r="J102" s="701" t="str">
        <f>IF(COUNTIF('SOURCE LG'!$F:$F,$A102)&gt;0,SUMIF('SOURCE LG'!$F:$F,$A102,'SOURCE LG'!$C:$C),IF(COUNTIF('SOURCE LG'!$F:$F,$A102 &amp; "?")&gt;0,SUMIF('SOURCE LG'!$F:$F,$A102 &amp; "?", 'SOURCE LG'!$C:$C),"..."))</f>
        <v>...</v>
      </c>
      <c r="K102" s="660" t="str">
        <f>IF(COUNTIF('SOURCE CT'!$F:$F,$A102)&gt;0,SUMIF('SOURCE CT'!$F:$F,$A102,'SOURCE CT'!$C:$C),IF(COUNTIF('SOURCE CT'!$F:$F,$A102 &amp; "?")&gt;0,SUMIF('SOURCE CT'!$F:$F,$A102 &amp; "?", 'SOURCE CT'!$C:$C),"..."))</f>
        <v>...</v>
      </c>
      <c r="L102" s="660" t="str">
        <f>IF(COUNTIF('SOURCE GG'!$F:$F,$A102)&gt;0,SUMIF('SOURCE GG'!$F:$F,$A102,'SOURCE GG'!$C:$C),IF(COUNTIF('SOURCE GG'!$F:$F,$A102 &amp; "?")&gt;0,SUMIF('SOURCE GG'!$F:$F,$A102 &amp; "?", 'SOURCE GG'!$C:$C),IF(COUNT(H102:K102)&gt;0,SUM(H102:K102),"...")))</f>
        <v>...</v>
      </c>
      <c r="M102" s="660" t="str">
        <f>IF(COUNTIF('SOURCE NFPC'!$F:$F,$A102)&gt;0,SUMIF('SOURCE NFPC'!$F:$F,$A102,'SOURCE NFPC'!$C:$C),IF(COUNTIF('SOURCE NFPC'!$F:$F,$A102 &amp; "?")&gt;0,SUMIF('SOURCE NFPC'!$F:$F,$A102 &amp; "?", 'SOURCE NFPC'!$C:$C),"..."))</f>
        <v>...</v>
      </c>
      <c r="N102" s="660" t="str">
        <f>IF(COUNTIF('SOURCE CN'!$F:$F,$A102)&gt;0,SUMIF('SOURCE CN'!$F:$F,$A102,'SOURCE CN'!$C:$C),IF(COUNTIF('SOURCE CN'!$F:$F,$A102 &amp; "?")&gt;0,SUMIF('SOURCE CN'!$F:$F,$A102 &amp; "?", 'SOURCE CN'!$C:$C),"..."))</f>
        <v>...</v>
      </c>
      <c r="O102" s="660" t="str">
        <f>IF(COUNTIF('SOURCE NFPS'!$F:$F,$A102)&gt;0,SUMIF('SOURCE NFPS'!$F:$F,$A102,'SOURCE NFPS'!$C:$C),IF(COUNTIF('SOURCE NFPS'!$F:$F,$A102 &amp; "?")&gt;0,SUMIF('SOURCE NFPS'!$F:$F,$A102 &amp; "?", 'SOURCE NFPS'!$C:$C),IF(COUNT(L102:N102)&gt;0,SUM(L102:N102),"...")))</f>
        <v>...</v>
      </c>
      <c r="Q102" s="610">
        <f t="shared" si="6"/>
        <v>0</v>
      </c>
      <c r="R102" s="611">
        <f t="shared" si="7"/>
        <v>0</v>
      </c>
      <c r="S102" s="612">
        <f t="shared" si="8"/>
        <v>0</v>
      </c>
    </row>
    <row r="103" spans="1:19" s="596" customFormat="1" ht="12.75" customHeight="1">
      <c r="A103" s="590" t="s">
        <v>792</v>
      </c>
      <c r="B103" s="620" t="s">
        <v>1400</v>
      </c>
      <c r="C103" s="592" t="s">
        <v>1063</v>
      </c>
      <c r="D103" s="660" t="str">
        <f>IF(COUNTIF('SOURCE BA'!$F:$F,$A103)&gt;0,SUMIF('SOURCE BA'!$F:$F,$A103,'SOURCE BA'!$C:$C),IF(COUNTIF('SOURCE BA'!$F:$F,$A103 &amp; "?")&gt;0,SUMIF('SOURCE BA'!$F:$F,$A103 &amp; "?", 'SOURCE BA'!$C:$C),"..."))</f>
        <v>...</v>
      </c>
      <c r="E103" s="660" t="str">
        <f>IF(COUNTIF('SOURCE EA'!$F:$F,$A103)&gt;0,SUMIF('SOURCE EA'!$F:$F,$A103,'SOURCE EA'!$C:$C),IF(COUNTIF('SOURCE EA'!$F:$F,$A103 &amp; "?")&gt;0,SUMIF('SOURCE EA'!$F:$F,$A103 &amp; "?", 'SOURCE EA'!$C:$C),"..."))</f>
        <v>...</v>
      </c>
      <c r="F103" s="701" t="str">
        <f>IF(COUNTIF('SOURCE SS'!$F:$F,$A103)&gt;0,SUMIF('SOURCE SS'!$F:$F,$A103,'SOURCE SS'!$C:$C),IF(COUNTIF('SOURCE SS'!$F:$F,$A103 &amp; "?")&gt;0,SUMIF('SOURCE SS'!$F:$F,$A103 &amp; "?", 'SOURCE SS'!$C:$C),"..."))</f>
        <v>...</v>
      </c>
      <c r="G103" s="660" t="str">
        <f>IF(COUNTIF('SOURCE CC'!$F:$F,$A103)&gt;0,SUMIF('SOURCE CC'!$F:$F,$A103,'SOURCE CC'!$C:$C),IF(COUNTIF('SOURCE CC'!$F:$F,$A103 &amp; "?")&gt;0,SUMIF('SOURCE CC'!$F:$F,$A103 &amp; "?", 'SOURCE CC'!$C:$C),"..."))</f>
        <v>...</v>
      </c>
      <c r="H103" s="701" t="str">
        <f>IF(COUNTIF('SOURCE CG'!$F:$F,$A103)&gt;0,SUMIF('SOURCE CG'!$F:$F,$A103,'SOURCE CG'!$C:$C),IF(COUNTIF('SOURCE CG'!$F:$F,$A103 &amp; "?")&gt;0,SUMIF('SOURCE CG'!$F:$F,$A103 &amp; "?", 'SOURCE CG'!$C:$C),IF(COUNT(D103:G103)&gt;0,SUM(D103:G103),"...")))</f>
        <v>...</v>
      </c>
      <c r="I103" s="660" t="str">
        <f>IF(COUNTIF('SOURCE SG'!$F:$F,$A103)&gt;0,SUMIF('SOURCE SG'!$F:$F,$A103,'SOURCE SG'!$C:$C),IF(COUNTIF('SOURCE SG'!$F:$F,$A103 &amp; "?")&gt;0,SUMIF('SOURCE SG'!$F:$F,$A103 &amp; "?", 'SOURCE SG'!$C:$C),"..."))</f>
        <v>...</v>
      </c>
      <c r="J103" s="701" t="str">
        <f>IF(COUNTIF('SOURCE LG'!$F:$F,$A103)&gt;0,SUMIF('SOURCE LG'!$F:$F,$A103,'SOURCE LG'!$C:$C),IF(COUNTIF('SOURCE LG'!$F:$F,$A103 &amp; "?")&gt;0,SUMIF('SOURCE LG'!$F:$F,$A103 &amp; "?", 'SOURCE LG'!$C:$C),"..."))</f>
        <v>...</v>
      </c>
      <c r="K103" s="660" t="str">
        <f>IF(COUNTIF('SOURCE CT'!$F:$F,$A103)&gt;0,SUMIF('SOURCE CT'!$F:$F,$A103,'SOURCE CT'!$C:$C),IF(COUNTIF('SOURCE CT'!$F:$F,$A103 &amp; "?")&gt;0,SUMIF('SOURCE CT'!$F:$F,$A103 &amp; "?", 'SOURCE CT'!$C:$C),"..."))</f>
        <v>...</v>
      </c>
      <c r="L103" s="660" t="str">
        <f>IF(COUNTIF('SOURCE GG'!$F:$F,$A103)&gt;0,SUMIF('SOURCE GG'!$F:$F,$A103,'SOURCE GG'!$C:$C),IF(COUNTIF('SOURCE GG'!$F:$F,$A103 &amp; "?")&gt;0,SUMIF('SOURCE GG'!$F:$F,$A103 &amp; "?", 'SOURCE GG'!$C:$C),IF(COUNT(H103:K103)&gt;0,SUM(H103:K103),"...")))</f>
        <v>...</v>
      </c>
      <c r="M103" s="660" t="str">
        <f>IF(COUNTIF('SOURCE NFPC'!$F:$F,$A103)&gt;0,SUMIF('SOURCE NFPC'!$F:$F,$A103,'SOURCE NFPC'!$C:$C),IF(COUNTIF('SOURCE NFPC'!$F:$F,$A103 &amp; "?")&gt;0,SUMIF('SOURCE NFPC'!$F:$F,$A103 &amp; "?", 'SOURCE NFPC'!$C:$C),"..."))</f>
        <v>...</v>
      </c>
      <c r="N103" s="660" t="str">
        <f>IF(COUNTIF('SOURCE CN'!$F:$F,$A103)&gt;0,SUMIF('SOURCE CN'!$F:$F,$A103,'SOURCE CN'!$C:$C),IF(COUNTIF('SOURCE CN'!$F:$F,$A103 &amp; "?")&gt;0,SUMIF('SOURCE CN'!$F:$F,$A103 &amp; "?", 'SOURCE CN'!$C:$C),"..."))</f>
        <v>...</v>
      </c>
      <c r="O103" s="660" t="str">
        <f>IF(COUNTIF('SOURCE NFPS'!$F:$F,$A103)&gt;0,SUMIF('SOURCE NFPS'!$F:$F,$A103,'SOURCE NFPS'!$C:$C),IF(COUNTIF('SOURCE NFPS'!$F:$F,$A103 &amp; "?")&gt;0,SUMIF('SOURCE NFPS'!$F:$F,$A103 &amp; "?", 'SOURCE NFPS'!$C:$C),IF(COUNT(L103:N103)&gt;0,SUM(L103:N103),"...")))</f>
        <v>...</v>
      </c>
      <c r="Q103" s="610">
        <f t="shared" si="6"/>
        <v>0</v>
      </c>
      <c r="R103" s="611">
        <f t="shared" si="7"/>
        <v>0</v>
      </c>
      <c r="S103" s="612">
        <f t="shared" si="8"/>
        <v>0</v>
      </c>
    </row>
    <row r="104" spans="1:19" s="596" customFormat="1" ht="12.75" customHeight="1">
      <c r="A104" s="590" t="s">
        <v>793</v>
      </c>
      <c r="B104" s="620" t="s">
        <v>316</v>
      </c>
      <c r="C104" s="621" t="s">
        <v>1063</v>
      </c>
      <c r="D104" s="660" t="str">
        <f>IF(COUNTIF('SOURCE BA'!$F:$F,$A104)&gt;0,SUMIF('SOURCE BA'!$F:$F,$A104,'SOURCE BA'!$C:$C),IF(COUNTIF('SOURCE BA'!$F:$F,$A104 &amp; "?")&gt;0,SUMIF('SOURCE BA'!$F:$F,$A104 &amp; "?", 'SOURCE BA'!$C:$C),"..."))</f>
        <v>...</v>
      </c>
      <c r="E104" s="660" t="str">
        <f>IF(COUNTIF('SOURCE EA'!$F:$F,$A104)&gt;0,SUMIF('SOURCE EA'!$F:$F,$A104,'SOURCE EA'!$C:$C),IF(COUNTIF('SOURCE EA'!$F:$F,$A104 &amp; "?")&gt;0,SUMIF('SOURCE EA'!$F:$F,$A104 &amp; "?", 'SOURCE EA'!$C:$C),"..."))</f>
        <v>...</v>
      </c>
      <c r="F104" s="701" t="str">
        <f>IF(COUNTIF('SOURCE SS'!$F:$F,$A104)&gt;0,SUMIF('SOURCE SS'!$F:$F,$A104,'SOURCE SS'!$C:$C),IF(COUNTIF('SOURCE SS'!$F:$F,$A104 &amp; "?")&gt;0,SUMIF('SOURCE SS'!$F:$F,$A104 &amp; "?", 'SOURCE SS'!$C:$C),"..."))</f>
        <v>...</v>
      </c>
      <c r="G104" s="660" t="str">
        <f>IF(COUNTIF('SOURCE CC'!$F:$F,$A104)&gt;0,SUMIF('SOURCE CC'!$F:$F,$A104,'SOURCE CC'!$C:$C),IF(COUNTIF('SOURCE CC'!$F:$F,$A104 &amp; "?")&gt;0,SUMIF('SOURCE CC'!$F:$F,$A104 &amp; "?", 'SOURCE CC'!$C:$C),"..."))</f>
        <v>...</v>
      </c>
      <c r="H104" s="701" t="str">
        <f>IF(COUNTIF('SOURCE CG'!$F:$F,$A104)&gt;0,SUMIF('SOURCE CG'!$F:$F,$A104,'SOURCE CG'!$C:$C),IF(COUNTIF('SOURCE CG'!$F:$F,$A104 &amp; "?")&gt;0,SUMIF('SOURCE CG'!$F:$F,$A104 &amp; "?", 'SOURCE CG'!$C:$C),IF(COUNT(D104:G104)&gt;0,SUM(D104:G104),"...")))</f>
        <v>...</v>
      </c>
      <c r="I104" s="660" t="str">
        <f>IF(COUNTIF('SOURCE SG'!$F:$F,$A104)&gt;0,SUMIF('SOURCE SG'!$F:$F,$A104,'SOURCE SG'!$C:$C),IF(COUNTIF('SOURCE SG'!$F:$F,$A104 &amp; "?")&gt;0,SUMIF('SOURCE SG'!$F:$F,$A104 &amp; "?", 'SOURCE SG'!$C:$C),"..."))</f>
        <v>...</v>
      </c>
      <c r="J104" s="701" t="str">
        <f>IF(COUNTIF('SOURCE LG'!$F:$F,$A104)&gt;0,SUMIF('SOURCE LG'!$F:$F,$A104,'SOURCE LG'!$C:$C),IF(COUNTIF('SOURCE LG'!$F:$F,$A104 &amp; "?")&gt;0,SUMIF('SOURCE LG'!$F:$F,$A104 &amp; "?", 'SOURCE LG'!$C:$C),"..."))</f>
        <v>...</v>
      </c>
      <c r="K104" s="660" t="str">
        <f>IF(COUNTIF('SOURCE CT'!$F:$F,$A104)&gt;0,SUMIF('SOURCE CT'!$F:$F,$A104,'SOURCE CT'!$C:$C),IF(COUNTIF('SOURCE CT'!$F:$F,$A104 &amp; "?")&gt;0,SUMIF('SOURCE CT'!$F:$F,$A104 &amp; "?", 'SOURCE CT'!$C:$C),"..."))</f>
        <v>...</v>
      </c>
      <c r="L104" s="660" t="str">
        <f>IF(COUNTIF('SOURCE GG'!$F:$F,$A104)&gt;0,SUMIF('SOURCE GG'!$F:$F,$A104,'SOURCE GG'!$C:$C),IF(COUNTIF('SOURCE GG'!$F:$F,$A104 &amp; "?")&gt;0,SUMIF('SOURCE GG'!$F:$F,$A104 &amp; "?", 'SOURCE GG'!$C:$C),IF(COUNT(H104:K104)&gt;0,SUM(H104:K104),"...")))</f>
        <v>...</v>
      </c>
      <c r="M104" s="660" t="str">
        <f>IF(COUNTIF('SOURCE NFPC'!$F:$F,$A104)&gt;0,SUMIF('SOURCE NFPC'!$F:$F,$A104,'SOURCE NFPC'!$C:$C),IF(COUNTIF('SOURCE NFPC'!$F:$F,$A104 &amp; "?")&gt;0,SUMIF('SOURCE NFPC'!$F:$F,$A104 &amp; "?", 'SOURCE NFPC'!$C:$C),"..."))</f>
        <v>...</v>
      </c>
      <c r="N104" s="660" t="str">
        <f>IF(COUNTIF('SOURCE CN'!$F:$F,$A104)&gt;0,SUMIF('SOURCE CN'!$F:$F,$A104,'SOURCE CN'!$C:$C),IF(COUNTIF('SOURCE CN'!$F:$F,$A104 &amp; "?")&gt;0,SUMIF('SOURCE CN'!$F:$F,$A104 &amp; "?", 'SOURCE CN'!$C:$C),"..."))</f>
        <v>...</v>
      </c>
      <c r="O104" s="660" t="str">
        <f>IF(COUNTIF('SOURCE NFPS'!$F:$F,$A104)&gt;0,SUMIF('SOURCE NFPS'!$F:$F,$A104,'SOURCE NFPS'!$C:$C),IF(COUNTIF('SOURCE NFPS'!$F:$F,$A104 &amp; "?")&gt;0,SUMIF('SOURCE NFPS'!$F:$F,$A104 &amp; "?", 'SOURCE NFPS'!$C:$C),IF(COUNT(L104:N104)&gt;0,SUM(L104:N104),"...")))</f>
        <v>...</v>
      </c>
      <c r="Q104" s="610">
        <f t="shared" si="6"/>
        <v>0</v>
      </c>
      <c r="R104" s="611">
        <f t="shared" si="7"/>
        <v>0</v>
      </c>
      <c r="S104" s="612">
        <f t="shared" si="8"/>
        <v>0</v>
      </c>
    </row>
    <row r="105" spans="1:19" s="596" customFormat="1" ht="12.75" customHeight="1">
      <c r="A105" s="590" t="s">
        <v>1533</v>
      </c>
      <c r="B105" s="600" t="s">
        <v>1643</v>
      </c>
      <c r="C105" s="621" t="s">
        <v>1063</v>
      </c>
      <c r="D105" s="660" t="str">
        <f>IF(COUNT(D47,D73)&gt;0,SUM(D47)-SUM(D73),"…")</f>
        <v>…</v>
      </c>
      <c r="E105" s="660" t="str">
        <f t="shared" ref="E105:O105" si="9">IF(COUNT(E47,E73)&gt;0,SUM(E47)-SUM(E73),"…")</f>
        <v>…</v>
      </c>
      <c r="F105" s="660" t="str">
        <f t="shared" si="9"/>
        <v>…</v>
      </c>
      <c r="G105" s="660" t="str">
        <f t="shared" si="9"/>
        <v>…</v>
      </c>
      <c r="H105" s="660" t="str">
        <f t="shared" si="9"/>
        <v>…</v>
      </c>
      <c r="I105" s="660" t="str">
        <f t="shared" si="9"/>
        <v>…</v>
      </c>
      <c r="J105" s="660" t="str">
        <f t="shared" si="9"/>
        <v>…</v>
      </c>
      <c r="K105" s="660" t="str">
        <f t="shared" si="9"/>
        <v>…</v>
      </c>
      <c r="L105" s="660" t="str">
        <f t="shared" si="9"/>
        <v>…</v>
      </c>
      <c r="M105" s="660" t="str">
        <f t="shared" si="9"/>
        <v>…</v>
      </c>
      <c r="N105" s="660" t="str">
        <f t="shared" si="9"/>
        <v>…</v>
      </c>
      <c r="O105" s="660" t="str">
        <f t="shared" si="9"/>
        <v>…</v>
      </c>
      <c r="Q105" s="610">
        <f t="shared" si="6"/>
        <v>0</v>
      </c>
      <c r="R105" s="611">
        <f t="shared" si="7"/>
        <v>0</v>
      </c>
      <c r="S105" s="612">
        <f t="shared" si="8"/>
        <v>0</v>
      </c>
    </row>
    <row r="106" spans="1:19" s="596" customFormat="1" ht="12.75" customHeight="1">
      <c r="A106" s="601" t="s">
        <v>1534</v>
      </c>
      <c r="B106" s="602" t="s">
        <v>1567</v>
      </c>
      <c r="C106" s="622" t="s">
        <v>1063</v>
      </c>
      <c r="D106" s="702" t="str">
        <f>IF(COUNTIF('SOURCE BA'!$F:$F,$A106)&gt;0,SUMIF('SOURCE BA'!$F:$F,$A106,'SOURCE BA'!$C:$C),IF(COUNTIF('SOURCE BA'!$F:$F,$A106 &amp; "?")&gt;0,SUMIF('SOURCE BA'!$F:$F,$A106 &amp; "?", 'SOURCE BA'!$C:$C),"..."))</f>
        <v>...</v>
      </c>
      <c r="E106" s="702" t="str">
        <f>IF(COUNTIF('SOURCE EA'!$F:$F,$A106)&gt;0,SUMIF('SOURCE EA'!$F:$F,$A106,'SOURCE EA'!$C:$C),IF(COUNTIF('SOURCE EA'!$F:$F,$A106 &amp; "?")&gt;0,SUMIF('SOURCE EA'!$F:$F,$A106 &amp; "?", 'SOURCE EA'!$C:$C),"..."))</f>
        <v>...</v>
      </c>
      <c r="F106" s="702" t="str">
        <f>IF(COUNTIF('SOURCE SS'!$F:$F,$A106)&gt;0,SUMIF('SOURCE SS'!$F:$F,$A106,'SOURCE SS'!$C:$C),IF(COUNTIF('SOURCE SS'!$F:$F,$A106 &amp; "?")&gt;0,SUMIF('SOURCE SS'!$F:$F,$A106 &amp; "?", 'SOURCE SS'!$C:$C),"..."))</f>
        <v>...</v>
      </c>
      <c r="G106" s="702" t="str">
        <f>IF(COUNTIF('SOURCE CC'!$F:$F,$A106)&gt;0,SUMIF('SOURCE CC'!$F:$F,$A106,'SOURCE CC'!$C:$C),IF(COUNTIF('SOURCE CC'!$F:$F,$A106 &amp; "?")&gt;0,SUMIF('SOURCE CC'!$F:$F,$A106 &amp; "?", 'SOURCE CC'!$C:$C),"..."))</f>
        <v>...</v>
      </c>
      <c r="H106" s="702" t="str">
        <f>IF(COUNTIF('SOURCE CG'!$F:$F,$A106)&gt;0,SUMIF('SOURCE CG'!$F:$F,$A106,'SOURCE CG'!$C:$C),IF(COUNTIF('SOURCE CG'!$F:$F,$A106 &amp; "?")&gt;0,SUMIF('SOURCE CG'!$F:$F,$A106 &amp; "?", 'SOURCE CG'!$C:$C),IF(COUNT(D106:G106)&gt;0,SUM(D106:G106),"...")))</f>
        <v>...</v>
      </c>
      <c r="I106" s="702" t="str">
        <f>IF(COUNTIF('SOURCE SG'!$F:$F,$A106)&gt;0,SUMIF('SOURCE SG'!$F:$F,$A106,'SOURCE SG'!$C:$C),IF(COUNTIF('SOURCE SG'!$F:$F,$A106 &amp; "?")&gt;0,SUMIF('SOURCE SG'!$F:$F,$A106 &amp; "?", 'SOURCE SG'!$C:$C),"..."))</f>
        <v>...</v>
      </c>
      <c r="J106" s="702" t="str">
        <f>IF(COUNTIF('SOURCE LG'!$F:$F,$A106)&gt;0,SUMIF('SOURCE LG'!$F:$F,$A106,'SOURCE LG'!$C:$C),IF(COUNTIF('SOURCE LG'!$F:$F,$A106 &amp; "?")&gt;0,SUMIF('SOURCE LG'!$F:$F,$A106 &amp; "?", 'SOURCE LG'!$C:$C),"..."))</f>
        <v>...</v>
      </c>
      <c r="K106" s="702" t="str">
        <f>IF(COUNTIF('SOURCE CT'!$F:$F,$A106)&gt;0,SUMIF('SOURCE CT'!$F:$F,$A106,'SOURCE CT'!$C:$C),IF(COUNTIF('SOURCE CT'!$F:$F,$A106 &amp; "?")&gt;0,SUMIF('SOURCE CT'!$F:$F,$A106 &amp; "?", 'SOURCE CT'!$C:$C),"..."))</f>
        <v>...</v>
      </c>
      <c r="L106" s="702" t="str">
        <f>IF(COUNTIF('SOURCE GG'!$F:$F,$A106)&gt;0,SUMIF('SOURCE GG'!$F:$F,$A106,'SOURCE GG'!$C:$C),IF(COUNTIF('SOURCE GG'!$F:$F,$A106 &amp; "?")&gt;0,SUMIF('SOURCE GG'!$F:$F,$A106 &amp; "?", 'SOURCE GG'!$C:$C),IF(COUNT(H106:K106)&gt;0,SUM(H106:K106),"...")))</f>
        <v>...</v>
      </c>
      <c r="M106" s="702" t="str">
        <f>IF(COUNTIF('SOURCE NFPC'!$F:$F,$A106)&gt;0,SUMIF('SOURCE NFPC'!$F:$F,$A106,'SOURCE NFPC'!$C:$C),IF(COUNTIF('SOURCE NFPC'!$F:$F,$A106 &amp; "?")&gt;0,SUMIF('SOURCE NFPC'!$F:$F,$A106 &amp; "?", 'SOURCE NFPC'!$C:$C),"..."))</f>
        <v>...</v>
      </c>
      <c r="N106" s="702" t="str">
        <f>IF(COUNTIF('SOURCE CN'!$F:$F,$A106)&gt;0,SUMIF('SOURCE CN'!$F:$F,$A106,'SOURCE CN'!$C:$C),IF(COUNTIF('SOURCE CN'!$F:$F,$A106 &amp; "?")&gt;0,SUMIF('SOURCE CN'!$F:$F,$A106 &amp; "?", 'SOURCE CN'!$C:$C),"..."))</f>
        <v>...</v>
      </c>
      <c r="O106" s="702" t="str">
        <f>IF(COUNTIF('SOURCE NFPS'!$F:$F,$A106)&gt;0,SUMIF('SOURCE NFPS'!$F:$F,$A106,'SOURCE NFPS'!$C:$C),IF(COUNTIF('SOURCE NFPS'!$F:$F,$A106 &amp; "?")&gt;0,SUMIF('SOURCE NFPS'!$F:$F,$A106 &amp; "?", 'SOURCE NFPS'!$C:$C),IF(COUNT(L106:N106)&gt;0,SUM(L106:N106),"...")))</f>
        <v>...</v>
      </c>
      <c r="Q106" s="613">
        <f t="shared" si="6"/>
        <v>0</v>
      </c>
      <c r="R106" s="614">
        <f t="shared" si="7"/>
        <v>0</v>
      </c>
      <c r="S106" s="615">
        <f t="shared" si="8"/>
        <v>0</v>
      </c>
    </row>
    <row r="107" spans="1:19" ht="14.25" customHeight="1">
      <c r="A107" s="17" t="s">
        <v>1424</v>
      </c>
      <c r="B107" s="4"/>
      <c r="C107" s="22"/>
      <c r="D107" s="723"/>
      <c r="E107" s="23"/>
      <c r="F107" s="23"/>
      <c r="G107" s="23"/>
      <c r="H107" s="23"/>
      <c r="I107" s="23"/>
      <c r="J107" s="23"/>
      <c r="K107" s="23"/>
      <c r="L107" s="23"/>
      <c r="M107" s="23"/>
      <c r="N107" s="23"/>
      <c r="O107" s="23"/>
      <c r="Q107" s="23"/>
      <c r="R107" s="23"/>
    </row>
    <row r="108" spans="1:19" ht="9.75" customHeight="1">
      <c r="A108" s="17" t="s">
        <v>1425</v>
      </c>
      <c r="B108" s="4"/>
      <c r="C108" s="22"/>
      <c r="D108" s="723"/>
      <c r="E108" s="23"/>
      <c r="F108" s="23"/>
      <c r="G108" s="23"/>
      <c r="H108" s="23"/>
      <c r="I108" s="23"/>
      <c r="J108" s="23"/>
      <c r="K108" s="23"/>
      <c r="L108" s="23"/>
      <c r="M108" s="23"/>
      <c r="N108" s="23"/>
      <c r="O108" s="23"/>
      <c r="Q108" s="23"/>
      <c r="R108" s="23"/>
    </row>
    <row r="109" spans="1:19" ht="9.75" customHeight="1">
      <c r="A109" s="4" t="s">
        <v>1536</v>
      </c>
      <c r="B109" s="4"/>
      <c r="C109" s="22"/>
      <c r="D109" s="723"/>
      <c r="E109" s="23"/>
      <c r="F109" s="23"/>
      <c r="G109" s="23"/>
      <c r="H109" s="23"/>
      <c r="I109" s="23"/>
      <c r="J109" s="23"/>
      <c r="K109" s="23"/>
      <c r="L109" s="23"/>
      <c r="M109" s="23"/>
      <c r="N109" s="23"/>
      <c r="O109" s="23"/>
      <c r="Q109" s="23"/>
      <c r="R109" s="23"/>
    </row>
    <row r="110" spans="1:19" ht="9.75" customHeight="1">
      <c r="A110" s="29" t="s">
        <v>571</v>
      </c>
      <c r="B110" s="4"/>
      <c r="C110" s="22"/>
      <c r="D110" s="723"/>
      <c r="E110" s="23"/>
      <c r="F110" s="23"/>
      <c r="G110" s="23"/>
      <c r="H110" s="23"/>
      <c r="I110" s="23"/>
      <c r="J110" s="23"/>
      <c r="K110" s="23"/>
      <c r="L110" s="23"/>
      <c r="M110" s="23"/>
      <c r="N110" s="23"/>
      <c r="O110" s="23"/>
      <c r="Q110" s="23"/>
      <c r="R110" s="23"/>
    </row>
    <row r="111" spans="1:19" ht="9.75" customHeight="1">
      <c r="A111" s="4" t="s">
        <v>1343</v>
      </c>
      <c r="B111" s="4"/>
      <c r="C111" s="22"/>
      <c r="D111" s="723"/>
      <c r="E111" s="23"/>
      <c r="F111" s="23"/>
      <c r="G111" s="23"/>
      <c r="H111" s="23"/>
      <c r="I111" s="23"/>
      <c r="J111" s="23"/>
      <c r="K111" s="23"/>
      <c r="L111" s="23"/>
      <c r="M111" s="23"/>
      <c r="N111" s="23"/>
      <c r="O111" s="23"/>
      <c r="Q111" s="23"/>
      <c r="R111" s="23"/>
    </row>
    <row r="112" spans="1:19" ht="9.75" customHeight="1">
      <c r="A112" s="4" t="s">
        <v>1234</v>
      </c>
      <c r="B112" s="4"/>
      <c r="C112" s="22"/>
      <c r="D112" s="723"/>
      <c r="E112" s="23"/>
      <c r="F112" s="23"/>
      <c r="G112" s="23"/>
      <c r="H112" s="23"/>
      <c r="I112" s="23"/>
      <c r="J112" s="23"/>
      <c r="K112" s="23"/>
      <c r="L112" s="23"/>
      <c r="M112" s="23"/>
      <c r="N112" s="23"/>
      <c r="O112" s="23"/>
      <c r="Q112" s="23"/>
      <c r="R112" s="23"/>
    </row>
    <row r="113" spans="1:18" ht="9.75" customHeight="1">
      <c r="A113" s="4" t="s">
        <v>1644</v>
      </c>
      <c r="B113" s="4"/>
      <c r="C113" s="22"/>
      <c r="D113" s="723"/>
      <c r="E113" s="23"/>
      <c r="F113" s="23"/>
      <c r="G113" s="23"/>
      <c r="H113" s="23"/>
      <c r="I113" s="23"/>
      <c r="J113" s="23"/>
      <c r="K113" s="23"/>
      <c r="L113" s="23"/>
      <c r="M113" s="23"/>
      <c r="N113" s="23"/>
      <c r="O113" s="23"/>
      <c r="Q113" s="23"/>
      <c r="R113" s="23"/>
    </row>
    <row r="114" spans="1:18" ht="9.75" customHeight="1">
      <c r="A114" s="4" t="s">
        <v>1235</v>
      </c>
      <c r="B114" s="4"/>
      <c r="C114" s="22"/>
      <c r="D114" s="723"/>
      <c r="E114" s="23"/>
      <c r="F114" s="23"/>
      <c r="G114" s="23"/>
      <c r="H114" s="23"/>
      <c r="I114" s="23"/>
      <c r="J114" s="23"/>
      <c r="K114" s="23"/>
      <c r="L114" s="23"/>
      <c r="M114" s="23"/>
      <c r="N114" s="23"/>
      <c r="O114" s="23"/>
      <c r="Q114" s="23"/>
      <c r="R114" s="23"/>
    </row>
    <row r="115" spans="1:18" ht="9.75" customHeight="1">
      <c r="A115" s="4" t="s">
        <v>1229</v>
      </c>
      <c r="B115" s="4"/>
      <c r="C115" s="22"/>
      <c r="D115" s="723"/>
      <c r="E115" s="23"/>
      <c r="F115" s="23"/>
      <c r="G115" s="23"/>
      <c r="H115" s="23"/>
      <c r="I115" s="23"/>
      <c r="J115" s="23"/>
      <c r="K115" s="23"/>
      <c r="L115" s="23"/>
      <c r="M115" s="23"/>
      <c r="N115" s="23"/>
      <c r="O115" s="23"/>
      <c r="Q115" s="23"/>
      <c r="R115" s="23"/>
    </row>
    <row r="116" spans="1:18" ht="9.75" customHeight="1">
      <c r="A116" s="4" t="s">
        <v>1401</v>
      </c>
      <c r="D116" s="727"/>
      <c r="Q116" s="16"/>
      <c r="R116" s="16"/>
    </row>
    <row r="117" spans="1:18" ht="10.5" customHeight="1">
      <c r="D117" s="727"/>
      <c r="Q117" s="16"/>
      <c r="R117" s="16"/>
    </row>
    <row r="118" spans="1:18" ht="15" customHeight="1">
      <c r="A118" s="76" t="s">
        <v>1011</v>
      </c>
      <c r="B118" s="77"/>
      <c r="C118" s="77"/>
      <c r="D118" s="77"/>
      <c r="E118" s="77"/>
      <c r="F118" s="77"/>
      <c r="G118" s="77"/>
      <c r="H118" s="77"/>
      <c r="I118" s="77"/>
      <c r="J118" s="77"/>
      <c r="K118" s="77"/>
      <c r="L118" s="77"/>
      <c r="M118" s="77"/>
      <c r="N118" s="77"/>
      <c r="O118" s="78"/>
      <c r="Q118" s="16"/>
      <c r="R118" s="16"/>
    </row>
    <row r="119" spans="1:18" ht="10.5" customHeight="1">
      <c r="A119" s="79"/>
      <c r="B119" s="80"/>
      <c r="C119" s="22" t="s">
        <v>1063</v>
      </c>
      <c r="D119" s="28"/>
      <c r="E119" s="28"/>
      <c r="F119" s="28"/>
      <c r="G119" s="28"/>
      <c r="H119" s="28"/>
      <c r="I119" s="28"/>
      <c r="J119" s="28"/>
      <c r="K119" s="28"/>
      <c r="L119" s="28"/>
      <c r="M119" s="28"/>
      <c r="N119" s="28"/>
      <c r="O119" s="28"/>
      <c r="Q119" s="16"/>
      <c r="R119" s="16"/>
    </row>
    <row r="120" spans="1:18" ht="10.5" customHeight="1">
      <c r="A120" s="81">
        <v>31</v>
      </c>
      <c r="B120" s="112" t="s">
        <v>902</v>
      </c>
      <c r="C120" s="22" t="s">
        <v>1063</v>
      </c>
      <c r="D120" s="122"/>
      <c r="E120" s="122"/>
      <c r="F120" s="122"/>
      <c r="G120" s="121"/>
      <c r="H120" s="122"/>
      <c r="I120" s="122"/>
      <c r="J120" s="122"/>
      <c r="K120" s="121"/>
      <c r="L120" s="122"/>
      <c r="M120" s="122"/>
      <c r="N120" s="121"/>
      <c r="O120" s="121"/>
      <c r="P120" s="16"/>
      <c r="Q120" s="16"/>
      <c r="R120" s="16"/>
    </row>
    <row r="121" spans="1:18" ht="10.5" customHeight="1">
      <c r="A121" s="81">
        <v>32</v>
      </c>
      <c r="B121" s="112" t="s">
        <v>882</v>
      </c>
      <c r="C121" s="22" t="s">
        <v>1063</v>
      </c>
      <c r="D121" s="122"/>
      <c r="E121" s="122"/>
      <c r="F121" s="122"/>
      <c r="G121" s="121"/>
      <c r="H121" s="122"/>
      <c r="I121" s="121"/>
      <c r="J121" s="121"/>
      <c r="K121" s="121"/>
      <c r="L121" s="121"/>
      <c r="M121" s="121"/>
      <c r="N121" s="121"/>
      <c r="O121" s="121"/>
      <c r="P121" s="16"/>
      <c r="Q121" s="16"/>
      <c r="R121" s="16"/>
    </row>
    <row r="122" spans="1:18" ht="10.5" customHeight="1">
      <c r="A122" s="81">
        <v>33</v>
      </c>
      <c r="B122" s="81" t="s">
        <v>1655</v>
      </c>
      <c r="C122" s="22" t="s">
        <v>1063</v>
      </c>
      <c r="D122" s="122"/>
      <c r="E122" s="122"/>
      <c r="F122" s="122"/>
      <c r="G122" s="121"/>
      <c r="H122" s="122"/>
      <c r="I122" s="122"/>
      <c r="J122" s="122"/>
      <c r="K122" s="121"/>
      <c r="L122" s="122"/>
      <c r="M122" s="122"/>
      <c r="N122" s="121"/>
      <c r="O122" s="121"/>
      <c r="Q122" s="16"/>
      <c r="R122" s="16"/>
    </row>
    <row r="123" spans="1:18" ht="10.5" customHeight="1">
      <c r="A123" s="81">
        <v>331</v>
      </c>
      <c r="B123" s="81" t="s">
        <v>1619</v>
      </c>
      <c r="C123" s="22" t="s">
        <v>1063</v>
      </c>
      <c r="D123" s="122"/>
      <c r="E123" s="122"/>
      <c r="F123" s="122"/>
      <c r="G123" s="121"/>
      <c r="H123" s="122"/>
      <c r="I123" s="122"/>
      <c r="J123" s="122"/>
      <c r="K123" s="121"/>
      <c r="L123" s="122"/>
      <c r="M123" s="122"/>
      <c r="N123" s="121"/>
      <c r="O123" s="121"/>
      <c r="Q123" s="16"/>
      <c r="R123" s="16"/>
    </row>
    <row r="124" spans="1:18" ht="10.5" customHeight="1">
      <c r="A124" s="65">
        <v>332</v>
      </c>
      <c r="B124" s="65" t="s">
        <v>1454</v>
      </c>
      <c r="C124" s="4" t="s">
        <v>1063</v>
      </c>
      <c r="D124" s="122"/>
      <c r="E124" s="122"/>
      <c r="F124" s="122"/>
      <c r="G124" s="121"/>
      <c r="H124" s="122"/>
      <c r="I124" s="122"/>
      <c r="J124" s="122"/>
      <c r="K124" s="121"/>
      <c r="L124" s="122"/>
      <c r="M124" s="122"/>
      <c r="N124" s="121"/>
      <c r="O124" s="121"/>
      <c r="Q124" s="16"/>
      <c r="R124" s="16"/>
    </row>
    <row r="125" spans="1:18" ht="10.5" customHeight="1">
      <c r="A125" s="58"/>
      <c r="B125" s="58"/>
      <c r="C125" s="6"/>
      <c r="D125" s="92"/>
      <c r="E125" s="92"/>
      <c r="F125" s="92"/>
      <c r="G125" s="92"/>
      <c r="H125" s="92"/>
      <c r="I125" s="92"/>
      <c r="J125" s="92"/>
      <c r="K125" s="92"/>
      <c r="L125" s="92"/>
      <c r="M125" s="92"/>
      <c r="N125" s="92"/>
      <c r="O125" s="92"/>
      <c r="Q125" s="16"/>
      <c r="R125" s="16"/>
    </row>
    <row r="126" spans="1:18" ht="10.5" customHeight="1">
      <c r="A126" s="22"/>
      <c r="B126" s="22"/>
      <c r="C126" s="22"/>
      <c r="D126" s="80"/>
      <c r="E126" s="22"/>
      <c r="F126" s="22"/>
      <c r="G126" s="22"/>
      <c r="H126" s="22"/>
      <c r="I126" s="22"/>
      <c r="J126" s="22"/>
      <c r="K126" s="22"/>
      <c r="L126" s="22"/>
      <c r="M126" s="22"/>
      <c r="N126" s="22"/>
      <c r="O126" s="22"/>
      <c r="Q126" s="16"/>
      <c r="R126" s="16"/>
    </row>
    <row r="127" spans="1:18" ht="10.5" customHeight="1">
      <c r="A127" s="24"/>
      <c r="B127" s="24"/>
      <c r="C127" s="24"/>
      <c r="D127" s="80"/>
      <c r="E127" s="24"/>
      <c r="F127" s="24"/>
      <c r="G127" s="24"/>
      <c r="H127" s="24"/>
      <c r="I127" s="24"/>
      <c r="J127" s="24"/>
      <c r="K127" s="24"/>
      <c r="L127" s="24"/>
      <c r="M127" s="24"/>
      <c r="N127" s="24"/>
      <c r="O127" s="24"/>
      <c r="Q127" s="16"/>
      <c r="R127" s="16"/>
    </row>
    <row r="128" spans="1:18" ht="15" customHeight="1">
      <c r="A128" s="30" t="s">
        <v>940</v>
      </c>
      <c r="B128" s="20"/>
      <c r="C128" s="20"/>
      <c r="D128" s="77"/>
      <c r="E128" s="20"/>
      <c r="F128" s="20"/>
      <c r="G128" s="20"/>
      <c r="H128" s="20"/>
      <c r="I128" s="20"/>
      <c r="J128" s="20"/>
      <c r="K128" s="20"/>
      <c r="L128" s="20"/>
      <c r="M128" s="20"/>
      <c r="N128" s="20"/>
      <c r="O128" s="26"/>
      <c r="Q128" s="16"/>
      <c r="R128" s="16"/>
    </row>
    <row r="129" spans="1:18" ht="12.75" customHeight="1">
      <c r="A129" s="27" t="s">
        <v>1349</v>
      </c>
      <c r="B129" s="22"/>
      <c r="C129" s="22" t="s">
        <v>1063</v>
      </c>
      <c r="D129" s="582"/>
      <c r="E129" s="31"/>
      <c r="F129" s="31"/>
      <c r="G129" s="31"/>
      <c r="H129" s="31"/>
      <c r="I129" s="31"/>
      <c r="J129" s="31"/>
      <c r="K129" s="31"/>
      <c r="L129" s="31"/>
      <c r="M129" s="31"/>
      <c r="N129" s="31"/>
      <c r="O129" s="31"/>
      <c r="Q129" s="16"/>
      <c r="R129" s="16"/>
    </row>
    <row r="130" spans="1:18" ht="15" customHeight="1">
      <c r="A130" s="27"/>
      <c r="B130" s="4" t="s">
        <v>1524</v>
      </c>
      <c r="C130" s="22" t="s">
        <v>1063</v>
      </c>
      <c r="D130" s="582">
        <f>SUM(D8)-SUM(D9)-SUM(D47)+SUM(D73)</f>
        <v>0</v>
      </c>
      <c r="E130" s="582">
        <f t="shared" ref="E130:O130" si="10">SUM(E8)-SUM(E9)-SUM(E47)+SUM(E73)</f>
        <v>0</v>
      </c>
      <c r="F130" s="582">
        <f t="shared" si="10"/>
        <v>0</v>
      </c>
      <c r="G130" s="582">
        <f t="shared" si="10"/>
        <v>0</v>
      </c>
      <c r="H130" s="582">
        <f t="shared" si="10"/>
        <v>0</v>
      </c>
      <c r="I130" s="582">
        <f t="shared" si="10"/>
        <v>0</v>
      </c>
      <c r="J130" s="582">
        <f t="shared" si="10"/>
        <v>0</v>
      </c>
      <c r="K130" s="582">
        <f t="shared" si="10"/>
        <v>0</v>
      </c>
      <c r="L130" s="582">
        <f t="shared" si="10"/>
        <v>0</v>
      </c>
      <c r="M130" s="582">
        <f t="shared" si="10"/>
        <v>0</v>
      </c>
      <c r="N130" s="582">
        <f t="shared" si="10"/>
        <v>0</v>
      </c>
      <c r="O130" s="582">
        <f t="shared" si="10"/>
        <v>0</v>
      </c>
      <c r="Q130" s="16"/>
      <c r="R130" s="16"/>
    </row>
    <row r="131" spans="1:18" ht="15" customHeight="1">
      <c r="A131" s="4"/>
      <c r="B131" s="4" t="s">
        <v>1131</v>
      </c>
      <c r="C131" s="4" t="s">
        <v>1063</v>
      </c>
      <c r="D131" s="582">
        <f>SUM(D9)-SUM(D10)-SUM(D26)-SUM(D29)-SUM(D32)-SUM(D120)</f>
        <v>0</v>
      </c>
      <c r="E131" s="582">
        <f t="shared" ref="E131:O131" si="11">SUM(E9)-SUM(E10)-SUM(E26)-SUM(E29)-SUM(E32)-SUM(E120)</f>
        <v>0</v>
      </c>
      <c r="F131" s="582">
        <f t="shared" si="11"/>
        <v>0</v>
      </c>
      <c r="G131" s="582">
        <f t="shared" si="11"/>
        <v>0</v>
      </c>
      <c r="H131" s="582">
        <f t="shared" si="11"/>
        <v>0</v>
      </c>
      <c r="I131" s="582">
        <f t="shared" si="11"/>
        <v>0</v>
      </c>
      <c r="J131" s="582">
        <f t="shared" si="11"/>
        <v>0</v>
      </c>
      <c r="K131" s="582">
        <f t="shared" si="11"/>
        <v>0</v>
      </c>
      <c r="L131" s="582">
        <f t="shared" si="11"/>
        <v>0</v>
      </c>
      <c r="M131" s="582">
        <f t="shared" si="11"/>
        <v>0</v>
      </c>
      <c r="N131" s="582">
        <f t="shared" si="11"/>
        <v>0</v>
      </c>
      <c r="O131" s="582">
        <f t="shared" si="11"/>
        <v>0</v>
      </c>
      <c r="Q131" s="16"/>
      <c r="R131" s="16"/>
    </row>
    <row r="132" spans="1:18" ht="10.5" customHeight="1">
      <c r="A132" s="4"/>
      <c r="B132" s="4" t="s">
        <v>1132</v>
      </c>
      <c r="C132" s="4" t="s">
        <v>1063</v>
      </c>
      <c r="D132" s="626">
        <f>SUM(D10)-SUM(D14)-SUM(D18)-SUM(D22)</f>
        <v>0</v>
      </c>
      <c r="E132" s="626">
        <f t="shared" ref="E132:O132" si="12">SUM(E10)-SUM(E14)-SUM(E18)-SUM(E22)</f>
        <v>0</v>
      </c>
      <c r="F132" s="626">
        <f t="shared" si="12"/>
        <v>0</v>
      </c>
      <c r="G132" s="626">
        <f t="shared" si="12"/>
        <v>0</v>
      </c>
      <c r="H132" s="626">
        <f t="shared" si="12"/>
        <v>0</v>
      </c>
      <c r="I132" s="626">
        <f t="shared" si="12"/>
        <v>0</v>
      </c>
      <c r="J132" s="626">
        <f t="shared" si="12"/>
        <v>0</v>
      </c>
      <c r="K132" s="626">
        <f t="shared" si="12"/>
        <v>0</v>
      </c>
      <c r="L132" s="626">
        <f t="shared" si="12"/>
        <v>0</v>
      </c>
      <c r="M132" s="626">
        <f t="shared" si="12"/>
        <v>0</v>
      </c>
      <c r="N132" s="626">
        <f t="shared" si="12"/>
        <v>0</v>
      </c>
      <c r="O132" s="626">
        <f t="shared" si="12"/>
        <v>0</v>
      </c>
      <c r="Q132" s="16"/>
      <c r="R132" s="16"/>
    </row>
    <row r="133" spans="1:18" ht="10.5" customHeight="1">
      <c r="A133" s="4"/>
      <c r="B133" s="4" t="s">
        <v>1068</v>
      </c>
      <c r="C133" s="4" t="s">
        <v>1063</v>
      </c>
      <c r="D133" s="582">
        <f>SUM(D10)-SUM(D11)+SUM(D12)+SUM(D13)</f>
        <v>0</v>
      </c>
      <c r="E133" s="582">
        <f t="shared" ref="E133:O133" si="13">SUM(E10)-SUM(E11)+SUM(E12)+SUM(E13)</f>
        <v>0</v>
      </c>
      <c r="F133" s="582">
        <f t="shared" si="13"/>
        <v>0</v>
      </c>
      <c r="G133" s="582">
        <f t="shared" si="13"/>
        <v>0</v>
      </c>
      <c r="H133" s="582">
        <f t="shared" si="13"/>
        <v>0</v>
      </c>
      <c r="I133" s="582">
        <f t="shared" si="13"/>
        <v>0</v>
      </c>
      <c r="J133" s="582">
        <f t="shared" si="13"/>
        <v>0</v>
      </c>
      <c r="K133" s="582">
        <f t="shared" si="13"/>
        <v>0</v>
      </c>
      <c r="L133" s="582">
        <f t="shared" si="13"/>
        <v>0</v>
      </c>
      <c r="M133" s="582">
        <f t="shared" si="13"/>
        <v>0</v>
      </c>
      <c r="N133" s="582">
        <f t="shared" si="13"/>
        <v>0</v>
      </c>
      <c r="O133" s="582">
        <f t="shared" si="13"/>
        <v>0</v>
      </c>
      <c r="Q133" s="16"/>
      <c r="R133" s="16"/>
    </row>
    <row r="134" spans="1:18" ht="10.5" customHeight="1">
      <c r="A134" s="4"/>
      <c r="B134" s="4" t="s">
        <v>1367</v>
      </c>
      <c r="C134" s="4" t="s">
        <v>1063</v>
      </c>
      <c r="D134" s="582">
        <f>SUM(D11)-SUM(D15)-SUM(D19)-SUM(D23)</f>
        <v>0</v>
      </c>
      <c r="E134" s="582">
        <f t="shared" ref="E134:O134" si="14">SUM(E11)-SUM(E15)-SUM(E19)-SUM(E23)</f>
        <v>0</v>
      </c>
      <c r="F134" s="582">
        <f t="shared" si="14"/>
        <v>0</v>
      </c>
      <c r="G134" s="582">
        <f t="shared" si="14"/>
        <v>0</v>
      </c>
      <c r="H134" s="582">
        <f t="shared" si="14"/>
        <v>0</v>
      </c>
      <c r="I134" s="582">
        <f t="shared" si="14"/>
        <v>0</v>
      </c>
      <c r="J134" s="582">
        <f t="shared" si="14"/>
        <v>0</v>
      </c>
      <c r="K134" s="582">
        <f t="shared" si="14"/>
        <v>0</v>
      </c>
      <c r="L134" s="582">
        <f t="shared" si="14"/>
        <v>0</v>
      </c>
      <c r="M134" s="582">
        <f t="shared" si="14"/>
        <v>0</v>
      </c>
      <c r="N134" s="582">
        <f t="shared" si="14"/>
        <v>0</v>
      </c>
      <c r="O134" s="582">
        <f t="shared" si="14"/>
        <v>0</v>
      </c>
      <c r="Q134" s="16"/>
      <c r="R134" s="16"/>
    </row>
    <row r="135" spans="1:18" ht="10.5" customHeight="1">
      <c r="A135" s="4"/>
      <c r="B135" s="4" t="s">
        <v>1159</v>
      </c>
      <c r="C135" s="4" t="s">
        <v>1063</v>
      </c>
      <c r="D135" s="582">
        <f>SUM(D12)-SUM(D16)-SUM(D20)-SUM(D24)</f>
        <v>0</v>
      </c>
      <c r="E135" s="582">
        <f t="shared" ref="E135:O135" si="15">SUM(E12)-SUM(E16)-SUM(E20)-SUM(E24)</f>
        <v>0</v>
      </c>
      <c r="F135" s="582">
        <f t="shared" si="15"/>
        <v>0</v>
      </c>
      <c r="G135" s="582">
        <f t="shared" si="15"/>
        <v>0</v>
      </c>
      <c r="H135" s="582">
        <f t="shared" si="15"/>
        <v>0</v>
      </c>
      <c r="I135" s="582">
        <f t="shared" si="15"/>
        <v>0</v>
      </c>
      <c r="J135" s="582">
        <f t="shared" si="15"/>
        <v>0</v>
      </c>
      <c r="K135" s="582">
        <f t="shared" si="15"/>
        <v>0</v>
      </c>
      <c r="L135" s="582">
        <f t="shared" si="15"/>
        <v>0</v>
      </c>
      <c r="M135" s="582">
        <f t="shared" si="15"/>
        <v>0</v>
      </c>
      <c r="N135" s="582">
        <f t="shared" si="15"/>
        <v>0</v>
      </c>
      <c r="O135" s="582">
        <f t="shared" si="15"/>
        <v>0</v>
      </c>
      <c r="Q135" s="16"/>
      <c r="R135" s="16"/>
    </row>
    <row r="136" spans="1:18" ht="10.5" customHeight="1">
      <c r="A136" s="4"/>
      <c r="B136" s="4" t="s">
        <v>1160</v>
      </c>
      <c r="C136" s="4" t="s">
        <v>1063</v>
      </c>
      <c r="D136" s="582">
        <f>SUM(D13)-SUM(D17)-SUM(D21)-SUM(D25)</f>
        <v>0</v>
      </c>
      <c r="E136" s="582">
        <f t="shared" ref="E136:O136" si="16">SUM(E13)-SUM(E17)-SUM(E21)-SUM(E25)</f>
        <v>0</v>
      </c>
      <c r="F136" s="582">
        <f t="shared" si="16"/>
        <v>0</v>
      </c>
      <c r="G136" s="582">
        <f t="shared" si="16"/>
        <v>0</v>
      </c>
      <c r="H136" s="582">
        <f t="shared" si="16"/>
        <v>0</v>
      </c>
      <c r="I136" s="582">
        <f t="shared" si="16"/>
        <v>0</v>
      </c>
      <c r="J136" s="582">
        <f t="shared" si="16"/>
        <v>0</v>
      </c>
      <c r="K136" s="582">
        <f t="shared" si="16"/>
        <v>0</v>
      </c>
      <c r="L136" s="582">
        <f t="shared" si="16"/>
        <v>0</v>
      </c>
      <c r="M136" s="582">
        <f t="shared" si="16"/>
        <v>0</v>
      </c>
      <c r="N136" s="582">
        <f t="shared" si="16"/>
        <v>0</v>
      </c>
      <c r="O136" s="582">
        <f t="shared" si="16"/>
        <v>0</v>
      </c>
      <c r="Q136" s="16"/>
      <c r="R136" s="16"/>
    </row>
    <row r="137" spans="1:18" ht="10.5" customHeight="1">
      <c r="A137" s="4"/>
      <c r="B137" s="4" t="s">
        <v>1371</v>
      </c>
      <c r="C137" s="4" t="s">
        <v>1063</v>
      </c>
      <c r="D137" s="582">
        <f>SUM(D14)-SUM(D15)+SUM(D16)+SUM(D17)</f>
        <v>0</v>
      </c>
      <c r="E137" s="582">
        <f t="shared" ref="E137:O137" si="17">SUM(E14)-SUM(E15)+SUM(E16)+SUM(E17)</f>
        <v>0</v>
      </c>
      <c r="F137" s="582">
        <f t="shared" si="17"/>
        <v>0</v>
      </c>
      <c r="G137" s="582">
        <f t="shared" si="17"/>
        <v>0</v>
      </c>
      <c r="H137" s="582">
        <f t="shared" si="17"/>
        <v>0</v>
      </c>
      <c r="I137" s="582">
        <f t="shared" si="17"/>
        <v>0</v>
      </c>
      <c r="J137" s="582">
        <f t="shared" si="17"/>
        <v>0</v>
      </c>
      <c r="K137" s="582">
        <f t="shared" si="17"/>
        <v>0</v>
      </c>
      <c r="L137" s="582">
        <f t="shared" si="17"/>
        <v>0</v>
      </c>
      <c r="M137" s="582">
        <f t="shared" si="17"/>
        <v>0</v>
      </c>
      <c r="N137" s="582">
        <f t="shared" si="17"/>
        <v>0</v>
      </c>
      <c r="O137" s="582">
        <f t="shared" si="17"/>
        <v>0</v>
      </c>
      <c r="Q137" s="16"/>
      <c r="R137" s="16"/>
    </row>
    <row r="138" spans="1:18" ht="10.5" customHeight="1">
      <c r="A138" s="4"/>
      <c r="B138" s="4" t="s">
        <v>1069</v>
      </c>
      <c r="C138" s="4" t="s">
        <v>1063</v>
      </c>
      <c r="D138" s="582">
        <f>SUM(D18)-SUM(D19)+SUM(D20)+SUM(D21)</f>
        <v>0</v>
      </c>
      <c r="E138" s="582">
        <f t="shared" ref="E138:O138" si="18">SUM(E18)-SUM(E19)+SUM(E20)+SUM(E21)</f>
        <v>0</v>
      </c>
      <c r="F138" s="582">
        <f t="shared" si="18"/>
        <v>0</v>
      </c>
      <c r="G138" s="582">
        <f t="shared" si="18"/>
        <v>0</v>
      </c>
      <c r="H138" s="582">
        <f t="shared" si="18"/>
        <v>0</v>
      </c>
      <c r="I138" s="582">
        <f t="shared" si="18"/>
        <v>0</v>
      </c>
      <c r="J138" s="582">
        <f t="shared" si="18"/>
        <v>0</v>
      </c>
      <c r="K138" s="582">
        <f t="shared" si="18"/>
        <v>0</v>
      </c>
      <c r="L138" s="582">
        <f t="shared" si="18"/>
        <v>0</v>
      </c>
      <c r="M138" s="582">
        <f t="shared" si="18"/>
        <v>0</v>
      </c>
      <c r="N138" s="582">
        <f t="shared" si="18"/>
        <v>0</v>
      </c>
      <c r="O138" s="582">
        <f t="shared" si="18"/>
        <v>0</v>
      </c>
      <c r="Q138" s="16"/>
      <c r="R138" s="16"/>
    </row>
    <row r="139" spans="1:18" ht="10.5" customHeight="1">
      <c r="A139" s="4"/>
      <c r="B139" s="4" t="s">
        <v>1070</v>
      </c>
      <c r="C139" s="4" t="s">
        <v>1063</v>
      </c>
      <c r="D139" s="582">
        <f>SUM(D22)-SUM(D23)+SUM(D24)+SUM(D25)</f>
        <v>0</v>
      </c>
      <c r="E139" s="582">
        <f t="shared" ref="E139:O139" si="19">SUM(E22)-SUM(E23)+SUM(E24)+SUM(E25)</f>
        <v>0</v>
      </c>
      <c r="F139" s="582">
        <f t="shared" si="19"/>
        <v>0</v>
      </c>
      <c r="G139" s="582">
        <f t="shared" si="19"/>
        <v>0</v>
      </c>
      <c r="H139" s="582">
        <f t="shared" si="19"/>
        <v>0</v>
      </c>
      <c r="I139" s="582">
        <f t="shared" si="19"/>
        <v>0</v>
      </c>
      <c r="J139" s="582">
        <f t="shared" si="19"/>
        <v>0</v>
      </c>
      <c r="K139" s="582">
        <f t="shared" si="19"/>
        <v>0</v>
      </c>
      <c r="L139" s="582">
        <f t="shared" si="19"/>
        <v>0</v>
      </c>
      <c r="M139" s="582">
        <f t="shared" si="19"/>
        <v>0</v>
      </c>
      <c r="N139" s="582">
        <f t="shared" si="19"/>
        <v>0</v>
      </c>
      <c r="O139" s="582">
        <f t="shared" si="19"/>
        <v>0</v>
      </c>
      <c r="Q139" s="16"/>
      <c r="R139" s="16"/>
    </row>
    <row r="140" spans="1:18" ht="10.5" customHeight="1">
      <c r="A140" s="4"/>
      <c r="B140" s="4" t="s">
        <v>1029</v>
      </c>
      <c r="C140" s="4" t="s">
        <v>1063</v>
      </c>
      <c r="D140" s="582">
        <f>SUM(D29)-SUM(D30)+SUM(D31)</f>
        <v>0</v>
      </c>
      <c r="E140" s="582">
        <f t="shared" ref="E140:O140" si="20">SUM(E29)-SUM(E30)+SUM(E31)</f>
        <v>0</v>
      </c>
      <c r="F140" s="582">
        <f t="shared" si="20"/>
        <v>0</v>
      </c>
      <c r="G140" s="582">
        <f t="shared" si="20"/>
        <v>0</v>
      </c>
      <c r="H140" s="582">
        <f t="shared" si="20"/>
        <v>0</v>
      </c>
      <c r="I140" s="582">
        <f t="shared" si="20"/>
        <v>0</v>
      </c>
      <c r="J140" s="582">
        <f t="shared" si="20"/>
        <v>0</v>
      </c>
      <c r="K140" s="582">
        <f t="shared" si="20"/>
        <v>0</v>
      </c>
      <c r="L140" s="582">
        <f t="shared" si="20"/>
        <v>0</v>
      </c>
      <c r="M140" s="582">
        <f t="shared" si="20"/>
        <v>0</v>
      </c>
      <c r="N140" s="582">
        <f t="shared" si="20"/>
        <v>0</v>
      </c>
      <c r="O140" s="582">
        <f t="shared" si="20"/>
        <v>0</v>
      </c>
      <c r="Q140" s="16"/>
      <c r="R140" s="16"/>
    </row>
    <row r="141" spans="1:18" ht="10.5" customHeight="1">
      <c r="A141" s="4"/>
      <c r="B141" s="4" t="s">
        <v>1116</v>
      </c>
      <c r="C141" s="4" t="s">
        <v>1063</v>
      </c>
      <c r="D141" s="626">
        <f>SUM(D32)-SUM(D35)-SUM(D38)-SUM(D41)-SUM(D44)</f>
        <v>0</v>
      </c>
      <c r="E141" s="626">
        <f t="shared" ref="E141:O141" si="21">SUM(E32)-SUM(E35)-SUM(E38)-SUM(E41)-SUM(E44)</f>
        <v>0</v>
      </c>
      <c r="F141" s="626">
        <f t="shared" si="21"/>
        <v>0</v>
      </c>
      <c r="G141" s="626">
        <f t="shared" si="21"/>
        <v>0</v>
      </c>
      <c r="H141" s="626">
        <f t="shared" si="21"/>
        <v>0</v>
      </c>
      <c r="I141" s="626">
        <f t="shared" si="21"/>
        <v>0</v>
      </c>
      <c r="J141" s="626">
        <f t="shared" si="21"/>
        <v>0</v>
      </c>
      <c r="K141" s="626">
        <f t="shared" si="21"/>
        <v>0</v>
      </c>
      <c r="L141" s="626">
        <f t="shared" si="21"/>
        <v>0</v>
      </c>
      <c r="M141" s="626">
        <f t="shared" si="21"/>
        <v>0</v>
      </c>
      <c r="N141" s="626">
        <f t="shared" si="21"/>
        <v>0</v>
      </c>
      <c r="O141" s="626">
        <f t="shared" si="21"/>
        <v>0</v>
      </c>
      <c r="Q141" s="16"/>
      <c r="R141" s="16"/>
    </row>
    <row r="142" spans="1:18" ht="10.5" customHeight="1">
      <c r="A142" s="4"/>
      <c r="B142" s="4" t="s">
        <v>1030</v>
      </c>
      <c r="C142" s="4" t="s">
        <v>1063</v>
      </c>
      <c r="D142" s="582">
        <f>SUM(D32)-SUM(D33)+SUM(D34)</f>
        <v>0</v>
      </c>
      <c r="E142" s="582">
        <f t="shared" ref="E142:O142" si="22">SUM(E32)-SUM(E33)+SUM(E34)</f>
        <v>0</v>
      </c>
      <c r="F142" s="582">
        <f t="shared" si="22"/>
        <v>0</v>
      </c>
      <c r="G142" s="582">
        <f t="shared" si="22"/>
        <v>0</v>
      </c>
      <c r="H142" s="582">
        <f t="shared" si="22"/>
        <v>0</v>
      </c>
      <c r="I142" s="582">
        <f t="shared" si="22"/>
        <v>0</v>
      </c>
      <c r="J142" s="582">
        <f t="shared" si="22"/>
        <v>0</v>
      </c>
      <c r="K142" s="582">
        <f t="shared" si="22"/>
        <v>0</v>
      </c>
      <c r="L142" s="582">
        <f t="shared" si="22"/>
        <v>0</v>
      </c>
      <c r="M142" s="582">
        <f t="shared" si="22"/>
        <v>0</v>
      </c>
      <c r="N142" s="582">
        <f t="shared" si="22"/>
        <v>0</v>
      </c>
      <c r="O142" s="582">
        <f t="shared" si="22"/>
        <v>0</v>
      </c>
      <c r="Q142" s="16"/>
      <c r="R142" s="16"/>
    </row>
    <row r="143" spans="1:18" ht="10.5" customHeight="1">
      <c r="A143" s="4"/>
      <c r="B143" s="4" t="s">
        <v>1250</v>
      </c>
      <c r="C143" s="4" t="s">
        <v>1063</v>
      </c>
      <c r="D143" s="582">
        <f>SUM(D35)-SUM(D36)+SUM(D37)</f>
        <v>0</v>
      </c>
      <c r="E143" s="582">
        <f t="shared" ref="E143:O143" si="23">SUM(E35)-SUM(E36)+SUM(E37)</f>
        <v>0</v>
      </c>
      <c r="F143" s="582">
        <f t="shared" si="23"/>
        <v>0</v>
      </c>
      <c r="G143" s="582">
        <f t="shared" si="23"/>
        <v>0</v>
      </c>
      <c r="H143" s="582">
        <f t="shared" si="23"/>
        <v>0</v>
      </c>
      <c r="I143" s="582">
        <f t="shared" si="23"/>
        <v>0</v>
      </c>
      <c r="J143" s="582">
        <f t="shared" si="23"/>
        <v>0</v>
      </c>
      <c r="K143" s="582">
        <f t="shared" si="23"/>
        <v>0</v>
      </c>
      <c r="L143" s="582">
        <f t="shared" si="23"/>
        <v>0</v>
      </c>
      <c r="M143" s="582">
        <f t="shared" si="23"/>
        <v>0</v>
      </c>
      <c r="N143" s="582">
        <f t="shared" si="23"/>
        <v>0</v>
      </c>
      <c r="O143" s="582">
        <f t="shared" si="23"/>
        <v>0</v>
      </c>
      <c r="Q143" s="16"/>
      <c r="R143" s="16"/>
    </row>
    <row r="144" spans="1:18" ht="10.5" customHeight="1">
      <c r="A144" s="4"/>
      <c r="B144" s="4" t="s">
        <v>1251</v>
      </c>
      <c r="C144" s="4" t="s">
        <v>1063</v>
      </c>
      <c r="D144" s="582">
        <f>SUM(D38)-SUM(D39)+SUM(D40)</f>
        <v>0</v>
      </c>
      <c r="E144" s="582">
        <f t="shared" ref="E144:O144" si="24">SUM(E38)-SUM(E39)+SUM(E40)</f>
        <v>0</v>
      </c>
      <c r="F144" s="582">
        <f t="shared" si="24"/>
        <v>0</v>
      </c>
      <c r="G144" s="582">
        <f t="shared" si="24"/>
        <v>0</v>
      </c>
      <c r="H144" s="582">
        <f t="shared" si="24"/>
        <v>0</v>
      </c>
      <c r="I144" s="582">
        <f t="shared" si="24"/>
        <v>0</v>
      </c>
      <c r="J144" s="582">
        <f t="shared" si="24"/>
        <v>0</v>
      </c>
      <c r="K144" s="582">
        <f t="shared" si="24"/>
        <v>0</v>
      </c>
      <c r="L144" s="582">
        <f t="shared" si="24"/>
        <v>0</v>
      </c>
      <c r="M144" s="582">
        <f t="shared" si="24"/>
        <v>0</v>
      </c>
      <c r="N144" s="582">
        <f t="shared" si="24"/>
        <v>0</v>
      </c>
      <c r="O144" s="582">
        <f t="shared" si="24"/>
        <v>0</v>
      </c>
      <c r="Q144" s="16"/>
      <c r="R144" s="16"/>
    </row>
    <row r="145" spans="1:18" ht="10.5" customHeight="1">
      <c r="A145" s="4"/>
      <c r="B145" s="4" t="s">
        <v>1361</v>
      </c>
      <c r="C145" s="4" t="s">
        <v>1063</v>
      </c>
      <c r="D145" s="582">
        <f>SUM(D41)-SUM(D42)+SUM(D43)</f>
        <v>0</v>
      </c>
      <c r="E145" s="582">
        <f t="shared" ref="E145:O145" si="25">SUM(E41)-SUM(E42)+SUM(E43)</f>
        <v>0</v>
      </c>
      <c r="F145" s="582">
        <f t="shared" si="25"/>
        <v>0</v>
      </c>
      <c r="G145" s="582">
        <f t="shared" si="25"/>
        <v>0</v>
      </c>
      <c r="H145" s="582">
        <f t="shared" si="25"/>
        <v>0</v>
      </c>
      <c r="I145" s="582">
        <f t="shared" si="25"/>
        <v>0</v>
      </c>
      <c r="J145" s="582">
        <f t="shared" si="25"/>
        <v>0</v>
      </c>
      <c r="K145" s="582">
        <f t="shared" si="25"/>
        <v>0</v>
      </c>
      <c r="L145" s="582">
        <f t="shared" si="25"/>
        <v>0</v>
      </c>
      <c r="M145" s="582">
        <f t="shared" si="25"/>
        <v>0</v>
      </c>
      <c r="N145" s="582">
        <f t="shared" si="25"/>
        <v>0</v>
      </c>
      <c r="O145" s="582">
        <f t="shared" si="25"/>
        <v>0</v>
      </c>
      <c r="Q145" s="16"/>
      <c r="R145" s="16"/>
    </row>
    <row r="146" spans="1:18" ht="10.5" customHeight="1">
      <c r="A146" s="4"/>
      <c r="B146" s="4" t="s">
        <v>1362</v>
      </c>
      <c r="C146" s="4" t="s">
        <v>1063</v>
      </c>
      <c r="D146" s="582">
        <f>SUM(D44)-SUM(D45)+SUM(D46)</f>
        <v>0</v>
      </c>
      <c r="E146" s="582">
        <f t="shared" ref="E146:O146" si="26">SUM(E44)-SUM(E45)+SUM(E46)</f>
        <v>0</v>
      </c>
      <c r="F146" s="582">
        <f t="shared" si="26"/>
        <v>0</v>
      </c>
      <c r="G146" s="582">
        <f t="shared" si="26"/>
        <v>0</v>
      </c>
      <c r="H146" s="582">
        <f t="shared" si="26"/>
        <v>0</v>
      </c>
      <c r="I146" s="582">
        <f t="shared" si="26"/>
        <v>0</v>
      </c>
      <c r="J146" s="582">
        <f t="shared" si="26"/>
        <v>0</v>
      </c>
      <c r="K146" s="582">
        <f t="shared" si="26"/>
        <v>0</v>
      </c>
      <c r="L146" s="582">
        <f t="shared" si="26"/>
        <v>0</v>
      </c>
      <c r="M146" s="582">
        <f t="shared" si="26"/>
        <v>0</v>
      </c>
      <c r="N146" s="582">
        <f t="shared" si="26"/>
        <v>0</v>
      </c>
      <c r="O146" s="582">
        <f t="shared" si="26"/>
        <v>0</v>
      </c>
      <c r="Q146" s="16"/>
      <c r="R146" s="16"/>
    </row>
    <row r="147" spans="1:18" ht="15" customHeight="1">
      <c r="A147" s="22"/>
      <c r="B147" s="4" t="s">
        <v>1117</v>
      </c>
      <c r="C147" s="4" t="s">
        <v>1063</v>
      </c>
      <c r="D147" s="582">
        <f>SUM(D47)-SUM(D56)-SUM(D64)-SUM(D121)</f>
        <v>0</v>
      </c>
      <c r="E147" s="582">
        <f t="shared" ref="E147:O147" si="27">SUM(E47)-SUM(E56)-SUM(E64)-SUM(E121)</f>
        <v>0</v>
      </c>
      <c r="F147" s="582">
        <f t="shared" si="27"/>
        <v>0</v>
      </c>
      <c r="G147" s="582">
        <f t="shared" si="27"/>
        <v>0</v>
      </c>
      <c r="H147" s="582">
        <f t="shared" si="27"/>
        <v>0</v>
      </c>
      <c r="I147" s="582">
        <f t="shared" si="27"/>
        <v>0</v>
      </c>
      <c r="J147" s="582">
        <f t="shared" si="27"/>
        <v>0</v>
      </c>
      <c r="K147" s="582">
        <f t="shared" si="27"/>
        <v>0</v>
      </c>
      <c r="L147" s="582">
        <f t="shared" si="27"/>
        <v>0</v>
      </c>
      <c r="M147" s="582">
        <f t="shared" si="27"/>
        <v>0</v>
      </c>
      <c r="N147" s="582">
        <f t="shared" si="27"/>
        <v>0</v>
      </c>
      <c r="O147" s="582">
        <f t="shared" si="27"/>
        <v>0</v>
      </c>
      <c r="Q147" s="16"/>
      <c r="R147" s="16"/>
    </row>
    <row r="148" spans="1:18" ht="10.5" customHeight="1">
      <c r="A148" s="22"/>
      <c r="B148" s="133" t="s">
        <v>584</v>
      </c>
      <c r="C148" s="4" t="s">
        <v>1063</v>
      </c>
      <c r="D148" s="582">
        <f>SUM(D47)-SUM(D48)-SUM(D49)-SUM(D50)-SUM(D51)-SUM(D52)-SUM(D53)-SUM(D54)-SUM(D55)-SUM(D121)</f>
        <v>0</v>
      </c>
      <c r="E148" s="582">
        <f t="shared" ref="E148:O148" si="28">SUM(E47)-SUM(E48)-SUM(E49)-SUM(E50)-SUM(E51)-SUM(E52)-SUM(E53)-SUM(E54)-SUM(E55)-SUM(E121)</f>
        <v>0</v>
      </c>
      <c r="F148" s="582">
        <f t="shared" si="28"/>
        <v>0</v>
      </c>
      <c r="G148" s="582">
        <f t="shared" si="28"/>
        <v>0</v>
      </c>
      <c r="H148" s="582">
        <f t="shared" si="28"/>
        <v>0</v>
      </c>
      <c r="I148" s="582">
        <f t="shared" si="28"/>
        <v>0</v>
      </c>
      <c r="J148" s="582">
        <f t="shared" si="28"/>
        <v>0</v>
      </c>
      <c r="K148" s="582">
        <f t="shared" si="28"/>
        <v>0</v>
      </c>
      <c r="L148" s="582">
        <f t="shared" si="28"/>
        <v>0</v>
      </c>
      <c r="M148" s="582">
        <f t="shared" si="28"/>
        <v>0</v>
      </c>
      <c r="N148" s="582">
        <f t="shared" si="28"/>
        <v>0</v>
      </c>
      <c r="O148" s="582">
        <f t="shared" si="28"/>
        <v>0</v>
      </c>
      <c r="Q148" s="16"/>
      <c r="R148" s="16"/>
    </row>
    <row r="149" spans="1:18" ht="10.5" customHeight="1">
      <c r="A149" s="4"/>
      <c r="B149" s="133" t="s">
        <v>1118</v>
      </c>
      <c r="C149" s="4" t="s">
        <v>1063</v>
      </c>
      <c r="D149" s="582">
        <f>SUM(D56)-SUM(D57)-SUM(D58)-SUM(D59)-SUM(D60)-SUM(D61)-SUM(D62)-SUM(D63)</f>
        <v>0</v>
      </c>
      <c r="E149" s="582">
        <f t="shared" ref="E149:O149" si="29">SUM(E56)-SUM(E57)-SUM(E58)-SUM(E59)-SUM(E60)-SUM(E61)-SUM(E62)-SUM(E63)</f>
        <v>0</v>
      </c>
      <c r="F149" s="582">
        <f t="shared" si="29"/>
        <v>0</v>
      </c>
      <c r="G149" s="582">
        <f t="shared" si="29"/>
        <v>0</v>
      </c>
      <c r="H149" s="582">
        <f t="shared" si="29"/>
        <v>0</v>
      </c>
      <c r="I149" s="582">
        <f t="shared" si="29"/>
        <v>0</v>
      </c>
      <c r="J149" s="582">
        <f t="shared" si="29"/>
        <v>0</v>
      </c>
      <c r="K149" s="582">
        <f t="shared" si="29"/>
        <v>0</v>
      </c>
      <c r="L149" s="582">
        <f t="shared" si="29"/>
        <v>0</v>
      </c>
      <c r="M149" s="582">
        <f t="shared" si="29"/>
        <v>0</v>
      </c>
      <c r="N149" s="582">
        <f t="shared" si="29"/>
        <v>0</v>
      </c>
      <c r="O149" s="582">
        <f t="shared" si="29"/>
        <v>0</v>
      </c>
      <c r="Q149" s="16"/>
      <c r="R149" s="16"/>
    </row>
    <row r="150" spans="1:18" ht="15" customHeight="1">
      <c r="A150" s="4"/>
      <c r="B150" s="133" t="s">
        <v>1119</v>
      </c>
      <c r="C150" s="4" t="s">
        <v>1063</v>
      </c>
      <c r="D150" s="582">
        <f>SUM(D64)-SUM(D65)-SUM(D66)-SUM(D67)-SUM(D68)-SUM(D69)-SUM(D70)-SUM(D71)-SUM(D72)</f>
        <v>0</v>
      </c>
      <c r="E150" s="582">
        <f t="shared" ref="E150:O150" si="30">SUM(E64)-SUM(E65)-SUM(E66)-SUM(E67)-SUM(E68)-SUM(E69)-SUM(E70)-SUM(E71)-SUM(E72)</f>
        <v>0</v>
      </c>
      <c r="F150" s="582">
        <f t="shared" si="30"/>
        <v>0</v>
      </c>
      <c r="G150" s="582">
        <f t="shared" si="30"/>
        <v>0</v>
      </c>
      <c r="H150" s="582">
        <f t="shared" si="30"/>
        <v>0</v>
      </c>
      <c r="I150" s="582">
        <f t="shared" si="30"/>
        <v>0</v>
      </c>
      <c r="J150" s="582">
        <f t="shared" si="30"/>
        <v>0</v>
      </c>
      <c r="K150" s="582">
        <f t="shared" si="30"/>
        <v>0</v>
      </c>
      <c r="L150" s="582">
        <f t="shared" si="30"/>
        <v>0</v>
      </c>
      <c r="M150" s="582">
        <f t="shared" si="30"/>
        <v>0</v>
      </c>
      <c r="N150" s="582">
        <f t="shared" si="30"/>
        <v>0</v>
      </c>
      <c r="O150" s="582">
        <f t="shared" si="30"/>
        <v>0</v>
      </c>
      <c r="Q150" s="16"/>
      <c r="R150" s="16"/>
    </row>
    <row r="151" spans="1:18" ht="10.5" customHeight="1">
      <c r="A151" s="22"/>
      <c r="B151" s="34" t="s">
        <v>1526</v>
      </c>
      <c r="C151" s="22" t="s">
        <v>1063</v>
      </c>
      <c r="D151" s="582">
        <f>SUM(D73)-SUM(D82)-SUM(D90)-SUM(D122)</f>
        <v>0</v>
      </c>
      <c r="E151" s="582">
        <f t="shared" ref="E151:O151" si="31">SUM(E73)-SUM(E82)-SUM(E90)-SUM(E122)</f>
        <v>0</v>
      </c>
      <c r="F151" s="582">
        <f t="shared" si="31"/>
        <v>0</v>
      </c>
      <c r="G151" s="582">
        <f t="shared" si="31"/>
        <v>0</v>
      </c>
      <c r="H151" s="582">
        <f t="shared" si="31"/>
        <v>0</v>
      </c>
      <c r="I151" s="582">
        <f t="shared" si="31"/>
        <v>0</v>
      </c>
      <c r="J151" s="582">
        <f t="shared" si="31"/>
        <v>0</v>
      </c>
      <c r="K151" s="582">
        <f t="shared" si="31"/>
        <v>0</v>
      </c>
      <c r="L151" s="582">
        <f t="shared" si="31"/>
        <v>0</v>
      </c>
      <c r="M151" s="582">
        <f t="shared" si="31"/>
        <v>0</v>
      </c>
      <c r="N151" s="582">
        <f t="shared" si="31"/>
        <v>0</v>
      </c>
      <c r="O151" s="582">
        <f t="shared" si="31"/>
        <v>0</v>
      </c>
      <c r="Q151" s="16"/>
      <c r="R151" s="16"/>
    </row>
    <row r="152" spans="1:18" ht="10.5" customHeight="1">
      <c r="A152" s="22"/>
      <c r="B152" s="133" t="s">
        <v>1548</v>
      </c>
      <c r="C152" s="22" t="s">
        <v>1063</v>
      </c>
      <c r="D152" s="582">
        <f>SUM(D73)-SUM(D75)-SUM(D76)-SUM(D77)-SUM(D78)-SUM(D79)-SUM(D80)-SUM(D81)-SUM(D122)</f>
        <v>0</v>
      </c>
      <c r="E152" s="582">
        <f t="shared" ref="E152:O152" si="32">SUM(E73)-SUM(E75)-SUM(E76)-SUM(E77)-SUM(E78)-SUM(E79)-SUM(E80)-SUM(E81)-SUM(E122)</f>
        <v>0</v>
      </c>
      <c r="F152" s="582">
        <f t="shared" si="32"/>
        <v>0</v>
      </c>
      <c r="G152" s="582">
        <f t="shared" si="32"/>
        <v>0</v>
      </c>
      <c r="H152" s="582">
        <f t="shared" si="32"/>
        <v>0</v>
      </c>
      <c r="I152" s="582">
        <f t="shared" si="32"/>
        <v>0</v>
      </c>
      <c r="J152" s="582">
        <f t="shared" si="32"/>
        <v>0</v>
      </c>
      <c r="K152" s="582">
        <f t="shared" si="32"/>
        <v>0</v>
      </c>
      <c r="L152" s="582">
        <f t="shared" si="32"/>
        <v>0</v>
      </c>
      <c r="M152" s="582">
        <f t="shared" si="32"/>
        <v>0</v>
      </c>
      <c r="N152" s="582">
        <f t="shared" si="32"/>
        <v>0</v>
      </c>
      <c r="O152" s="582">
        <f t="shared" si="32"/>
        <v>0</v>
      </c>
      <c r="Q152" s="16"/>
      <c r="R152" s="16"/>
    </row>
    <row r="153" spans="1:18" ht="15" customHeight="1">
      <c r="A153" s="22"/>
      <c r="B153" s="4" t="s">
        <v>1549</v>
      </c>
      <c r="C153" s="22" t="s">
        <v>1063</v>
      </c>
      <c r="D153" s="582">
        <f>SUM(D82)-SUM(D83)-SUM(D84)-SUM(D85)-SUM(D86)-SUM(D87)-SUM(D88)-SUM(D89)-SUM(D123)</f>
        <v>0</v>
      </c>
      <c r="E153" s="582">
        <f t="shared" ref="E153:O153" si="33">SUM(E82)-SUM(E83)-SUM(E84)-SUM(E85)-SUM(E86)-SUM(E87)-SUM(E88)-SUM(E89)-SUM(E123)</f>
        <v>0</v>
      </c>
      <c r="F153" s="582">
        <f t="shared" si="33"/>
        <v>0</v>
      </c>
      <c r="G153" s="582">
        <f t="shared" si="33"/>
        <v>0</v>
      </c>
      <c r="H153" s="582">
        <f t="shared" si="33"/>
        <v>0</v>
      </c>
      <c r="I153" s="582">
        <f t="shared" si="33"/>
        <v>0</v>
      </c>
      <c r="J153" s="582">
        <f t="shared" si="33"/>
        <v>0</v>
      </c>
      <c r="K153" s="582">
        <f t="shared" si="33"/>
        <v>0</v>
      </c>
      <c r="L153" s="582">
        <f t="shared" si="33"/>
        <v>0</v>
      </c>
      <c r="M153" s="582">
        <f t="shared" si="33"/>
        <v>0</v>
      </c>
      <c r="N153" s="582">
        <f t="shared" si="33"/>
        <v>0</v>
      </c>
      <c r="O153" s="582">
        <f t="shared" si="33"/>
        <v>0</v>
      </c>
      <c r="Q153" s="16"/>
      <c r="R153" s="16"/>
    </row>
    <row r="154" spans="1:18" ht="12.75" customHeight="1">
      <c r="A154" s="4"/>
      <c r="B154" s="4" t="s">
        <v>1527</v>
      </c>
      <c r="C154" s="4" t="s">
        <v>1063</v>
      </c>
      <c r="D154" s="582">
        <f>SUM(D90)-SUM(D91)-SUM(D92)-SUM(D93)-SUM(D94)-SUM(D95)-SUM(D96)-SUM(D97)-SUM(D98)-SUM(D124)</f>
        <v>0</v>
      </c>
      <c r="E154" s="582">
        <f t="shared" ref="E154:O154" si="34">SUM(E90)-SUM(E91)-SUM(E92)-SUM(E93)-SUM(E94)-SUM(E95)-SUM(E96)-SUM(E97)-SUM(E98)-SUM(E124)</f>
        <v>0</v>
      </c>
      <c r="F154" s="582">
        <f t="shared" si="34"/>
        <v>0</v>
      </c>
      <c r="G154" s="582">
        <f t="shared" si="34"/>
        <v>0</v>
      </c>
      <c r="H154" s="582">
        <f t="shared" si="34"/>
        <v>0</v>
      </c>
      <c r="I154" s="582">
        <f t="shared" si="34"/>
        <v>0</v>
      </c>
      <c r="J154" s="582">
        <f t="shared" si="34"/>
        <v>0</v>
      </c>
      <c r="K154" s="582">
        <f t="shared" si="34"/>
        <v>0</v>
      </c>
      <c r="L154" s="582">
        <f t="shared" si="34"/>
        <v>0</v>
      </c>
      <c r="M154" s="582">
        <f t="shared" si="34"/>
        <v>0</v>
      </c>
      <c r="N154" s="582">
        <f t="shared" si="34"/>
        <v>0</v>
      </c>
      <c r="O154" s="582">
        <f t="shared" si="34"/>
        <v>0</v>
      </c>
      <c r="Q154" s="16"/>
      <c r="R154" s="16"/>
    </row>
    <row r="155" spans="1:18" ht="15" customHeight="1">
      <c r="A155" s="18"/>
      <c r="B155" s="18" t="s">
        <v>1124</v>
      </c>
      <c r="C155" s="18" t="s">
        <v>1063</v>
      </c>
      <c r="D155" s="627">
        <f>SUM(D100)-SUM(D101)-SUM(D102)-SUM(D103)-SUM(D104)</f>
        <v>0</v>
      </c>
      <c r="E155" s="627">
        <f t="shared" ref="E155:O155" si="35">SUM(E100)-SUM(E101)-SUM(E102)-SUM(E103)-SUM(E104)</f>
        <v>0</v>
      </c>
      <c r="F155" s="627">
        <f t="shared" si="35"/>
        <v>0</v>
      </c>
      <c r="G155" s="627">
        <f t="shared" si="35"/>
        <v>0</v>
      </c>
      <c r="H155" s="627">
        <f t="shared" si="35"/>
        <v>0</v>
      </c>
      <c r="I155" s="627">
        <f t="shared" si="35"/>
        <v>0</v>
      </c>
      <c r="J155" s="627">
        <f t="shared" si="35"/>
        <v>0</v>
      </c>
      <c r="K155" s="627">
        <f t="shared" si="35"/>
        <v>0</v>
      </c>
      <c r="L155" s="627">
        <f t="shared" si="35"/>
        <v>0</v>
      </c>
      <c r="M155" s="627">
        <f t="shared" si="35"/>
        <v>0</v>
      </c>
      <c r="N155" s="627">
        <f t="shared" si="35"/>
        <v>0</v>
      </c>
      <c r="O155" s="627">
        <f t="shared" si="35"/>
        <v>0</v>
      </c>
      <c r="Q155" s="16"/>
      <c r="R155" s="16"/>
    </row>
    <row r="156" spans="1:18" ht="10.5" customHeight="1">
      <c r="A156" s="14" t="s">
        <v>1645</v>
      </c>
      <c r="B156" s="4"/>
      <c r="C156" s="4"/>
      <c r="D156" s="582" t="s">
        <v>2322</v>
      </c>
      <c r="E156" s="582" t="s">
        <v>2322</v>
      </c>
      <c r="F156" s="582" t="s">
        <v>2322</v>
      </c>
      <c r="G156" s="582" t="s">
        <v>2322</v>
      </c>
      <c r="H156" s="582" t="s">
        <v>2322</v>
      </c>
      <c r="I156" s="582" t="s">
        <v>2322</v>
      </c>
      <c r="J156" s="582" t="s">
        <v>2322</v>
      </c>
      <c r="K156" s="582" t="s">
        <v>2322</v>
      </c>
      <c r="L156" s="582" t="s">
        <v>2322</v>
      </c>
      <c r="M156" s="582" t="s">
        <v>2322</v>
      </c>
      <c r="N156" s="582" t="s">
        <v>2322</v>
      </c>
      <c r="O156" s="582" t="s">
        <v>2322</v>
      </c>
      <c r="Q156" s="16"/>
      <c r="R156" s="16"/>
    </row>
    <row r="157" spans="1:18" ht="10.5" customHeight="1">
      <c r="A157" s="4"/>
      <c r="B157" s="4" t="s">
        <v>1620</v>
      </c>
      <c r="C157" s="4" t="s">
        <v>1063</v>
      </c>
      <c r="D157" s="582">
        <f>SUM(D47)-SUM(Table8!D8)</f>
        <v>0</v>
      </c>
      <c r="E157" s="582">
        <f>SUM(E47)-SUM(Table8!E8)</f>
        <v>0</v>
      </c>
      <c r="F157" s="582">
        <f>SUM(F47)-SUM(Table8!F8)</f>
        <v>0</v>
      </c>
      <c r="G157" s="582">
        <f>SUM(G47)-SUM(Table8!G8)</f>
        <v>0</v>
      </c>
      <c r="H157" s="582">
        <f>SUM(H47)-SUM(Table8!H8)</f>
        <v>0</v>
      </c>
      <c r="I157" s="582">
        <f>SUM(I47)-SUM(Table8!I8)</f>
        <v>0</v>
      </c>
      <c r="J157" s="582">
        <f>SUM(J47)-SUM(Table8!J8)</f>
        <v>0</v>
      </c>
      <c r="K157" s="582">
        <f>SUM(K47)-SUM(Table8!K8)</f>
        <v>0</v>
      </c>
      <c r="L157" s="582">
        <f>SUM(L47)-SUM(Table8!L8)</f>
        <v>0</v>
      </c>
      <c r="M157" s="582">
        <f>SUM(M47)-SUM(Table8!M8)</f>
        <v>0</v>
      </c>
      <c r="N157" s="582">
        <f>SUM(N47)-SUM(Table8!N8)</f>
        <v>0</v>
      </c>
      <c r="O157" s="582">
        <f>SUM(O47)-SUM(Table8!O8)</f>
        <v>0</v>
      </c>
      <c r="Q157" s="16"/>
      <c r="R157" s="16"/>
    </row>
    <row r="158" spans="1:18" ht="10.5" customHeight="1">
      <c r="A158" s="4"/>
      <c r="B158" s="4" t="s">
        <v>605</v>
      </c>
      <c r="C158" s="4" t="s">
        <v>1063</v>
      </c>
      <c r="D158" s="582">
        <f>SUM(D56)-SUM(Table8!D9)</f>
        <v>0</v>
      </c>
      <c r="E158" s="582">
        <f>SUM(E56)-SUM(Table8!E9)</f>
        <v>0</v>
      </c>
      <c r="F158" s="582">
        <f>SUM(F56)-SUM(Table8!F9)</f>
        <v>0</v>
      </c>
      <c r="G158" s="582">
        <f>SUM(G56)-SUM(Table8!G9)</f>
        <v>0</v>
      </c>
      <c r="H158" s="582">
        <f>SUM(H56)-SUM(Table8!H9)</f>
        <v>0</v>
      </c>
      <c r="I158" s="582">
        <f>SUM(I56)-SUM(Table8!I9)</f>
        <v>0</v>
      </c>
      <c r="J158" s="582">
        <f>SUM(J56)-SUM(Table8!J9)</f>
        <v>0</v>
      </c>
      <c r="K158" s="582">
        <f>SUM(K56)-SUM(Table8!K9)</f>
        <v>0</v>
      </c>
      <c r="L158" s="582">
        <f>SUM(L56)-SUM(Table8!L9)</f>
        <v>0</v>
      </c>
      <c r="M158" s="582">
        <f>SUM(M56)-SUM(Table8!M9)</f>
        <v>0</v>
      </c>
      <c r="N158" s="582">
        <f>SUM(N56)-SUM(Table8!N9)</f>
        <v>0</v>
      </c>
      <c r="O158" s="582">
        <f>SUM(O56)-SUM(Table8!O9)</f>
        <v>0</v>
      </c>
      <c r="Q158" s="16"/>
      <c r="R158" s="16"/>
    </row>
    <row r="159" spans="1:18" ht="15" customHeight="1">
      <c r="A159" s="4"/>
      <c r="B159" s="4" t="s">
        <v>606</v>
      </c>
      <c r="C159" s="4" t="s">
        <v>1063</v>
      </c>
      <c r="D159" s="582">
        <f>SUM(D64)-SUM(Table8!D16)</f>
        <v>0</v>
      </c>
      <c r="E159" s="582">
        <f>SUM(E64)-SUM(Table8!E16)</f>
        <v>0</v>
      </c>
      <c r="F159" s="582">
        <f>SUM(F64)-SUM(Table8!F16)</f>
        <v>0</v>
      </c>
      <c r="G159" s="582">
        <f>SUM(G64)-SUM(Table8!G16)</f>
        <v>0</v>
      </c>
      <c r="H159" s="582">
        <f>SUM(H64)-SUM(Table8!H16)</f>
        <v>0</v>
      </c>
      <c r="I159" s="582">
        <f>SUM(I64)-SUM(Table8!I16)</f>
        <v>0</v>
      </c>
      <c r="J159" s="582">
        <f>SUM(J64)-SUM(Table8!J16)</f>
        <v>0</v>
      </c>
      <c r="K159" s="582">
        <f>SUM(K64)-SUM(Table8!K16)</f>
        <v>0</v>
      </c>
      <c r="L159" s="582">
        <f>SUM(L64)-SUM(Table8!L16)</f>
        <v>0</v>
      </c>
      <c r="M159" s="582">
        <f>SUM(M64)-SUM(Table8!M16)</f>
        <v>0</v>
      </c>
      <c r="N159" s="582">
        <f>SUM(N64)-SUM(Table8!N16)</f>
        <v>0</v>
      </c>
      <c r="O159" s="582">
        <f>SUM(O64)-SUM(Table8!O16)</f>
        <v>0</v>
      </c>
      <c r="Q159" s="16"/>
      <c r="R159" s="16"/>
    </row>
    <row r="160" spans="1:18" ht="10.5" customHeight="1">
      <c r="A160" s="4"/>
      <c r="B160" s="4" t="s">
        <v>770</v>
      </c>
      <c r="C160" s="4" t="s">
        <v>1063</v>
      </c>
      <c r="D160" s="582">
        <f>SUM(D73)-SUM(Table8!D21)</f>
        <v>0</v>
      </c>
      <c r="E160" s="582">
        <f>SUM(E73)-SUM(Table8!E21)</f>
        <v>0</v>
      </c>
      <c r="F160" s="582">
        <f>SUM(F73)-SUM(Table8!F21)</f>
        <v>0</v>
      </c>
      <c r="G160" s="582">
        <f>SUM(G73)-SUM(Table8!G21)</f>
        <v>0</v>
      </c>
      <c r="H160" s="582">
        <f>SUM(H73)-SUM(Table8!H21)</f>
        <v>0</v>
      </c>
      <c r="I160" s="582">
        <f>SUM(I73)-SUM(Table8!I21)</f>
        <v>0</v>
      </c>
      <c r="J160" s="582">
        <f>SUM(J73)-SUM(Table8!J21)</f>
        <v>0</v>
      </c>
      <c r="K160" s="582">
        <f>SUM(K73)-SUM(Table8!K21)</f>
        <v>0</v>
      </c>
      <c r="L160" s="582">
        <f>SUM(L73)-SUM(Table8!L21)</f>
        <v>0</v>
      </c>
      <c r="M160" s="582">
        <f>SUM(M73)-SUM(Table8!M21)</f>
        <v>0</v>
      </c>
      <c r="N160" s="582">
        <f>SUM(N73)-SUM(Table8!N21)</f>
        <v>0</v>
      </c>
      <c r="O160" s="582">
        <f>SUM(O73)-SUM(Table8!O21)</f>
        <v>0</v>
      </c>
      <c r="Q160" s="16"/>
      <c r="R160" s="16"/>
    </row>
    <row r="161" spans="1:18" ht="12.75" customHeight="1">
      <c r="A161" s="4"/>
      <c r="B161" s="4" t="s">
        <v>779</v>
      </c>
      <c r="C161" s="4" t="s">
        <v>1063</v>
      </c>
      <c r="D161" s="582">
        <f>SUM(D82)-SUM(Table8!D21)</f>
        <v>0</v>
      </c>
      <c r="E161" s="582">
        <f>SUM(E82)-SUM(Table8!E21)</f>
        <v>0</v>
      </c>
      <c r="F161" s="582">
        <f>SUM(F82)-SUM(Table8!F21)</f>
        <v>0</v>
      </c>
      <c r="G161" s="582">
        <f>SUM(G82)-SUM(Table8!G21)</f>
        <v>0</v>
      </c>
      <c r="H161" s="582">
        <f>SUM(H82)-SUM(Table8!H21)</f>
        <v>0</v>
      </c>
      <c r="I161" s="582">
        <f>SUM(I82)-SUM(Table8!I21)</f>
        <v>0</v>
      </c>
      <c r="J161" s="582">
        <f>SUM(J82)-SUM(Table8!J21)</f>
        <v>0</v>
      </c>
      <c r="K161" s="582">
        <f>SUM(K82)-SUM(Table8!K21)</f>
        <v>0</v>
      </c>
      <c r="L161" s="582">
        <f>SUM(L82)-SUM(Table8!L21)</f>
        <v>0</v>
      </c>
      <c r="M161" s="582">
        <f>SUM(M82)-SUM(Table8!M21)</f>
        <v>0</v>
      </c>
      <c r="N161" s="582">
        <f>SUM(N82)-SUM(Table8!N21)</f>
        <v>0</v>
      </c>
      <c r="O161" s="582">
        <f>SUM(O82)-SUM(Table8!O21)</f>
        <v>0</v>
      </c>
      <c r="Q161" s="16"/>
      <c r="R161" s="16"/>
    </row>
    <row r="162" spans="1:18" ht="15" customHeight="1">
      <c r="A162" s="4"/>
      <c r="B162" s="4" t="s">
        <v>780</v>
      </c>
      <c r="C162" s="4" t="s">
        <v>1063</v>
      </c>
      <c r="D162" s="582">
        <f>SUM(D90)-SUM(Table8!D28)</f>
        <v>0</v>
      </c>
      <c r="E162" s="582">
        <f>SUM(E90)-SUM(Table8!E28)</f>
        <v>0</v>
      </c>
      <c r="F162" s="582">
        <f>SUM(F90)-SUM(Table8!F28)</f>
        <v>0</v>
      </c>
      <c r="G162" s="582">
        <f>SUM(G90)-SUM(Table8!G28)</f>
        <v>0</v>
      </c>
      <c r="H162" s="582">
        <f>SUM(H90)-SUM(Table8!H28)</f>
        <v>0</v>
      </c>
      <c r="I162" s="582">
        <f>SUM(I90)-SUM(Table8!I28)</f>
        <v>0</v>
      </c>
      <c r="J162" s="582">
        <f>SUM(J90)-SUM(Table8!J28)</f>
        <v>0</v>
      </c>
      <c r="K162" s="582">
        <f>SUM(K90)-SUM(Table8!K28)</f>
        <v>0</v>
      </c>
      <c r="L162" s="582">
        <f>SUM(L90)-SUM(Table8!L28)</f>
        <v>0</v>
      </c>
      <c r="M162" s="582">
        <f>SUM(M90)-SUM(Table8!M28)</f>
        <v>0</v>
      </c>
      <c r="N162" s="582">
        <f>SUM(N90)-SUM(Table8!N28)</f>
        <v>0</v>
      </c>
      <c r="O162" s="582">
        <f>SUM(O90)-SUM(Table8!O28)</f>
        <v>0</v>
      </c>
      <c r="Q162" s="16"/>
      <c r="R162" s="16"/>
    </row>
    <row r="163" spans="1:18" ht="10.5" customHeight="1">
      <c r="A163" s="115" t="s">
        <v>899</v>
      </c>
      <c r="B163" s="116"/>
      <c r="C163" s="116"/>
      <c r="D163" s="628" t="s">
        <v>2322</v>
      </c>
      <c r="E163" s="628" t="s">
        <v>2322</v>
      </c>
      <c r="F163" s="628" t="s">
        <v>2322</v>
      </c>
      <c r="G163" s="628" t="s">
        <v>2322</v>
      </c>
      <c r="H163" s="628" t="s">
        <v>2322</v>
      </c>
      <c r="I163" s="628" t="s">
        <v>2322</v>
      </c>
      <c r="J163" s="628" t="s">
        <v>2322</v>
      </c>
      <c r="K163" s="628" t="s">
        <v>2322</v>
      </c>
      <c r="L163" s="628" t="s">
        <v>2322</v>
      </c>
      <c r="M163" s="628" t="s">
        <v>2322</v>
      </c>
      <c r="N163" s="628" t="s">
        <v>2322</v>
      </c>
      <c r="O163" s="628" t="s">
        <v>2322</v>
      </c>
      <c r="Q163" s="16"/>
      <c r="R163" s="16"/>
    </row>
    <row r="164" spans="1:18" ht="12" customHeight="1">
      <c r="A164" s="14"/>
      <c r="B164" s="4" t="s">
        <v>900</v>
      </c>
      <c r="C164" s="4"/>
      <c r="D164" s="582">
        <f>SUM(StatementI_Accrual!D31)-SUM(Table3!D105)+SUM(StatementI_Accrual!D49)</f>
        <v>0</v>
      </c>
      <c r="E164" s="582">
        <f>SUM(StatementI_Accrual!E31)-SUM(Table3!E105)+SUM(StatementI_Accrual!E49)</f>
        <v>0</v>
      </c>
      <c r="F164" s="582">
        <f>SUM(StatementI_Accrual!F31)-SUM(Table3!F105)+SUM(StatementI_Accrual!F49)</f>
        <v>0</v>
      </c>
      <c r="G164" s="582">
        <f>SUM(StatementI_Accrual!G31)-SUM(Table3!G105)+SUM(StatementI_Accrual!G49)</f>
        <v>0</v>
      </c>
      <c r="H164" s="582">
        <f>SUM(StatementI_Accrual!H31)-SUM(Table3!H105)+SUM(StatementI_Accrual!H49)</f>
        <v>0</v>
      </c>
      <c r="I164" s="582">
        <f>SUM(StatementI_Accrual!I31)-SUM(Table3!I105)+SUM(StatementI_Accrual!I49)</f>
        <v>0</v>
      </c>
      <c r="J164" s="582">
        <f>SUM(StatementI_Accrual!J31)-SUM(Table3!J105)+SUM(StatementI_Accrual!J49)</f>
        <v>0</v>
      </c>
      <c r="K164" s="582">
        <f>SUM(StatementI_Accrual!K31)-SUM(Table3!K105)+SUM(StatementI_Accrual!K49)</f>
        <v>0</v>
      </c>
      <c r="L164" s="582">
        <f>SUM(StatementI_Accrual!L31)-SUM(Table3!L105)+SUM(StatementI_Accrual!L49)</f>
        <v>0</v>
      </c>
      <c r="M164" s="582">
        <f>SUM(StatementI_Accrual!M31)-SUM(Table3!M105)+SUM(StatementI_Accrual!M49)</f>
        <v>0</v>
      </c>
      <c r="N164" s="582">
        <f>SUM(StatementI_Accrual!N31)-SUM(Table3!N105)+SUM(StatementI_Accrual!N49)</f>
        <v>0</v>
      </c>
      <c r="O164" s="582">
        <f>SUM(StatementI_Accrual!O31)-SUM(Table3!O105)+SUM(StatementI_Accrual!O49)</f>
        <v>0</v>
      </c>
    </row>
    <row r="165" spans="1:18">
      <c r="A165" s="6"/>
      <c r="B165" s="6" t="s">
        <v>901</v>
      </c>
      <c r="C165" s="6"/>
      <c r="D165" s="583">
        <f>SUM(StatementII_Cash!D58)-SUM(D105)</f>
        <v>0</v>
      </c>
      <c r="E165" s="583">
        <f>SUM(StatementII_Cash!E58)-SUM(E105)</f>
        <v>0</v>
      </c>
      <c r="F165" s="583">
        <f>SUM(StatementII_Cash!F58)-SUM(F105)</f>
        <v>0</v>
      </c>
      <c r="G165" s="583">
        <f>SUM(StatementII_Cash!G58)-SUM(G105)</f>
        <v>0</v>
      </c>
      <c r="H165" s="583">
        <f>SUM(StatementII_Cash!H58)-SUM(H105)</f>
        <v>0</v>
      </c>
      <c r="I165" s="583">
        <f>SUM(StatementII_Cash!I58)-SUM(I105)</f>
        <v>0</v>
      </c>
      <c r="J165" s="583">
        <f>SUM(StatementII_Cash!J58)-SUM(J105)</f>
        <v>0</v>
      </c>
      <c r="K165" s="583">
        <f>SUM(StatementII_Cash!K58)-SUM(K105)</f>
        <v>0</v>
      </c>
      <c r="L165" s="583">
        <f>SUM(StatementII_Cash!L58)-SUM(L105)</f>
        <v>0</v>
      </c>
      <c r="M165" s="583">
        <f>SUM(StatementII_Cash!M58)-SUM(M105)</f>
        <v>0</v>
      </c>
      <c r="N165" s="583">
        <f>SUM(StatementII_Cash!N58)-SUM(N105)</f>
        <v>0</v>
      </c>
      <c r="O165" s="583">
        <f>SUM(StatementII_Cash!O58)-SUM(O105)</f>
        <v>0</v>
      </c>
    </row>
    <row r="166" spans="1:18">
      <c r="A166" s="22" t="s">
        <v>941</v>
      </c>
    </row>
  </sheetData>
  <sheetProtection sheet="1" objects="1" scenarios="1"/>
  <mergeCells count="12">
    <mergeCell ref="G1:K1"/>
    <mergeCell ref="J4:J5"/>
    <mergeCell ref="K4:K5"/>
    <mergeCell ref="L4:L5"/>
    <mergeCell ref="M3:M5"/>
    <mergeCell ref="N4:N5"/>
    <mergeCell ref="Q4:S4"/>
    <mergeCell ref="G2:L2"/>
    <mergeCell ref="A4:B5"/>
    <mergeCell ref="G3:H3"/>
    <mergeCell ref="D4:H4"/>
    <mergeCell ref="I4:I5"/>
  </mergeCells>
  <phoneticPr fontId="1" type="noConversion"/>
  <pageMargins left="0.47244094488188981" right="0.47244094488188981" top="0.55118110236220474" bottom="0.47244094488188981" header="0.39370078740157483" footer="0.39370078740157483"/>
  <pageSetup orientation="landscape" r:id="rId1"/>
  <headerFooter alignWithMargins="0">
    <oddFooter>&amp;C&amp;8&amp;D  &amp;T&amp;R&amp;8&amp;P</oddFooter>
  </headerFooter>
  <rowBreaks count="2" manualBreakCount="2">
    <brk id="46" max="11" man="1"/>
    <brk id="98" max="11" man="1"/>
  </rowBreaks>
  <ignoredErrors>
    <ignoredError sqref="D6:O6 A8:A12 A15:A17 A19:A20 A23:A47 A49:A64 A92:A106 A66:A73 A75:A90" numberStoredAsText="1"/>
  </ignoredErrors>
</worksheet>
</file>

<file path=xl/worksheets/sheet19.xml><?xml version="1.0" encoding="utf-8"?>
<worksheet xmlns="http://schemas.openxmlformats.org/spreadsheetml/2006/main" xmlns:r="http://schemas.openxmlformats.org/officeDocument/2006/relationships">
  <sheetPr codeName="Sheet19" enableFormatConditionsCalculation="0">
    <tabColor theme="3" tint="0.39997558519241921"/>
  </sheetPr>
  <dimension ref="A1:V97"/>
  <sheetViews>
    <sheetView zoomScale="85" zoomScaleNormal="85" workbookViewId="0">
      <pane xSplit="3" ySplit="7" topLeftCell="D8" activePane="bottomRight" state="frozen"/>
      <selection activeCell="J130" sqref="J130"/>
      <selection pane="topRight" activeCell="J130" sqref="J130"/>
      <selection pane="bottomLeft" activeCell="J130" sqref="J130"/>
      <selection pane="bottomRight" activeCell="F25" sqref="F25"/>
    </sheetView>
  </sheetViews>
  <sheetFormatPr defaultRowHeight="12.75"/>
  <cols>
    <col min="1" max="1" width="6.5703125" style="1" customWidth="1"/>
    <col min="2" max="2" width="35.28515625" style="1" customWidth="1"/>
    <col min="3" max="3" width="0.85546875" style="1" customWidth="1"/>
    <col min="4" max="15" width="10" style="1" customWidth="1"/>
    <col min="16" max="16" width="3.28515625" style="1" customWidth="1"/>
    <col min="17" max="18" width="10" style="1" customWidth="1"/>
    <col min="19" max="20" width="9.140625" style="1" customWidth="1"/>
    <col min="21" max="22" width="0" style="1" hidden="1" customWidth="1"/>
    <col min="23" max="16384" width="9.140625" style="1"/>
  </cols>
  <sheetData>
    <row r="1" spans="1:22">
      <c r="A1" s="36" t="s">
        <v>182</v>
      </c>
      <c r="B1" s="37"/>
      <c r="C1" s="38"/>
      <c r="D1" s="39"/>
      <c r="E1" s="40"/>
      <c r="F1" s="40"/>
      <c r="G1" s="774">
        <f>'Cover page'!I7</f>
        <v>0</v>
      </c>
      <c r="H1" s="774"/>
      <c r="I1" s="774"/>
      <c r="J1" s="774"/>
      <c r="K1" s="774"/>
      <c r="L1" s="41">
        <f>'Cover page'!I9</f>
        <v>0</v>
      </c>
      <c r="M1" s="41"/>
      <c r="N1" s="41"/>
      <c r="O1" s="41"/>
      <c r="Q1" s="22"/>
      <c r="R1" s="22"/>
    </row>
    <row r="2" spans="1:22">
      <c r="A2" s="36" t="s">
        <v>2048</v>
      </c>
      <c r="B2" s="83"/>
      <c r="C2" s="84"/>
      <c r="D2" s="85"/>
      <c r="E2" s="40"/>
      <c r="F2" s="40"/>
      <c r="G2" s="782">
        <f>+'Cover page'!I13</f>
        <v>0</v>
      </c>
      <c r="H2" s="782"/>
      <c r="I2" s="782"/>
      <c r="J2" s="782"/>
      <c r="K2" s="782"/>
      <c r="L2" s="782"/>
      <c r="M2" s="119"/>
      <c r="N2" s="119"/>
      <c r="O2" s="119"/>
      <c r="Q2" s="22"/>
      <c r="R2" s="22"/>
    </row>
    <row r="3" spans="1:22" ht="12" customHeight="1">
      <c r="A3" s="46"/>
      <c r="B3" s="47"/>
      <c r="C3" s="48"/>
      <c r="D3" s="49"/>
      <c r="E3" s="50"/>
      <c r="F3" s="50"/>
      <c r="G3" s="778" t="s">
        <v>877</v>
      </c>
      <c r="H3" s="778"/>
      <c r="I3" s="51">
        <f>+'Cover page'!I11</f>
        <v>0</v>
      </c>
      <c r="J3" s="50"/>
      <c r="K3" s="50"/>
      <c r="L3" s="52"/>
      <c r="M3" s="775" t="s">
        <v>1018</v>
      </c>
      <c r="N3" s="125"/>
      <c r="O3" s="126"/>
      <c r="Q3" s="22"/>
      <c r="R3" s="22"/>
      <c r="S3"/>
    </row>
    <row r="4" spans="1:22" ht="12" customHeight="1">
      <c r="A4" s="785" t="s">
        <v>767</v>
      </c>
      <c r="B4" s="785"/>
      <c r="C4" s="53"/>
      <c r="D4" s="779" t="s">
        <v>251</v>
      </c>
      <c r="E4" s="780"/>
      <c r="F4" s="780"/>
      <c r="G4" s="780"/>
      <c r="H4" s="781"/>
      <c r="I4" s="775" t="s">
        <v>252</v>
      </c>
      <c r="J4" s="777" t="s">
        <v>253</v>
      </c>
      <c r="K4" s="775" t="s">
        <v>254</v>
      </c>
      <c r="L4" s="783" t="s">
        <v>874</v>
      </c>
      <c r="M4" s="776"/>
      <c r="N4" s="776" t="s">
        <v>254</v>
      </c>
      <c r="O4" s="123" t="s">
        <v>1017</v>
      </c>
      <c r="Q4" s="771" t="s">
        <v>123</v>
      </c>
      <c r="R4" s="772"/>
      <c r="S4" s="773"/>
    </row>
    <row r="5" spans="1:22" ht="30" customHeight="1">
      <c r="A5" s="785"/>
      <c r="B5" s="785"/>
      <c r="C5" s="53"/>
      <c r="D5" s="55" t="s">
        <v>264</v>
      </c>
      <c r="E5" s="56" t="s">
        <v>265</v>
      </c>
      <c r="F5" s="54" t="s">
        <v>876</v>
      </c>
      <c r="G5" s="56" t="s">
        <v>254</v>
      </c>
      <c r="H5" s="54" t="s">
        <v>873</v>
      </c>
      <c r="I5" s="776"/>
      <c r="J5" s="777"/>
      <c r="K5" s="776"/>
      <c r="L5" s="783"/>
      <c r="M5" s="776"/>
      <c r="N5" s="776"/>
      <c r="O5" s="123" t="s">
        <v>1019</v>
      </c>
      <c r="Q5" s="5" t="s">
        <v>1650</v>
      </c>
      <c r="R5" s="128" t="s">
        <v>1652</v>
      </c>
      <c r="S5" s="129" t="s">
        <v>1017</v>
      </c>
    </row>
    <row r="6" spans="1:22" ht="10.5" customHeight="1">
      <c r="A6" s="57"/>
      <c r="B6" s="58"/>
      <c r="C6" s="58"/>
      <c r="D6" s="59" t="s">
        <v>255</v>
      </c>
      <c r="E6" s="60" t="s">
        <v>256</v>
      </c>
      <c r="F6" s="61" t="s">
        <v>257</v>
      </c>
      <c r="G6" s="60" t="s">
        <v>258</v>
      </c>
      <c r="H6" s="61" t="s">
        <v>259</v>
      </c>
      <c r="I6" s="60" t="s">
        <v>260</v>
      </c>
      <c r="J6" s="61" t="s">
        <v>261</v>
      </c>
      <c r="K6" s="60" t="s">
        <v>262</v>
      </c>
      <c r="L6" s="62" t="s">
        <v>263</v>
      </c>
      <c r="M6" s="59" t="s">
        <v>1020</v>
      </c>
      <c r="N6" s="60" t="s">
        <v>1021</v>
      </c>
      <c r="O6" s="60" t="s">
        <v>1022</v>
      </c>
      <c r="Q6" s="7" t="s">
        <v>1651</v>
      </c>
      <c r="R6" s="130" t="s">
        <v>1653</v>
      </c>
      <c r="S6" s="8" t="s">
        <v>1023</v>
      </c>
    </row>
    <row r="7" spans="1:22" s="459" customFormat="1" ht="10.5" customHeight="1">
      <c r="A7" s="464"/>
      <c r="B7" s="456" t="s">
        <v>1109</v>
      </c>
      <c r="C7" s="457"/>
      <c r="D7" s="458" t="str">
        <f>'SOURCE BA'!$F$5</f>
        <v/>
      </c>
      <c r="E7" s="458" t="str">
        <f>'SOURCE EA'!$F$5</f>
        <v/>
      </c>
      <c r="F7" s="458" t="str">
        <f>'SOURCE SS'!$F$5</f>
        <v/>
      </c>
      <c r="G7" s="458" t="str">
        <f>'SOURCE CC'!$F$5</f>
        <v/>
      </c>
      <c r="H7" s="458" t="str">
        <f>'SOURCE CG'!$F$5</f>
        <v/>
      </c>
      <c r="I7" s="458" t="str">
        <f>'SOURCE SG'!$F$5</f>
        <v/>
      </c>
      <c r="J7" s="458" t="str">
        <f>'SOURCE LG'!$F$5</f>
        <v/>
      </c>
      <c r="K7" s="458" t="str">
        <f>'SOURCE CT'!$F$5</f>
        <v/>
      </c>
      <c r="L7" s="458" t="str">
        <f>'SOURCE GG'!$F$5</f>
        <v/>
      </c>
      <c r="M7" s="458" t="str">
        <f>'SOURCE NFPC'!$F$5</f>
        <v/>
      </c>
      <c r="N7" s="458" t="str">
        <f>'SOURCE CN'!$F$5</f>
        <v/>
      </c>
      <c r="O7" s="458" t="str">
        <f>'SOURCE NFPS'!$F$5</f>
        <v/>
      </c>
      <c r="Q7" s="460"/>
      <c r="R7" s="461"/>
      <c r="S7" s="462"/>
    </row>
    <row r="8" spans="1:22" s="284" customFormat="1" ht="15" customHeight="1">
      <c r="A8" s="681">
        <v>4</v>
      </c>
      <c r="B8" s="94" t="s">
        <v>2328</v>
      </c>
      <c r="C8" s="265" t="s">
        <v>1063</v>
      </c>
      <c r="D8" s="623" t="str">
        <f>IF(COUNTIF('SOURCE BA'!$F:$F,$A8)&gt;0,SUMIF('SOURCE BA'!$F:$F,$A8,'SOURCE BA'!$C:$C),IF(COUNT(D9,D21,D47)&gt;0, SUM(D9) +SUM(D21) - SUM(D47),IF(COUNTIF('SOURCE BA'!$F:$F,$A8 &amp; "?")&gt;0,SUMIF('SOURCE BA'!$F:$F,$A8 &amp; "?", 'SOURCE BA'!$C:$C),"...")))</f>
        <v>...</v>
      </c>
      <c r="E8" s="623" t="str">
        <f>IF(COUNTIF('SOURCE EA'!$F:$F,$A8)&gt;0,SUMIF('SOURCE EA'!$F:$F,$A8,'SOURCE EA'!$C:$C),IF(COUNT(E9,E21,E47)&gt;0, SUM(E9) +SUM(E21) - SUM(E47),IF(COUNTIF('SOURCE EA'!$F:$F,$A8 &amp; "?")&gt;0,SUMIF('SOURCE EA'!$F:$F,$A8 &amp; "?", 'SOURCE EA'!$C:$C),"...")))</f>
        <v>...</v>
      </c>
      <c r="F8" s="623" t="str">
        <f>IF(COUNTIF('SOURCE SS'!$F:$F,$A8)&gt;0,SUMIF('SOURCE SS'!$F:$F,$A8,'SOURCE SS'!$C:$C),IF(COUNT(F9,F21,F47)&gt;0, SUM(F9) +SUM(F21) - SUM(F47),IF(COUNTIF('SOURCE SS'!$F:$F,$A8 &amp; "?")&gt;0,SUMIF('SOURCE SS'!$F:$F,$A8 &amp; "?", 'SOURCE SS'!$C:$C),"...")))</f>
        <v>...</v>
      </c>
      <c r="G8" s="623" t="str">
        <f>IF(COUNTIF('SOURCE CC'!$F:$F,$A8)&gt;0,SUMIF('SOURCE CC'!$F:$F,$A8,'SOURCE CC'!$C:$C),IF(COUNT(G9,G21,G47)&gt;0, SUM(G9) +SUM(G21) - SUM(G47),IF(COUNTIF('SOURCE CC'!$F:$F,$A8 &amp; "?")&gt;0,SUMIF('SOURCE CC'!$F:$F,$A8 &amp; "?", 'SOURCE CC'!$C:$C),"...")))</f>
        <v>...</v>
      </c>
      <c r="H8" s="623" t="str">
        <f>IF(COUNTIF('SOURCE CG'!$F:$F,$A8)&gt;0,SUMIF('SOURCE CG'!$F:$F,$A8,'SOURCE CG'!$C:$C),IF(COUNT(H9,H21,H47)&gt;0, SUM(H9) +SUM(H21) - SUM(H47),IF(COUNTIF('SOURCE CG'!$F:$F,$A8 &amp; "?")&gt;0,SUMIF('SOURCE CG'!$F:$F,$A8 &amp; "?", 'SOURCE CG'!$C:$C),IF(COUNT(D8:G8)&gt;0,SUM(D8:G8),"..."))))</f>
        <v>...</v>
      </c>
      <c r="I8" s="623" t="str">
        <f>IF(COUNTIF('SOURCE SG'!$F:$F,$A8)&gt;0,SUMIF('SOURCE SG'!$F:$F,$A8,'SOURCE SG'!$C:$C),IF(COUNT(I9,I21,I47)&gt;0, SUM(I9) +SUM(I21) - SUM(I47),IF(COUNTIF('SOURCE SG'!$F:$F,$A8 &amp; "?")&gt;0,SUMIF('SOURCE SG'!$F:$F,$A8 &amp; "?", 'SOURCE SG'!$C:$C),"...")))</f>
        <v>...</v>
      </c>
      <c r="J8" s="623" t="str">
        <f>IF(COUNTIF('SOURCE LG'!$F:$F,$A8)&gt;0,SUMIF('SOURCE LG'!$F:$F,$A8,'SOURCE LG'!$C:$C),IF(COUNT(J9,J21,J47)&gt;0, SUM(J9) +SUM(J21) - SUM(J47),IF(COUNTIF('SOURCE LG'!$F:$F,$A8 &amp; "?")&gt;0,SUMIF('SOURCE LG'!$F:$F,$A8 &amp; "?", 'SOURCE LG'!$C:$C),"...")))</f>
        <v>...</v>
      </c>
      <c r="K8" s="623" t="str">
        <f>IF(COUNTIF('SOURCE CT'!$F:$F,$A8)&gt;0,SUMIF('SOURCE CT'!$F:$F,$A8,'SOURCE CT'!$C:$C),IF(COUNT(K9,K21,K47)&gt;0, SUM(K9) +SUM(K21) - SUM(K47),IF(COUNTIF('SOURCE CT'!$F:$F,$A8 &amp; "?")&gt;0,SUMIF('SOURCE CT'!$F:$F,$A8 &amp; "?", 'SOURCE CT'!$C:$C),"...")))</f>
        <v>...</v>
      </c>
      <c r="L8" s="623" t="str">
        <f>IF(COUNTIF('SOURCE GG'!$F:$F,$A8)&gt;0,SUMIF('SOURCE GG'!$F:$F,$A8,'SOURCE GG'!$C:$C),IF(COUNT(L9,L21,L47)&gt;0, SUM(L9) +SUM(L21) - SUM(L47),IF(COUNTIF('SOURCE GG'!$F:$F,$A8 &amp; "?")&gt;0,SUMIF('SOURCE GG'!$F:$F,$A8 &amp; "?", 'SOURCE GG'!$C:$C),IF(COUNT(H8:K8)&gt;0,SUM(H8:K8),"..."))))</f>
        <v>...</v>
      </c>
      <c r="M8" s="623" t="str">
        <f>IF(COUNTIF('SOURCE NFPC'!$F:$F,$A8)&gt;0,SUMIF('SOURCE NFPC'!$F:$F,$A8,'SOURCE NFPC'!$C:$C),IF(COUNT(M9,M21,M47)&gt;0, SUM(M9) +SUM(M21) - SUM(M47),IF(COUNTIF('SOURCE NFPC'!$F:$F,$A8 &amp; "?")&gt;0,SUMIF('SOURCE NFPC'!$F:$F,$A8 &amp; "?", 'SOURCE NFPC'!$C:$C),"...")))</f>
        <v>...</v>
      </c>
      <c r="N8" s="623" t="str">
        <f>IF(COUNTIF('SOURCE CN'!$F:$F,$A8)&gt;0,SUMIF('SOURCE CN'!$F:$F,$A8,'SOURCE CN'!$C:$C),IF(COUNT(N9,N21,N47)&gt;0, SUM(N9) +SUM(N21) - SUM(N47),IF(COUNTIF('SOURCE CN'!$F:$F,$A8 &amp; "?")&gt;0,SUMIF('SOURCE CN'!$F:$F,$A8 &amp; "?", 'SOURCE CN'!$C:$C),"...")))</f>
        <v>...</v>
      </c>
      <c r="O8" s="624" t="str">
        <f>IF(COUNTIF('SOURCE NFPS'!$F:$F,$A8)&gt;0,SUMIF('SOURCE NFPS'!$F:$F,$A8,'SOURCE NFPS'!$C:$C),IF(COUNT(O9,O21,O47)&gt;0, SUM(O9) +SUM(O21) - SUM(O47),IF(COUNTIF('SOURCE NFPS'!$F:$F,$A8 &amp; "?")&gt;0,SUMIF('SOURCE NFPS'!$F:$F,$A8 &amp; "?", 'SOURCE NFPS'!$C:$C),IF(COUNT(L8:N8)&gt;0,SUM(L8:N8),"..."))))</f>
        <v>...</v>
      </c>
      <c r="Q8" s="616">
        <f>SUM(H8)-SUM(D8)-SUM(E8)-SUM(F8)-SUM(G8)</f>
        <v>0</v>
      </c>
      <c r="R8" s="617">
        <f>SUM(L8)-SUM(H8)-SUM(I8)-SUM(J8)-SUM(K8)</f>
        <v>0</v>
      </c>
      <c r="S8" s="618">
        <f>SUM(O8)-SUM(L8)-SUM(M8)-SUM(N8)</f>
        <v>0</v>
      </c>
      <c r="U8" s="145">
        <v>4</v>
      </c>
      <c r="V8" s="145" t="str">
        <f>"A"&amp;""&amp;U8</f>
        <v>A4</v>
      </c>
    </row>
    <row r="9" spans="1:22" s="284" customFormat="1" ht="15" customHeight="1">
      <c r="A9" s="678">
        <v>41</v>
      </c>
      <c r="B9" s="108" t="s">
        <v>2329</v>
      </c>
      <c r="C9" s="266" t="s">
        <v>1063</v>
      </c>
      <c r="D9" s="604" t="str">
        <f>IF(COUNTIF('SOURCE BA'!$F:$F,$A9)&gt;0,SUMIF('SOURCE BA'!$F:$F,$A9,'SOURCE BA'!$C:$C),IF(COUNT(D10,D14:D16)&gt;0, SUM(D10,D14:D16),IF(COUNTIF('SOURCE BA'!$F:$F,$A9 &amp; "?")&gt;0,SUMIF('SOURCE BA'!$F:$F,$A9 &amp; "?", 'SOURCE BA'!$C:$C),"...")))</f>
        <v>...</v>
      </c>
      <c r="E9" s="604" t="str">
        <f>IF(COUNTIF('SOURCE EA'!$F:$F,$A9)&gt;0,SUMIF('SOURCE EA'!$F:$F,$A9,'SOURCE EA'!$C:$C),IF(COUNT(E10,E14:E16)&gt;0, SUM(E10,E14:E16),IF(COUNTIF('SOURCE EA'!$F:$F,$A9 &amp; "?")&gt;0,SUMIF('SOURCE EA'!$F:$F,$A9 &amp; "?", 'SOURCE EA'!$C:$C),"...")))</f>
        <v>...</v>
      </c>
      <c r="F9" s="604" t="str">
        <f>IF(COUNTIF('SOURCE SS'!$F:$F,$A9)&gt;0,SUMIF('SOURCE SS'!$F:$F,$A9,'SOURCE SS'!$C:$C),IF(COUNT(F10,F14:F16)&gt;0, SUM(F10,F14:F16),IF(COUNTIF('SOURCE SS'!$F:$F,$A9 &amp; "?")&gt;0,SUMIF('SOURCE SS'!$F:$F,$A9 &amp; "?", 'SOURCE SS'!$C:$C),"...")))</f>
        <v>...</v>
      </c>
      <c r="G9" s="604" t="str">
        <f>IF(COUNTIF('SOURCE CC'!$F:$F,$A9)&gt;0,SUMIF('SOURCE CC'!$F:$F,$A9,'SOURCE CC'!$C:$C),IF(COUNT(G10,G14:G16)&gt;0, SUM(G10,G14:G16),IF(COUNTIF('SOURCE CC'!$F:$F,$A9 &amp; "?")&gt;0,SUMIF('SOURCE CC'!$F:$F,$A9 &amp; "?", 'SOURCE CC'!$C:$C),"...")))</f>
        <v>...</v>
      </c>
      <c r="H9" s="604" t="str">
        <f>IF(COUNTIF('SOURCE CG'!$F:$F,$A9)&gt;0,SUMIF('SOURCE CG'!$F:$F,$A9,'SOURCE CG'!$C:$C),IF(COUNT(H10,H14:H16)&gt;0, SUM(H10,H14:H16),IF(COUNTIF('SOURCE CG'!$F:$F,$A9 &amp; "?")&gt;0,SUMIF('SOURCE CG'!$F:$F,$A9 &amp; "?", 'SOURCE CG'!$C:$C),IF(COUNT(D9:G9)&gt;0,SUM(D9:G9),"..."))))</f>
        <v>...</v>
      </c>
      <c r="I9" s="604" t="str">
        <f>IF(COUNTIF('SOURCE SG'!$F:$F,$A9)&gt;0,SUMIF('SOURCE SG'!$F:$F,$A9,'SOURCE SG'!$C:$C),IF(COUNT(I10,I14:I16)&gt;0, SUM(I10,I14:I16),IF(COUNTIF('SOURCE SG'!$F:$F,$A9 &amp; "?")&gt;0,SUMIF('SOURCE SG'!$F:$F,$A9 &amp; "?", 'SOURCE SG'!$C:$C),"...")))</f>
        <v>...</v>
      </c>
      <c r="J9" s="604" t="str">
        <f>IF(COUNTIF('SOURCE LG'!$F:$F,$A9)&gt;0,SUMIF('SOURCE LG'!$F:$F,$A9,'SOURCE LG'!$C:$C),IF(COUNT(J10,J14:J16)&gt;0, SUM(J10,J14:J16),IF(COUNTIF('SOURCE LG'!$F:$F,$A9 &amp; "?")&gt;0,SUMIF('SOURCE LG'!$F:$F,$A9 &amp; "?", 'SOURCE LG'!$C:$C),"...")))</f>
        <v>...</v>
      </c>
      <c r="K9" s="604" t="str">
        <f>IF(COUNTIF('SOURCE CT'!$F:$F,$A9)&gt;0,SUMIF('SOURCE CT'!$F:$F,$A9,'SOURCE CT'!$C:$C),IF(COUNT(K10,K14:K16)&gt;0, SUM(K10,K14:K16),IF(COUNTIF('SOURCE CT'!$F:$F,$A9 &amp; "?")&gt;0,SUMIF('SOURCE CT'!$F:$F,$A9 &amp; "?", 'SOURCE CT'!$C:$C),"...")))</f>
        <v>...</v>
      </c>
      <c r="L9" s="604" t="str">
        <f>IF(COUNTIF('SOURCE GG'!$F:$F,$A9)&gt;0,SUMIF('SOURCE GG'!$F:$F,$A9,'SOURCE GG'!$C:$C),IF(COUNT(L10,L14:L16)&gt;0, SUM(L10,L14:L16),IF(COUNTIF('SOURCE GG'!$F:$F,$A9 &amp; "?")&gt;0,SUMIF('SOURCE GG'!$F:$F,$A9 &amp; "?", 'SOURCE GG'!$C:$C),IF(COUNT(H9:K9)&gt;0,SUM(H9:K9),"..."))))</f>
        <v>...</v>
      </c>
      <c r="M9" s="604" t="str">
        <f>IF(COUNTIF('SOURCE NFPC'!$F:$F,$A9)&gt;0,SUMIF('SOURCE NFPC'!$F:$F,$A9,'SOURCE NFPC'!$C:$C),IF(COUNT(M10,M14:M16)&gt;0, SUM(M10,M14:M16),IF(COUNTIF('SOURCE NFPC'!$F:$F,$A9 &amp; "?")&gt;0,SUMIF('SOURCE NFPC'!$F:$F,$A9 &amp; "?", 'SOURCE NFPC'!$C:$C),"...")))</f>
        <v>...</v>
      </c>
      <c r="N9" s="604" t="str">
        <f>IF(COUNTIF('SOURCE CN'!$F:$F,$A9)&gt;0,SUMIF('SOURCE CN'!$F:$F,$A9,'SOURCE CN'!$C:$C),IF(COUNT(N10,N14:N16)&gt;0, SUM(N10,N14:N16),IF(COUNTIF('SOURCE CN'!$F:$F,$A9 &amp; "?")&gt;0,SUMIF('SOURCE CN'!$F:$F,$A9 &amp; "?", 'SOURCE CN'!$C:$C),"...")))</f>
        <v>...</v>
      </c>
      <c r="O9" s="604" t="str">
        <f>IF(COUNTIF('SOURCE NFPS'!$F:$F,$A9)&gt;0,SUMIF('SOURCE NFPS'!$F:$F,$A9,'SOURCE NFPS'!$C:$C),IF(COUNT(O10,O14:O16)&gt;0, SUM(O10,O14:O16),IF(COUNTIF('SOURCE NFPS'!$F:$F,$A9 &amp; "?")&gt;0,SUMIF('SOURCE NFPS'!$F:$F,$A9 &amp; "?", 'SOURCE NFPS'!$C:$C),IF(COUNT(L9:N9)&gt;0,SUM(L9:N9),"..."))))</f>
        <v>...</v>
      </c>
      <c r="Q9" s="607">
        <f t="shared" ref="Q9:Q75" si="0">SUM(H9)-SUM(D9)-SUM(E9)-SUM(F9)-SUM(G9)</f>
        <v>0</v>
      </c>
      <c r="R9" s="608">
        <f t="shared" ref="R9:R75" si="1">SUM(L9)-SUM(H9)-SUM(I9)-SUM(J9)-SUM(K9)</f>
        <v>0</v>
      </c>
      <c r="S9" s="609">
        <f t="shared" ref="S9:S75" si="2">SUM(O9)-SUM(L9)-SUM(M9)-SUM(N9)</f>
        <v>0</v>
      </c>
      <c r="U9" s="147">
        <v>41</v>
      </c>
      <c r="V9" s="147" t="str">
        <f t="shared" ref="V9:V75" si="3">"A"&amp;""&amp;U9</f>
        <v>A41</v>
      </c>
    </row>
    <row r="10" spans="1:22" ht="15" customHeight="1">
      <c r="A10" s="472">
        <v>411</v>
      </c>
      <c r="B10" s="95" t="s">
        <v>2330</v>
      </c>
      <c r="C10" s="4" t="s">
        <v>1063</v>
      </c>
      <c r="D10" s="605" t="str">
        <f>IF(COUNTIF('SOURCE BA'!$F:$F,$A10)&gt;0,SUMIF('SOURCE BA'!$F:$F,$A10,'SOURCE BA'!$C:$C),IF(COUNT(D11:D12)&gt;0, SUM(D11:D12),IF(COUNTIF('SOURCE BA'!$F:$F,$A10 &amp; "?")&gt;0,SUMIF('SOURCE BA'!$F:$F,$A10 &amp; "?", 'SOURCE BA'!$C:$C),"...")))</f>
        <v>...</v>
      </c>
      <c r="E10" s="605" t="str">
        <f>IF(COUNTIF('SOURCE EA'!$F:$F,$A10)&gt;0,SUMIF('SOURCE EA'!$F:$F,$A10,'SOURCE EA'!$C:$C),IF(COUNT(E11:E12)&gt;0, SUM(E11:E12),IF(COUNTIF('SOURCE EA'!$F:$F,$A10 &amp; "?")&gt;0,SUMIF('SOURCE EA'!$F:$F,$A10 &amp; "?", 'SOURCE EA'!$C:$C),"...")))</f>
        <v>...</v>
      </c>
      <c r="F10" s="605" t="str">
        <f>IF(COUNTIF('SOURCE SS'!$F:$F,$A10)&gt;0,SUMIF('SOURCE SS'!$F:$F,$A10,'SOURCE SS'!$C:$C),IF(COUNT(F11:F12)&gt;0, SUM(F11:F12),IF(COUNTIF('SOURCE SS'!$F:$F,$A10 &amp; "?")&gt;0,SUMIF('SOURCE SS'!$F:$F,$A10 &amp; "?", 'SOURCE SS'!$C:$C),"...")))</f>
        <v>...</v>
      </c>
      <c r="G10" s="605" t="str">
        <f>IF(COUNTIF('SOURCE CC'!$F:$F,$A10)&gt;0,SUMIF('SOURCE CC'!$F:$F,$A10,'SOURCE CC'!$C:$C),IF(COUNT(G11:G12)&gt;0, SUM(G11:G12),IF(COUNTIF('SOURCE CC'!$F:$F,$A10 &amp; "?")&gt;0,SUMIF('SOURCE CC'!$F:$F,$A10 &amp; "?", 'SOURCE CC'!$C:$C),"...")))</f>
        <v>...</v>
      </c>
      <c r="H10" s="605" t="str">
        <f>IF(COUNTIF('SOURCE CG'!$F:$F,$A10)&gt;0,SUMIF('SOURCE CG'!$F:$F,$A10,'SOURCE CG'!$C:$C),IF(COUNT(H11:H12)&gt;0, SUM(H11:H12),IF(COUNTIF('SOURCE CG'!$F:$F,$A10 &amp; "?")&gt;0,SUMIF('SOURCE CG'!$F:$F,$A10 &amp; "?", 'SOURCE CG'!$C:$C),IF(COUNT(D10:G10)&gt;0,SUM(D10:G10),"..."))))</f>
        <v>...</v>
      </c>
      <c r="I10" s="605" t="str">
        <f>IF(COUNTIF('SOURCE SG'!$F:$F,$A10)&gt;0,SUMIF('SOURCE SG'!$F:$F,$A10,'SOURCE SG'!$C:$C),IF(COUNT(I11:I12)&gt;0, SUM(I11:I12),IF(COUNTIF('SOURCE SG'!$F:$F,$A10 &amp; "?")&gt;0,SUMIF('SOURCE SG'!$F:$F,$A10 &amp; "?", 'SOURCE SG'!$C:$C),"...")))</f>
        <v>...</v>
      </c>
      <c r="J10" s="605" t="str">
        <f>IF(COUNTIF('SOURCE LG'!$F:$F,$A10)&gt;0,SUMIF('SOURCE LG'!$F:$F,$A10,'SOURCE LG'!$C:$C),IF(COUNT(J11:J12)&gt;0, SUM(J11:J12),IF(COUNTIF('SOURCE LG'!$F:$F,$A10 &amp; "?")&gt;0,SUMIF('SOURCE LG'!$F:$F,$A10 &amp; "?", 'SOURCE LG'!$C:$C),"...")))</f>
        <v>...</v>
      </c>
      <c r="K10" s="605" t="str">
        <f>IF(COUNTIF('SOURCE CT'!$F:$F,$A10)&gt;0,SUMIF('SOURCE CT'!$F:$F,$A10,'SOURCE CT'!$C:$C),IF(COUNT(K11:K12)&gt;0, SUM(K11:K12),IF(COUNTIF('SOURCE CT'!$F:$F,$A10 &amp; "?")&gt;0,SUMIF('SOURCE CT'!$F:$F,$A10 &amp; "?", 'SOURCE CT'!$C:$C),"...")))</f>
        <v>...</v>
      </c>
      <c r="L10" s="605" t="str">
        <f>IF(COUNTIF('SOURCE GG'!$F:$F,$A10)&gt;0,SUMIF('SOURCE GG'!$F:$F,$A10,'SOURCE GG'!$C:$C),IF(COUNT(L11:L12)&gt;0, SUM(L11:L12),IF(COUNTIF('SOURCE GG'!$F:$F,$A10 &amp; "?")&gt;0,SUMIF('SOURCE GG'!$F:$F,$A10 &amp; "?", 'SOURCE GG'!$C:$C),IF(COUNT(H10:K10)&gt;0,SUM(H10:K10),"..."))))</f>
        <v>...</v>
      </c>
      <c r="M10" s="605" t="str">
        <f>IF(COUNTIF('SOURCE NFPC'!$F:$F,$A10)&gt;0,SUMIF('SOURCE NFPC'!$F:$F,$A10,'SOURCE NFPC'!$C:$C),IF(COUNT(M11:M12)&gt;0, SUM(M11:M12),IF(COUNTIF('SOURCE NFPC'!$F:$F,$A10 &amp; "?")&gt;0,SUMIF('SOURCE NFPC'!$F:$F,$A10 &amp; "?", 'SOURCE NFPC'!$C:$C),"...")))</f>
        <v>...</v>
      </c>
      <c r="N10" s="605" t="str">
        <f>IF(COUNTIF('SOURCE CN'!$F:$F,$A10)&gt;0,SUMIF('SOURCE CN'!$F:$F,$A10,'SOURCE CN'!$C:$C),IF(COUNT(N11:N12)&gt;0, SUM(N11:N12),IF(COUNTIF('SOURCE CN'!$F:$F,$A10 &amp; "?")&gt;0,SUMIF('SOURCE CN'!$F:$F,$A10 &amp; "?", 'SOURCE CN'!$C:$C),"...")))</f>
        <v>...</v>
      </c>
      <c r="O10" s="605" t="str">
        <f>IF(COUNTIF('SOURCE NFPS'!$F:$F,$A10)&gt;0,SUMIF('SOURCE NFPS'!$F:$F,$A10,'SOURCE NFPS'!$C:$C),IF(COUNT(O11:O12)&gt;0, SUM(O11:O12),IF(COUNTIF('SOURCE NFPS'!$F:$F,$A10 &amp; "?")&gt;0,SUMIF('SOURCE NFPS'!$F:$F,$A10 &amp; "?", 'SOURCE NFPS'!$C:$C),IF(COUNT(L10:N10)&gt;0,SUM(L10:N10),"..."))))</f>
        <v>...</v>
      </c>
      <c r="Q10" s="563">
        <f t="shared" si="0"/>
        <v>0</v>
      </c>
      <c r="R10" s="564">
        <f t="shared" si="1"/>
        <v>0</v>
      </c>
      <c r="S10" s="565">
        <f t="shared" si="2"/>
        <v>0</v>
      </c>
      <c r="U10" s="149">
        <v>411</v>
      </c>
      <c r="V10" s="149" t="str">
        <f t="shared" si="3"/>
        <v>A411</v>
      </c>
    </row>
    <row r="11" spans="1:22" ht="9.75" customHeight="1">
      <c r="A11" s="677">
        <v>4111</v>
      </c>
      <c r="B11" s="96" t="s">
        <v>1065</v>
      </c>
      <c r="C11" s="4" t="s">
        <v>1063</v>
      </c>
      <c r="D11" s="587" t="str">
        <f>IF(COUNTIF('SOURCE BA'!$F:$F,$A11)&gt;0,SUMIF('SOURCE BA'!$F:$F,$A11,'SOURCE BA'!$C:$C),IF(COUNTIF('SOURCE BA'!$F:$F,$A11 &amp; "?")&gt;0,SUMIF('SOURCE BA'!$F:$F,$A11 &amp; "?", 'SOURCE BA'!$C:$C),"..."))</f>
        <v>...</v>
      </c>
      <c r="E11" s="587" t="str">
        <f>IF(COUNTIF('SOURCE EA'!$F:$F,$A11)&gt;0,SUMIF('SOURCE EA'!$F:$F,$A11,'SOURCE EA'!$C:$C),IF(COUNTIF('SOURCE EA'!$F:$F,$A11 &amp; "?")&gt;0,SUMIF('SOURCE EA'!$F:$F,$A11 &amp; "?", 'SOURCE EA'!$C:$C),"..."))</f>
        <v>...</v>
      </c>
      <c r="F11" s="587" t="str">
        <f>IF(COUNTIF('SOURCE SS'!$F:$F,$A11)&gt;0,SUMIF('SOURCE SS'!$F:$F,$A11,'SOURCE SS'!$C:$C),IF(COUNTIF('SOURCE SS'!$F:$F,$A11 &amp; "?")&gt;0,SUMIF('SOURCE SS'!$F:$F,$A11 &amp; "?", 'SOURCE SS'!$C:$C),"..."))</f>
        <v>...</v>
      </c>
      <c r="G11" s="587" t="str">
        <f>IF(COUNTIF('SOURCE CC'!$F:$F,$A11)&gt;0,SUMIF('SOURCE CC'!$F:$F,$A11,'SOURCE CC'!$C:$C),IF(COUNTIF('SOURCE CC'!$F:$F,$A11 &amp; "?")&gt;0,SUMIF('SOURCE CC'!$F:$F,$A11 &amp; "?", 'SOURCE CC'!$C:$C),"..."))</f>
        <v>...</v>
      </c>
      <c r="H11" s="587" t="str">
        <f>IF(COUNTIF('SOURCE CG'!$F:$F,$A11)&gt;0,SUMIF('SOURCE CG'!$F:$F,$A11,'SOURCE CG'!$C:$C),IF(COUNTIF('SOURCE CG'!$F:$F,$A11 &amp; "?")&gt;0,SUMIF('SOURCE CG'!$F:$F,$A11 &amp; "?", 'SOURCE CG'!$C:$C),IF(COUNT(D11:G11)&gt;0,SUM(D11:G11),"...")))</f>
        <v>...</v>
      </c>
      <c r="I11" s="587" t="str">
        <f>IF(COUNTIF('SOURCE SG'!$F:$F,$A11)&gt;0,SUMIF('SOURCE SG'!$F:$F,$A11,'SOURCE SG'!$C:$C),IF(COUNTIF('SOURCE SG'!$F:$F,$A11 &amp; "?")&gt;0,SUMIF('SOURCE SG'!$F:$F,$A11 &amp; "?", 'SOURCE SG'!$C:$C),"..."))</f>
        <v>...</v>
      </c>
      <c r="J11" s="587" t="str">
        <f>IF(COUNTIF('SOURCE LG'!$F:$F,$A11)&gt;0,SUMIF('SOURCE LG'!$F:$F,$A11,'SOURCE LG'!$C:$C),IF(COUNTIF('SOURCE LG'!$F:$F,$A11 &amp; "?")&gt;0,SUMIF('SOURCE LG'!$F:$F,$A11 &amp; "?", 'SOURCE LG'!$C:$C),"..."))</f>
        <v>...</v>
      </c>
      <c r="K11" s="587" t="str">
        <f>IF(COUNTIF('SOURCE CT'!$F:$F,$A11)&gt;0,SUMIF('SOURCE CT'!$F:$F,$A11,'SOURCE CT'!$C:$C),IF(COUNTIF('SOURCE CT'!$F:$F,$A11 &amp; "?")&gt;0,SUMIF('SOURCE CT'!$F:$F,$A11 &amp; "?", 'SOURCE CT'!$C:$C),"..."))</f>
        <v>...</v>
      </c>
      <c r="L11" s="587" t="str">
        <f>IF(COUNTIF('SOURCE GG'!$F:$F,$A11)&gt;0,SUMIF('SOURCE GG'!$F:$F,$A11,'SOURCE GG'!$C:$C),IF(COUNTIF('SOURCE GG'!$F:$F,$A11 &amp; "?")&gt;0,SUMIF('SOURCE GG'!$F:$F,$A11 &amp; "?", 'SOURCE GG'!$C:$C),IF(COUNT(H11:K11)&gt;0,SUM(H11:K11),"...")))</f>
        <v>...</v>
      </c>
      <c r="M11" s="587" t="str">
        <f>IF(COUNTIF('SOURCE NFPC'!$F:$F,$A11)&gt;0,SUMIF('SOURCE NFPC'!$F:$F,$A11,'SOURCE NFPC'!$C:$C),IF(COUNTIF('SOURCE NFPC'!$F:$F,$A11 &amp; "?")&gt;0,SUMIF('SOURCE NFPC'!$F:$F,$A11 &amp; "?", 'SOURCE NFPC'!$C:$C),"..."))</f>
        <v>...</v>
      </c>
      <c r="N11" s="587" t="str">
        <f>IF(COUNTIF('SOURCE CN'!$F:$F,$A11)&gt;0,SUMIF('SOURCE CN'!$F:$F,$A11,'SOURCE CN'!$C:$C),IF(COUNTIF('SOURCE CN'!$F:$F,$A11 &amp; "?")&gt;0,SUMIF('SOURCE CN'!$F:$F,$A11 &amp; "?", 'SOURCE CN'!$C:$C),"..."))</f>
        <v>...</v>
      </c>
      <c r="O11" s="587" t="str">
        <f>IF(COUNTIF('SOURCE NFPS'!$F:$F,$A11)&gt;0,SUMIF('SOURCE NFPS'!$F:$F,$A11,'SOURCE NFPS'!$C:$C),IF(COUNTIF('SOURCE NFPS'!$F:$F,$A11 &amp; "?")&gt;0,SUMIF('SOURCE NFPS'!$F:$F,$A11 &amp; "?", 'SOURCE NFPS'!$C:$C),IF(COUNT(L11:N11)&gt;0,SUM(L11:N11),"...")))</f>
        <v>...</v>
      </c>
      <c r="Q11" s="563">
        <f t="shared" si="0"/>
        <v>0</v>
      </c>
      <c r="R11" s="564">
        <f t="shared" si="1"/>
        <v>0</v>
      </c>
      <c r="S11" s="565">
        <f t="shared" si="2"/>
        <v>0</v>
      </c>
      <c r="U11" s="144">
        <v>4111</v>
      </c>
      <c r="V11" s="144" t="str">
        <f t="shared" si="3"/>
        <v>A4111</v>
      </c>
    </row>
    <row r="12" spans="1:22" ht="9.75" customHeight="1">
      <c r="A12" s="677">
        <v>4112</v>
      </c>
      <c r="B12" s="96" t="s">
        <v>1066</v>
      </c>
      <c r="C12" s="4" t="s">
        <v>1063</v>
      </c>
      <c r="D12" s="587" t="str">
        <f>IF(COUNTIF('SOURCE BA'!$F:$F,$A12)&gt;0,SUMIF('SOURCE BA'!$F:$F,$A12,'SOURCE BA'!$C:$C),IF(COUNTIF('SOURCE BA'!$F:$F,$A12 &amp; "?")&gt;0,SUMIF('SOURCE BA'!$F:$F,$A12 &amp; "?", 'SOURCE BA'!$C:$C),"..."))</f>
        <v>...</v>
      </c>
      <c r="E12" s="587" t="str">
        <f>IF(COUNTIF('SOURCE EA'!$F:$F,$A12)&gt;0,SUMIF('SOURCE EA'!$F:$F,$A12,'SOURCE EA'!$C:$C),IF(COUNTIF('SOURCE EA'!$F:$F,$A12 &amp; "?")&gt;0,SUMIF('SOURCE EA'!$F:$F,$A12 &amp; "?", 'SOURCE EA'!$C:$C),"..."))</f>
        <v>...</v>
      </c>
      <c r="F12" s="587" t="str">
        <f>IF(COUNTIF('SOURCE SS'!$F:$F,$A12)&gt;0,SUMIF('SOURCE SS'!$F:$F,$A12,'SOURCE SS'!$C:$C),IF(COUNTIF('SOURCE SS'!$F:$F,$A12 &amp; "?")&gt;0,SUMIF('SOURCE SS'!$F:$F,$A12 &amp; "?", 'SOURCE SS'!$C:$C),"..."))</f>
        <v>...</v>
      </c>
      <c r="G12" s="587" t="str">
        <f>IF(COUNTIF('SOURCE CC'!$F:$F,$A12)&gt;0,SUMIF('SOURCE CC'!$F:$F,$A12,'SOURCE CC'!$C:$C),IF(COUNTIF('SOURCE CC'!$F:$F,$A12 &amp; "?")&gt;0,SUMIF('SOURCE CC'!$F:$F,$A12 &amp; "?", 'SOURCE CC'!$C:$C),"..."))</f>
        <v>...</v>
      </c>
      <c r="H12" s="587" t="str">
        <f>IF(COUNTIF('SOURCE CG'!$F:$F,$A12)&gt;0,SUMIF('SOURCE CG'!$F:$F,$A12,'SOURCE CG'!$C:$C),IF(COUNTIF('SOURCE CG'!$F:$F,$A12 &amp; "?")&gt;0,SUMIF('SOURCE CG'!$F:$F,$A12 &amp; "?", 'SOURCE CG'!$C:$C),IF(COUNT(D12:G12)&gt;0,SUM(D12:G12),"...")))</f>
        <v>...</v>
      </c>
      <c r="I12" s="587" t="str">
        <f>IF(COUNTIF('SOURCE SG'!$F:$F,$A12)&gt;0,SUMIF('SOURCE SG'!$F:$F,$A12,'SOURCE SG'!$C:$C),IF(COUNTIF('SOURCE SG'!$F:$F,$A12 &amp; "?")&gt;0,SUMIF('SOURCE SG'!$F:$F,$A12 &amp; "?", 'SOURCE SG'!$C:$C),"..."))</f>
        <v>...</v>
      </c>
      <c r="J12" s="587" t="str">
        <f>IF(COUNTIF('SOURCE LG'!$F:$F,$A12)&gt;0,SUMIF('SOURCE LG'!$F:$F,$A12,'SOURCE LG'!$C:$C),IF(COUNTIF('SOURCE LG'!$F:$F,$A12 &amp; "?")&gt;0,SUMIF('SOURCE LG'!$F:$F,$A12 &amp; "?", 'SOURCE LG'!$C:$C),"..."))</f>
        <v>...</v>
      </c>
      <c r="K12" s="587" t="str">
        <f>IF(COUNTIF('SOURCE CT'!$F:$F,$A12)&gt;0,SUMIF('SOURCE CT'!$F:$F,$A12,'SOURCE CT'!$C:$C),IF(COUNTIF('SOURCE CT'!$F:$F,$A12 &amp; "?")&gt;0,SUMIF('SOURCE CT'!$F:$F,$A12 &amp; "?", 'SOURCE CT'!$C:$C),"..."))</f>
        <v>...</v>
      </c>
      <c r="L12" s="587" t="str">
        <f>IF(COUNTIF('SOURCE GG'!$F:$F,$A12)&gt;0,SUMIF('SOURCE GG'!$F:$F,$A12,'SOURCE GG'!$C:$C),IF(COUNTIF('SOURCE GG'!$F:$F,$A12 &amp; "?")&gt;0,SUMIF('SOURCE GG'!$F:$F,$A12 &amp; "?", 'SOURCE GG'!$C:$C),IF(COUNT(H12:K12)&gt;0,SUM(H12:K12),"...")))</f>
        <v>...</v>
      </c>
      <c r="M12" s="587" t="str">
        <f>IF(COUNTIF('SOURCE NFPC'!$F:$F,$A12)&gt;0,SUMIF('SOURCE NFPC'!$F:$F,$A12,'SOURCE NFPC'!$C:$C),IF(COUNTIF('SOURCE NFPC'!$F:$F,$A12 &amp; "?")&gt;0,SUMIF('SOURCE NFPC'!$F:$F,$A12 &amp; "?", 'SOURCE NFPC'!$C:$C),"..."))</f>
        <v>...</v>
      </c>
      <c r="N12" s="587" t="str">
        <f>IF(COUNTIF('SOURCE CN'!$F:$F,$A12)&gt;0,SUMIF('SOURCE CN'!$F:$F,$A12,'SOURCE CN'!$C:$C),IF(COUNTIF('SOURCE CN'!$F:$F,$A12 &amp; "?")&gt;0,SUMIF('SOURCE CN'!$F:$F,$A12 &amp; "?", 'SOURCE CN'!$C:$C),"..."))</f>
        <v>...</v>
      </c>
      <c r="O12" s="587" t="str">
        <f>IF(COUNTIF('SOURCE NFPS'!$F:$F,$A12)&gt;0,SUMIF('SOURCE NFPS'!$F:$F,$A12,'SOURCE NFPS'!$C:$C),IF(COUNTIF('SOURCE NFPS'!$F:$F,$A12 &amp; "?")&gt;0,SUMIF('SOURCE NFPS'!$F:$F,$A12 &amp; "?", 'SOURCE NFPS'!$C:$C),IF(COUNT(L12:N12)&gt;0,SUM(L12:N12),"...")))</f>
        <v>...</v>
      </c>
      <c r="Q12" s="563">
        <f t="shared" si="0"/>
        <v>0</v>
      </c>
      <c r="R12" s="564">
        <f t="shared" si="1"/>
        <v>0</v>
      </c>
      <c r="S12" s="565">
        <f t="shared" si="2"/>
        <v>0</v>
      </c>
      <c r="U12" s="144">
        <v>4112</v>
      </c>
      <c r="V12" s="144" t="str">
        <f t="shared" si="3"/>
        <v>A4112</v>
      </c>
    </row>
    <row r="13" spans="1:22" ht="9.75" customHeight="1">
      <c r="A13" s="677">
        <v>4113</v>
      </c>
      <c r="B13" s="96" t="s">
        <v>1247</v>
      </c>
      <c r="C13" s="4" t="s">
        <v>1063</v>
      </c>
      <c r="D13" s="587" t="str">
        <f>IF(COUNTIF('SOURCE BA'!$F:$F,$A13)&gt;0,SUMIF('SOURCE BA'!$F:$F,$A13,'SOURCE BA'!$C:$C),IF(COUNTIF('SOURCE BA'!$F:$F,$A13 &amp; "?")&gt;0,SUMIF('SOURCE BA'!$F:$F,$A13 &amp; "?", 'SOURCE BA'!$C:$C),"..."))</f>
        <v>...</v>
      </c>
      <c r="E13" s="587" t="str">
        <f>IF(COUNTIF('SOURCE EA'!$F:$F,$A13)&gt;0,SUMIF('SOURCE EA'!$F:$F,$A13,'SOURCE EA'!$C:$C),IF(COUNTIF('SOURCE EA'!$F:$F,$A13 &amp; "?")&gt;0,SUMIF('SOURCE EA'!$F:$F,$A13 &amp; "?", 'SOURCE EA'!$C:$C),"..."))</f>
        <v>...</v>
      </c>
      <c r="F13" s="587" t="str">
        <f>IF(COUNTIF('SOURCE SS'!$F:$F,$A13)&gt;0,SUMIF('SOURCE SS'!$F:$F,$A13,'SOURCE SS'!$C:$C),IF(COUNTIF('SOURCE SS'!$F:$F,$A13 &amp; "?")&gt;0,SUMIF('SOURCE SS'!$F:$F,$A13 &amp; "?", 'SOURCE SS'!$C:$C),"..."))</f>
        <v>...</v>
      </c>
      <c r="G13" s="587" t="str">
        <f>IF(COUNTIF('SOURCE CC'!$F:$F,$A13)&gt;0,SUMIF('SOURCE CC'!$F:$F,$A13,'SOURCE CC'!$C:$C),IF(COUNTIF('SOURCE CC'!$F:$F,$A13 &amp; "?")&gt;0,SUMIF('SOURCE CC'!$F:$F,$A13 &amp; "?", 'SOURCE CC'!$C:$C),"..."))</f>
        <v>...</v>
      </c>
      <c r="H13" s="587" t="str">
        <f>IF(COUNTIF('SOURCE CG'!$F:$F,$A13)&gt;0,SUMIF('SOURCE CG'!$F:$F,$A13,'SOURCE CG'!$C:$C),IF(COUNTIF('SOURCE CG'!$F:$F,$A13 &amp; "?")&gt;0,SUMIF('SOURCE CG'!$F:$F,$A13 &amp; "?", 'SOURCE CG'!$C:$C),IF(COUNT(D13:G13)&gt;0,SUM(D13:G13),"...")))</f>
        <v>...</v>
      </c>
      <c r="I13" s="587" t="str">
        <f>IF(COUNTIF('SOURCE SG'!$F:$F,$A13)&gt;0,SUMIF('SOURCE SG'!$F:$F,$A13,'SOURCE SG'!$C:$C),IF(COUNTIF('SOURCE SG'!$F:$F,$A13 &amp; "?")&gt;0,SUMIF('SOURCE SG'!$F:$F,$A13 &amp; "?", 'SOURCE SG'!$C:$C),"..."))</f>
        <v>...</v>
      </c>
      <c r="J13" s="587" t="str">
        <f>IF(COUNTIF('SOURCE LG'!$F:$F,$A13)&gt;0,SUMIF('SOURCE LG'!$F:$F,$A13,'SOURCE LG'!$C:$C),IF(COUNTIF('SOURCE LG'!$F:$F,$A13 &amp; "?")&gt;0,SUMIF('SOURCE LG'!$F:$F,$A13 &amp; "?", 'SOURCE LG'!$C:$C),"..."))</f>
        <v>...</v>
      </c>
      <c r="K13" s="587" t="str">
        <f>IF(COUNTIF('SOURCE CT'!$F:$F,$A13)&gt;0,SUMIF('SOURCE CT'!$F:$F,$A13,'SOURCE CT'!$C:$C),IF(COUNTIF('SOURCE CT'!$F:$F,$A13 &amp; "?")&gt;0,SUMIF('SOURCE CT'!$F:$F,$A13 &amp; "?", 'SOURCE CT'!$C:$C),"..."))</f>
        <v>...</v>
      </c>
      <c r="L13" s="587" t="str">
        <f>IF(COUNTIF('SOURCE GG'!$F:$F,$A13)&gt;0,SUMIF('SOURCE GG'!$F:$F,$A13,'SOURCE GG'!$C:$C),IF(COUNTIF('SOURCE GG'!$F:$F,$A13 &amp; "?")&gt;0,SUMIF('SOURCE GG'!$F:$F,$A13 &amp; "?", 'SOURCE GG'!$C:$C),IF(COUNT(H13:K13)&gt;0,SUM(H13:K13),"...")))</f>
        <v>...</v>
      </c>
      <c r="M13" s="587" t="str">
        <f>IF(COUNTIF('SOURCE NFPC'!$F:$F,$A13)&gt;0,SUMIF('SOURCE NFPC'!$F:$F,$A13,'SOURCE NFPC'!$C:$C),IF(COUNTIF('SOURCE NFPC'!$F:$F,$A13 &amp; "?")&gt;0,SUMIF('SOURCE NFPC'!$F:$F,$A13 &amp; "?", 'SOURCE NFPC'!$C:$C),"..."))</f>
        <v>...</v>
      </c>
      <c r="N13" s="587" t="str">
        <f>IF(COUNTIF('SOURCE CN'!$F:$F,$A13)&gt;0,SUMIF('SOURCE CN'!$F:$F,$A13,'SOURCE CN'!$C:$C),IF(COUNTIF('SOURCE CN'!$F:$F,$A13 &amp; "?")&gt;0,SUMIF('SOURCE CN'!$F:$F,$A13 &amp; "?", 'SOURCE CN'!$C:$C),"..."))</f>
        <v>...</v>
      </c>
      <c r="O13" s="587" t="str">
        <f>IF(COUNTIF('SOURCE NFPS'!$F:$F,$A13)&gt;0,SUMIF('SOURCE NFPS'!$F:$F,$A13,'SOURCE NFPS'!$C:$C),IF(COUNTIF('SOURCE NFPS'!$F:$F,$A13 &amp; "?")&gt;0,SUMIF('SOURCE NFPS'!$F:$F,$A13 &amp; "?", 'SOURCE NFPS'!$C:$C),IF(COUNT(L13:N13)&gt;0,SUM(L13:N13),"...")))</f>
        <v>...</v>
      </c>
      <c r="Q13" s="563">
        <f t="shared" si="0"/>
        <v>0</v>
      </c>
      <c r="R13" s="564">
        <f t="shared" si="1"/>
        <v>0</v>
      </c>
      <c r="S13" s="565">
        <f t="shared" si="2"/>
        <v>0</v>
      </c>
      <c r="U13" s="144">
        <v>4113</v>
      </c>
      <c r="V13" s="144" t="str">
        <f t="shared" si="3"/>
        <v>A4113</v>
      </c>
    </row>
    <row r="14" spans="1:22" ht="15" customHeight="1">
      <c r="A14" s="472">
        <v>412</v>
      </c>
      <c r="B14" s="95" t="s">
        <v>2331</v>
      </c>
      <c r="C14" s="4" t="s">
        <v>1063</v>
      </c>
      <c r="D14" s="605" t="str">
        <f>IF(COUNTIF('SOURCE BA'!$F:$F,$A14)&gt;0,SUMIF('SOURCE BA'!$F:$F,$A14,'SOURCE BA'!$C:$C),IF(COUNTIF('SOURCE BA'!$F:$F,$A14 &amp; "?")&gt;0,SUMIF('SOURCE BA'!$F:$F,$A14 &amp; "?", 'SOURCE BA'!$C:$C),"..."))</f>
        <v>...</v>
      </c>
      <c r="E14" s="605" t="str">
        <f>IF(COUNTIF('SOURCE EA'!$F:$F,$A14)&gt;0,SUMIF('SOURCE EA'!$F:$F,$A14,'SOURCE EA'!$C:$C),IF(COUNTIF('SOURCE EA'!$F:$F,$A14 &amp; "?")&gt;0,SUMIF('SOURCE EA'!$F:$F,$A14 &amp; "?", 'SOURCE EA'!$C:$C),"..."))</f>
        <v>...</v>
      </c>
      <c r="F14" s="605" t="str">
        <f>IF(COUNTIF('SOURCE SS'!$F:$F,$A14)&gt;0,SUMIF('SOURCE SS'!$F:$F,$A14,'SOURCE SS'!$C:$C),IF(COUNTIF('SOURCE SS'!$F:$F,$A14 &amp; "?")&gt;0,SUMIF('SOURCE SS'!$F:$F,$A14 &amp; "?", 'SOURCE SS'!$C:$C),"..."))</f>
        <v>...</v>
      </c>
      <c r="G14" s="605" t="str">
        <f>IF(COUNTIF('SOURCE CC'!$F:$F,$A14)&gt;0,SUMIF('SOURCE CC'!$F:$F,$A14,'SOURCE CC'!$C:$C),IF(COUNTIF('SOURCE CC'!$F:$F,$A14 &amp; "?")&gt;0,SUMIF('SOURCE CC'!$F:$F,$A14 &amp; "?", 'SOURCE CC'!$C:$C),"..."))</f>
        <v>...</v>
      </c>
      <c r="H14" s="605" t="str">
        <f>IF(COUNTIF('SOURCE CG'!$F:$F,$A14)&gt;0,SUMIF('SOURCE CG'!$F:$F,$A14,'SOURCE CG'!$C:$C),IF(COUNTIF('SOURCE CG'!$F:$F,$A14 &amp; "?")&gt;0,SUMIF('SOURCE CG'!$F:$F,$A14 &amp; "?", 'SOURCE CG'!$C:$C),IF(COUNT(D14:G14)&gt;0,SUM(D14:G14),"...")))</f>
        <v>...</v>
      </c>
      <c r="I14" s="605" t="str">
        <f>IF(COUNTIF('SOURCE SG'!$F:$F,$A14)&gt;0,SUMIF('SOURCE SG'!$F:$F,$A14,'SOURCE SG'!$C:$C),IF(COUNTIF('SOURCE SG'!$F:$F,$A14 &amp; "?")&gt;0,SUMIF('SOURCE SG'!$F:$F,$A14 &amp; "?", 'SOURCE SG'!$C:$C),"..."))</f>
        <v>...</v>
      </c>
      <c r="J14" s="605" t="str">
        <f>IF(COUNTIF('SOURCE LG'!$F:$F,$A14)&gt;0,SUMIF('SOURCE LG'!$F:$F,$A14,'SOURCE LG'!$C:$C),IF(COUNTIF('SOURCE LG'!$F:$F,$A14 &amp; "?")&gt;0,SUMIF('SOURCE LG'!$F:$F,$A14 &amp; "?", 'SOURCE LG'!$C:$C),"..."))</f>
        <v>...</v>
      </c>
      <c r="K14" s="605" t="str">
        <f>IF(COUNTIF('SOURCE CT'!$F:$F,$A14)&gt;0,SUMIF('SOURCE CT'!$F:$F,$A14,'SOURCE CT'!$C:$C),IF(COUNTIF('SOURCE CT'!$F:$F,$A14 &amp; "?")&gt;0,SUMIF('SOURCE CT'!$F:$F,$A14 &amp; "?", 'SOURCE CT'!$C:$C),"..."))</f>
        <v>...</v>
      </c>
      <c r="L14" s="605" t="str">
        <f>IF(COUNTIF('SOURCE GG'!$F:$F,$A14)&gt;0,SUMIF('SOURCE GG'!$F:$F,$A14,'SOURCE GG'!$C:$C),IF(COUNTIF('SOURCE GG'!$F:$F,$A14 &amp; "?")&gt;0,SUMIF('SOURCE GG'!$F:$F,$A14 &amp; "?", 'SOURCE GG'!$C:$C),IF(COUNT(H14:K14)&gt;0,SUM(H14:K14),"...")))</f>
        <v>...</v>
      </c>
      <c r="M14" s="605" t="str">
        <f>IF(COUNTIF('SOURCE NFPC'!$F:$F,$A14)&gt;0,SUMIF('SOURCE NFPC'!$F:$F,$A14,'SOURCE NFPC'!$C:$C),IF(COUNTIF('SOURCE NFPC'!$F:$F,$A14 &amp; "?")&gt;0,SUMIF('SOURCE NFPC'!$F:$F,$A14 &amp; "?", 'SOURCE NFPC'!$C:$C),"..."))</f>
        <v>...</v>
      </c>
      <c r="N14" s="605" t="str">
        <f>IF(COUNTIF('SOURCE CN'!$F:$F,$A14)&gt;0,SUMIF('SOURCE CN'!$F:$F,$A14,'SOURCE CN'!$C:$C),IF(COUNTIF('SOURCE CN'!$F:$F,$A14 &amp; "?")&gt;0,SUMIF('SOURCE CN'!$F:$F,$A14 &amp; "?", 'SOURCE CN'!$C:$C),"..."))</f>
        <v>...</v>
      </c>
      <c r="O14" s="605" t="str">
        <f>IF(COUNTIF('SOURCE NFPS'!$F:$F,$A14)&gt;0,SUMIF('SOURCE NFPS'!$F:$F,$A14,'SOURCE NFPS'!$C:$C),IF(COUNTIF('SOURCE NFPS'!$F:$F,$A14 &amp; "?")&gt;0,SUMIF('SOURCE NFPS'!$F:$F,$A14 &amp; "?", 'SOURCE NFPS'!$C:$C),IF(COUNT(L14:N14)&gt;0,SUM(L14:N14),"...")))</f>
        <v>...</v>
      </c>
      <c r="Q14" s="563">
        <f t="shared" si="0"/>
        <v>0</v>
      </c>
      <c r="R14" s="564">
        <f t="shared" si="1"/>
        <v>0</v>
      </c>
      <c r="S14" s="565">
        <f t="shared" si="2"/>
        <v>0</v>
      </c>
      <c r="U14" s="149">
        <v>412</v>
      </c>
      <c r="V14" s="149" t="str">
        <f t="shared" si="3"/>
        <v>A412</v>
      </c>
    </row>
    <row r="15" spans="1:22" ht="15" customHeight="1">
      <c r="A15" s="472">
        <v>413</v>
      </c>
      <c r="B15" s="95" t="s">
        <v>2332</v>
      </c>
      <c r="C15" s="4" t="s">
        <v>1063</v>
      </c>
      <c r="D15" s="605" t="str">
        <f>IF(COUNTIF('SOURCE BA'!$F:$F,$A15)&gt;0,SUMIF('SOURCE BA'!$F:$F,$A15,'SOURCE BA'!$C:$C),IF(COUNTIF('SOURCE BA'!$F:$F,$A15 &amp; "?")&gt;0,SUMIF('SOURCE BA'!$F:$F,$A15 &amp; "?", 'SOURCE BA'!$C:$C),"..."))</f>
        <v>...</v>
      </c>
      <c r="E15" s="605" t="str">
        <f>IF(COUNTIF('SOURCE EA'!$F:$F,$A15)&gt;0,SUMIF('SOURCE EA'!$F:$F,$A15,'SOURCE EA'!$C:$C),IF(COUNTIF('SOURCE EA'!$F:$F,$A15 &amp; "?")&gt;0,SUMIF('SOURCE EA'!$F:$F,$A15 &amp; "?", 'SOURCE EA'!$C:$C),"..."))</f>
        <v>...</v>
      </c>
      <c r="F15" s="605" t="str">
        <f>IF(COUNTIF('SOURCE SS'!$F:$F,$A15)&gt;0,SUMIF('SOURCE SS'!$F:$F,$A15,'SOURCE SS'!$C:$C),IF(COUNTIF('SOURCE SS'!$F:$F,$A15 &amp; "?")&gt;0,SUMIF('SOURCE SS'!$F:$F,$A15 &amp; "?", 'SOURCE SS'!$C:$C),"..."))</f>
        <v>...</v>
      </c>
      <c r="G15" s="605" t="str">
        <f>IF(COUNTIF('SOURCE CC'!$F:$F,$A15)&gt;0,SUMIF('SOURCE CC'!$F:$F,$A15,'SOURCE CC'!$C:$C),IF(COUNTIF('SOURCE CC'!$F:$F,$A15 &amp; "?")&gt;0,SUMIF('SOURCE CC'!$F:$F,$A15 &amp; "?", 'SOURCE CC'!$C:$C),"..."))</f>
        <v>...</v>
      </c>
      <c r="H15" s="605" t="str">
        <f>IF(COUNTIF('SOURCE CG'!$F:$F,$A15)&gt;0,SUMIF('SOURCE CG'!$F:$F,$A15,'SOURCE CG'!$C:$C),IF(COUNTIF('SOURCE CG'!$F:$F,$A15 &amp; "?")&gt;0,SUMIF('SOURCE CG'!$F:$F,$A15 &amp; "?", 'SOURCE CG'!$C:$C),IF(COUNT(D15:G15)&gt;0,SUM(D15:G15),"...")))</f>
        <v>...</v>
      </c>
      <c r="I15" s="605" t="str">
        <f>IF(COUNTIF('SOURCE SG'!$F:$F,$A15)&gt;0,SUMIF('SOURCE SG'!$F:$F,$A15,'SOURCE SG'!$C:$C),IF(COUNTIF('SOURCE SG'!$F:$F,$A15 &amp; "?")&gt;0,SUMIF('SOURCE SG'!$F:$F,$A15 &amp; "?", 'SOURCE SG'!$C:$C),"..."))</f>
        <v>...</v>
      </c>
      <c r="J15" s="605" t="str">
        <f>IF(COUNTIF('SOURCE LG'!$F:$F,$A15)&gt;0,SUMIF('SOURCE LG'!$F:$F,$A15,'SOURCE LG'!$C:$C),IF(COUNTIF('SOURCE LG'!$F:$F,$A15 &amp; "?")&gt;0,SUMIF('SOURCE LG'!$F:$F,$A15 &amp; "?", 'SOURCE LG'!$C:$C),"..."))</f>
        <v>...</v>
      </c>
      <c r="K15" s="605" t="str">
        <f>IF(COUNTIF('SOURCE CT'!$F:$F,$A15)&gt;0,SUMIF('SOURCE CT'!$F:$F,$A15,'SOURCE CT'!$C:$C),IF(COUNTIF('SOURCE CT'!$F:$F,$A15 &amp; "?")&gt;0,SUMIF('SOURCE CT'!$F:$F,$A15 &amp; "?", 'SOURCE CT'!$C:$C),"..."))</f>
        <v>...</v>
      </c>
      <c r="L15" s="605" t="str">
        <f>IF(COUNTIF('SOURCE GG'!$F:$F,$A15)&gt;0,SUMIF('SOURCE GG'!$F:$F,$A15,'SOURCE GG'!$C:$C),IF(COUNTIF('SOURCE GG'!$F:$F,$A15 &amp; "?")&gt;0,SUMIF('SOURCE GG'!$F:$F,$A15 &amp; "?", 'SOURCE GG'!$C:$C),IF(COUNT(H15:K15)&gt;0,SUM(H15:K15),"...")))</f>
        <v>...</v>
      </c>
      <c r="M15" s="605" t="str">
        <f>IF(COUNTIF('SOURCE NFPC'!$F:$F,$A15)&gt;0,SUMIF('SOURCE NFPC'!$F:$F,$A15,'SOURCE NFPC'!$C:$C),IF(COUNTIF('SOURCE NFPC'!$F:$F,$A15 &amp; "?")&gt;0,SUMIF('SOURCE NFPC'!$F:$F,$A15 &amp; "?", 'SOURCE NFPC'!$C:$C),"..."))</f>
        <v>...</v>
      </c>
      <c r="N15" s="605" t="str">
        <f>IF(COUNTIF('SOURCE CN'!$F:$F,$A15)&gt;0,SUMIF('SOURCE CN'!$F:$F,$A15,'SOURCE CN'!$C:$C),IF(COUNTIF('SOURCE CN'!$F:$F,$A15 &amp; "?")&gt;0,SUMIF('SOURCE CN'!$F:$F,$A15 &amp; "?", 'SOURCE CN'!$C:$C),"..."))</f>
        <v>...</v>
      </c>
      <c r="O15" s="605" t="str">
        <f>IF(COUNTIF('SOURCE NFPS'!$F:$F,$A15)&gt;0,SUMIF('SOURCE NFPS'!$F:$F,$A15,'SOURCE NFPS'!$C:$C),IF(COUNTIF('SOURCE NFPS'!$F:$F,$A15 &amp; "?")&gt;0,SUMIF('SOURCE NFPS'!$F:$F,$A15 &amp; "?", 'SOURCE NFPS'!$C:$C),IF(COUNT(L15:N15)&gt;0,SUM(L15:N15),"...")))</f>
        <v>...</v>
      </c>
      <c r="Q15" s="563">
        <f t="shared" si="0"/>
        <v>0</v>
      </c>
      <c r="R15" s="564">
        <f t="shared" si="1"/>
        <v>0</v>
      </c>
      <c r="S15" s="565">
        <f t="shared" si="2"/>
        <v>0</v>
      </c>
      <c r="U15" s="149">
        <v>413</v>
      </c>
      <c r="V15" s="149" t="str">
        <f t="shared" si="3"/>
        <v>A413</v>
      </c>
    </row>
    <row r="16" spans="1:22" ht="15" customHeight="1">
      <c r="A16" s="472">
        <v>414</v>
      </c>
      <c r="B16" s="95" t="s">
        <v>2333</v>
      </c>
      <c r="C16" s="4" t="s">
        <v>1063</v>
      </c>
      <c r="D16" s="605" t="str">
        <f>IF(COUNTIF('SOURCE BA'!$F:$F,$A16)&gt;0,SUMIF('SOURCE BA'!$F:$F,$A16,'SOURCE BA'!$C:$C),IF(COUNT(D17:D18)&gt;0, SUM(D17:D18),IF(COUNTIF('SOURCE BA'!$F:$F,$A16 &amp; "?")&gt;0,SUMIF('SOURCE BA'!$F:$F,$A16 &amp; "?", 'SOURCE BA'!$C:$C),"...")))</f>
        <v>...</v>
      </c>
      <c r="E16" s="605" t="str">
        <f>IF(COUNTIF('SOURCE EA'!$F:$F,$A16)&gt;0,SUMIF('SOURCE EA'!$F:$F,$A16,'SOURCE EA'!$C:$C),IF(COUNT(E17:E18)&gt;0, SUM(E17:E18),IF(COUNTIF('SOURCE EA'!$F:$F,$A16 &amp; "?")&gt;0,SUMIF('SOURCE EA'!$F:$F,$A16 &amp; "?", 'SOURCE EA'!$C:$C),"...")))</f>
        <v>...</v>
      </c>
      <c r="F16" s="605" t="str">
        <f>IF(COUNTIF('SOURCE SS'!$F:$F,$A16)&gt;0,SUMIF('SOURCE SS'!$F:$F,$A16,'SOURCE SS'!$C:$C),IF(COUNT(F17:F18)&gt;0, SUM(F17:F18),IF(COUNTIF('SOURCE SS'!$F:$F,$A16 &amp; "?")&gt;0,SUMIF('SOURCE SS'!$F:$F,$A16 &amp; "?", 'SOURCE SS'!$C:$C),"...")))</f>
        <v>...</v>
      </c>
      <c r="G16" s="605" t="str">
        <f>IF(COUNTIF('SOURCE CC'!$F:$F,$A16)&gt;0,SUMIF('SOURCE CC'!$F:$F,$A16,'SOURCE CC'!$C:$C),IF(COUNT(G17:G18)&gt;0, SUM(G17:G18),IF(COUNTIF('SOURCE CC'!$F:$F,$A16 &amp; "?")&gt;0,SUMIF('SOURCE CC'!$F:$F,$A16 &amp; "?", 'SOURCE CC'!$C:$C),"...")))</f>
        <v>...</v>
      </c>
      <c r="H16" s="605" t="str">
        <f>IF(COUNTIF('SOURCE CG'!$F:$F,$A16)&gt;0,SUMIF('SOURCE CG'!$F:$F,$A16,'SOURCE CG'!$C:$C),IF(COUNT(H17:H18)&gt;0, SUM(H17:H18),IF(COUNTIF('SOURCE CG'!$F:$F,$A16 &amp; "?")&gt;0,SUMIF('SOURCE CG'!$F:$F,$A16 &amp; "?", 'SOURCE CG'!$C:$C),IF(COUNT(D16:G16)&gt;0,SUM(D16:G16),"..."))))</f>
        <v>...</v>
      </c>
      <c r="I16" s="605" t="str">
        <f>IF(COUNTIF('SOURCE SG'!$F:$F,$A16)&gt;0,SUMIF('SOURCE SG'!$F:$F,$A16,'SOURCE SG'!$C:$C),IF(COUNT(I17:I18)&gt;0, SUM(I17:I18),IF(COUNTIF('SOURCE SG'!$F:$F,$A16 &amp; "?")&gt;0,SUMIF('SOURCE SG'!$F:$F,$A16 &amp; "?", 'SOURCE SG'!$C:$C),"...")))</f>
        <v>...</v>
      </c>
      <c r="J16" s="605" t="str">
        <f>IF(COUNTIF('SOURCE LG'!$F:$F,$A16)&gt;0,SUMIF('SOURCE LG'!$F:$F,$A16,'SOURCE LG'!$C:$C),IF(COUNT(J17:J18)&gt;0, SUM(J17:J18),IF(COUNTIF('SOURCE LG'!$F:$F,$A16 &amp; "?")&gt;0,SUMIF('SOURCE LG'!$F:$F,$A16 &amp; "?", 'SOURCE LG'!$C:$C),"...")))</f>
        <v>...</v>
      </c>
      <c r="K16" s="605" t="str">
        <f>IF(COUNTIF('SOURCE CT'!$F:$F,$A16)&gt;0,SUMIF('SOURCE CT'!$F:$F,$A16,'SOURCE CT'!$C:$C),IF(COUNT(K17:K18)&gt;0, SUM(K17:K18),IF(COUNTIF('SOURCE CT'!$F:$F,$A16 &amp; "?")&gt;0,SUMIF('SOURCE CT'!$F:$F,$A16 &amp; "?", 'SOURCE CT'!$C:$C),"...")))</f>
        <v>...</v>
      </c>
      <c r="L16" s="605" t="str">
        <f>IF(COUNTIF('SOURCE GG'!$F:$F,$A16)&gt;0,SUMIF('SOURCE GG'!$F:$F,$A16,'SOURCE GG'!$C:$C),IF(COUNT(L17:L18)&gt;0, SUM(L17:L18),IF(COUNTIF('SOURCE GG'!$F:$F,$A16 &amp; "?")&gt;0,SUMIF('SOURCE GG'!$F:$F,$A16 &amp; "?", 'SOURCE GG'!$C:$C),IF(COUNT(H16:K16)&gt;0,SUM(H16:K16),"..."))))</f>
        <v>...</v>
      </c>
      <c r="M16" s="605" t="str">
        <f>IF(COUNTIF('SOURCE NFPC'!$F:$F,$A16)&gt;0,SUMIF('SOURCE NFPC'!$F:$F,$A16,'SOURCE NFPC'!$C:$C),IF(COUNT(M17:M18)&gt;0, SUM(M17:M18),IF(COUNTIF('SOURCE NFPC'!$F:$F,$A16 &amp; "?")&gt;0,SUMIF('SOURCE NFPC'!$F:$F,$A16 &amp; "?", 'SOURCE NFPC'!$C:$C),"...")))</f>
        <v>...</v>
      </c>
      <c r="N16" s="605" t="str">
        <f>IF(COUNTIF('SOURCE CN'!$F:$F,$A16)&gt;0,SUMIF('SOURCE CN'!$F:$F,$A16,'SOURCE CN'!$C:$C),IF(COUNT(N17:N18)&gt;0, SUM(N17:N18),IF(COUNTIF('SOURCE CN'!$F:$F,$A16 &amp; "?")&gt;0,SUMIF('SOURCE CN'!$F:$F,$A16 &amp; "?", 'SOURCE CN'!$C:$C),"...")))</f>
        <v>...</v>
      </c>
      <c r="O16" s="605" t="str">
        <f>IF(COUNTIF('SOURCE NFPS'!$F:$F,$A16)&gt;0,SUMIF('SOURCE NFPS'!$F:$F,$A16,'SOURCE NFPS'!$C:$C),IF(COUNT(O17:O18)&gt;0, SUM(O17:O18),IF(COUNTIF('SOURCE NFPS'!$F:$F,$A16 &amp; "?")&gt;0,SUMIF('SOURCE NFPS'!$F:$F,$A16 &amp; "?", 'SOURCE NFPS'!$C:$C),IF(COUNT(L16:N16)&gt;0,SUM(L16:N16),"..."))))</f>
        <v>...</v>
      </c>
      <c r="Q16" s="563">
        <f t="shared" si="0"/>
        <v>0</v>
      </c>
      <c r="R16" s="564">
        <f t="shared" si="1"/>
        <v>0</v>
      </c>
      <c r="S16" s="565">
        <f t="shared" si="2"/>
        <v>0</v>
      </c>
      <c r="U16" s="149">
        <v>414</v>
      </c>
      <c r="V16" s="149" t="str">
        <f t="shared" si="3"/>
        <v>A414</v>
      </c>
    </row>
    <row r="17" spans="1:22" ht="9.75" customHeight="1">
      <c r="A17" s="677">
        <v>4141</v>
      </c>
      <c r="B17" s="96" t="s">
        <v>1391</v>
      </c>
      <c r="C17" s="4" t="s">
        <v>1063</v>
      </c>
      <c r="D17" s="587" t="str">
        <f>IF(COUNTIF('SOURCE BA'!$F:$F,$A17)&gt;0,SUMIF('SOURCE BA'!$F:$F,$A17,'SOURCE BA'!$C:$C),IF(COUNTIF('SOURCE BA'!$F:$F,$A17 &amp; "?")&gt;0,SUMIF('SOURCE BA'!$F:$F,$A17 &amp; "?", 'SOURCE BA'!$C:$C),"..."))</f>
        <v>...</v>
      </c>
      <c r="E17" s="587" t="str">
        <f>IF(COUNTIF('SOURCE EA'!$F:$F,$A17)&gt;0,SUMIF('SOURCE EA'!$F:$F,$A17,'SOURCE EA'!$C:$C),IF(COUNTIF('SOURCE EA'!$F:$F,$A17 &amp; "?")&gt;0,SUMIF('SOURCE EA'!$F:$F,$A17 &amp; "?", 'SOURCE EA'!$C:$C),"..."))</f>
        <v>...</v>
      </c>
      <c r="F17" s="587" t="str">
        <f>IF(COUNTIF('SOURCE SS'!$F:$F,$A17)&gt;0,SUMIF('SOURCE SS'!$F:$F,$A17,'SOURCE SS'!$C:$C),IF(COUNTIF('SOURCE SS'!$F:$F,$A17 &amp; "?")&gt;0,SUMIF('SOURCE SS'!$F:$F,$A17 &amp; "?", 'SOURCE SS'!$C:$C),"..."))</f>
        <v>...</v>
      </c>
      <c r="G17" s="587" t="str">
        <f>IF(COUNTIF('SOURCE CC'!$F:$F,$A17)&gt;0,SUMIF('SOURCE CC'!$F:$F,$A17,'SOURCE CC'!$C:$C),IF(COUNTIF('SOURCE CC'!$F:$F,$A17 &amp; "?")&gt;0,SUMIF('SOURCE CC'!$F:$F,$A17 &amp; "?", 'SOURCE CC'!$C:$C),"..."))</f>
        <v>...</v>
      </c>
      <c r="H17" s="587" t="str">
        <f>IF(COUNTIF('SOURCE CG'!$F:$F,$A17)&gt;0,SUMIF('SOURCE CG'!$F:$F,$A17,'SOURCE CG'!$C:$C),IF(COUNTIF('SOURCE CG'!$F:$F,$A17 &amp; "?")&gt;0,SUMIF('SOURCE CG'!$F:$F,$A17 &amp; "?", 'SOURCE CG'!$C:$C),IF(COUNT(D17:G17)&gt;0,SUM(D17:G17),"...")))</f>
        <v>...</v>
      </c>
      <c r="I17" s="587" t="str">
        <f>IF(COUNTIF('SOURCE SG'!$F:$F,$A17)&gt;0,SUMIF('SOURCE SG'!$F:$F,$A17,'SOURCE SG'!$C:$C),IF(COUNTIF('SOURCE SG'!$F:$F,$A17 &amp; "?")&gt;0,SUMIF('SOURCE SG'!$F:$F,$A17 &amp; "?", 'SOURCE SG'!$C:$C),"..."))</f>
        <v>...</v>
      </c>
      <c r="J17" s="587" t="str">
        <f>IF(COUNTIF('SOURCE LG'!$F:$F,$A17)&gt;0,SUMIF('SOURCE LG'!$F:$F,$A17,'SOURCE LG'!$C:$C),IF(COUNTIF('SOURCE LG'!$F:$F,$A17 &amp; "?")&gt;0,SUMIF('SOURCE LG'!$F:$F,$A17 &amp; "?", 'SOURCE LG'!$C:$C),"..."))</f>
        <v>...</v>
      </c>
      <c r="K17" s="587" t="str">
        <f>IF(COUNTIF('SOURCE CT'!$F:$F,$A17)&gt;0,SUMIF('SOURCE CT'!$F:$F,$A17,'SOURCE CT'!$C:$C),IF(COUNTIF('SOURCE CT'!$F:$F,$A17 &amp; "?")&gt;0,SUMIF('SOURCE CT'!$F:$F,$A17 &amp; "?", 'SOURCE CT'!$C:$C),"..."))</f>
        <v>...</v>
      </c>
      <c r="L17" s="587" t="str">
        <f>IF(COUNTIF('SOURCE GG'!$F:$F,$A17)&gt;0,SUMIF('SOURCE GG'!$F:$F,$A17,'SOURCE GG'!$C:$C),IF(COUNTIF('SOURCE GG'!$F:$F,$A17 &amp; "?")&gt;0,SUMIF('SOURCE GG'!$F:$F,$A17 &amp; "?", 'SOURCE GG'!$C:$C),IF(COUNT(H17:K17)&gt;0,SUM(H17:K17),"...")))</f>
        <v>...</v>
      </c>
      <c r="M17" s="587" t="str">
        <f>IF(COUNTIF('SOURCE NFPC'!$F:$F,$A17)&gt;0,SUMIF('SOURCE NFPC'!$F:$F,$A17,'SOURCE NFPC'!$C:$C),IF(COUNTIF('SOURCE NFPC'!$F:$F,$A17 &amp; "?")&gt;0,SUMIF('SOURCE NFPC'!$F:$F,$A17 &amp; "?", 'SOURCE NFPC'!$C:$C),"..."))</f>
        <v>...</v>
      </c>
      <c r="N17" s="587" t="str">
        <f>IF(COUNTIF('SOURCE CN'!$F:$F,$A17)&gt;0,SUMIF('SOURCE CN'!$F:$F,$A17,'SOURCE CN'!$C:$C),IF(COUNTIF('SOURCE CN'!$F:$F,$A17 &amp; "?")&gt;0,SUMIF('SOURCE CN'!$F:$F,$A17 &amp; "?", 'SOURCE CN'!$C:$C),"..."))</f>
        <v>...</v>
      </c>
      <c r="O17" s="587" t="str">
        <f>IF(COUNTIF('SOURCE NFPS'!$F:$F,$A17)&gt;0,SUMIF('SOURCE NFPS'!$F:$F,$A17,'SOURCE NFPS'!$C:$C),IF(COUNTIF('SOURCE NFPS'!$F:$F,$A17 &amp; "?")&gt;0,SUMIF('SOURCE NFPS'!$F:$F,$A17 &amp; "?", 'SOURCE NFPS'!$C:$C),IF(COUNT(L17:N17)&gt;0,SUM(L17:N17),"...")))</f>
        <v>...</v>
      </c>
      <c r="Q17" s="563">
        <f t="shared" si="0"/>
        <v>0</v>
      </c>
      <c r="R17" s="564">
        <f t="shared" si="1"/>
        <v>0</v>
      </c>
      <c r="S17" s="565">
        <f t="shared" si="2"/>
        <v>0</v>
      </c>
      <c r="U17" s="144">
        <v>4141</v>
      </c>
      <c r="V17" s="144" t="str">
        <f t="shared" si="3"/>
        <v>A4141</v>
      </c>
    </row>
    <row r="18" spans="1:22" ht="9.75" customHeight="1">
      <c r="A18" s="677">
        <v>4142</v>
      </c>
      <c r="B18" s="96" t="s">
        <v>1375</v>
      </c>
      <c r="C18" s="4" t="s">
        <v>1063</v>
      </c>
      <c r="D18" s="587" t="str">
        <f>IF(COUNTIF('SOURCE BA'!$F:$F,$A18)&gt;0,SUMIF('SOURCE BA'!$F:$F,$A18,'SOURCE BA'!$C:$C),IF(COUNTIF('SOURCE BA'!$F:$F,$A18 &amp; "?")&gt;0,SUMIF('SOURCE BA'!$F:$F,$A18 &amp; "?", 'SOURCE BA'!$C:$C),"..."))</f>
        <v>...</v>
      </c>
      <c r="E18" s="587" t="str">
        <f>IF(COUNTIF('SOURCE EA'!$F:$F,$A18)&gt;0,SUMIF('SOURCE EA'!$F:$F,$A18,'SOURCE EA'!$C:$C),IF(COUNTIF('SOURCE EA'!$F:$F,$A18 &amp; "?")&gt;0,SUMIF('SOURCE EA'!$F:$F,$A18 &amp; "?", 'SOURCE EA'!$C:$C),"..."))</f>
        <v>...</v>
      </c>
      <c r="F18" s="587" t="str">
        <f>IF(COUNTIF('SOURCE SS'!$F:$F,$A18)&gt;0,SUMIF('SOURCE SS'!$F:$F,$A18,'SOURCE SS'!$C:$C),IF(COUNTIF('SOURCE SS'!$F:$F,$A18 &amp; "?")&gt;0,SUMIF('SOURCE SS'!$F:$F,$A18 &amp; "?", 'SOURCE SS'!$C:$C),"..."))</f>
        <v>...</v>
      </c>
      <c r="G18" s="587" t="str">
        <f>IF(COUNTIF('SOURCE CC'!$F:$F,$A18)&gt;0,SUMIF('SOURCE CC'!$F:$F,$A18,'SOURCE CC'!$C:$C),IF(COUNTIF('SOURCE CC'!$F:$F,$A18 &amp; "?")&gt;0,SUMIF('SOURCE CC'!$F:$F,$A18 &amp; "?", 'SOURCE CC'!$C:$C),"..."))</f>
        <v>...</v>
      </c>
      <c r="H18" s="587" t="str">
        <f>IF(COUNTIF('SOURCE CG'!$F:$F,$A18)&gt;0,SUMIF('SOURCE CG'!$F:$F,$A18,'SOURCE CG'!$C:$C),IF(COUNTIF('SOURCE CG'!$F:$F,$A18 &amp; "?")&gt;0,SUMIF('SOURCE CG'!$F:$F,$A18 &amp; "?", 'SOURCE CG'!$C:$C),IF(COUNT(D18:G18)&gt;0,SUM(D18:G18),"...")))</f>
        <v>...</v>
      </c>
      <c r="I18" s="587" t="str">
        <f>IF(COUNTIF('SOURCE SG'!$F:$F,$A18)&gt;0,SUMIF('SOURCE SG'!$F:$F,$A18,'SOURCE SG'!$C:$C),IF(COUNTIF('SOURCE SG'!$F:$F,$A18 &amp; "?")&gt;0,SUMIF('SOURCE SG'!$F:$F,$A18 &amp; "?", 'SOURCE SG'!$C:$C),"..."))</f>
        <v>...</v>
      </c>
      <c r="J18" s="587" t="str">
        <f>IF(COUNTIF('SOURCE LG'!$F:$F,$A18)&gt;0,SUMIF('SOURCE LG'!$F:$F,$A18,'SOURCE LG'!$C:$C),IF(COUNTIF('SOURCE LG'!$F:$F,$A18 &amp; "?")&gt;0,SUMIF('SOURCE LG'!$F:$F,$A18 &amp; "?", 'SOURCE LG'!$C:$C),"..."))</f>
        <v>...</v>
      </c>
      <c r="K18" s="587" t="str">
        <f>IF(COUNTIF('SOURCE CT'!$F:$F,$A18)&gt;0,SUMIF('SOURCE CT'!$F:$F,$A18,'SOURCE CT'!$C:$C),IF(COUNTIF('SOURCE CT'!$F:$F,$A18 &amp; "?")&gt;0,SUMIF('SOURCE CT'!$F:$F,$A18 &amp; "?", 'SOURCE CT'!$C:$C),"..."))</f>
        <v>...</v>
      </c>
      <c r="L18" s="587" t="str">
        <f>IF(COUNTIF('SOURCE GG'!$F:$F,$A18)&gt;0,SUMIF('SOURCE GG'!$F:$F,$A18,'SOURCE GG'!$C:$C),IF(COUNTIF('SOURCE GG'!$F:$F,$A18 &amp; "?")&gt;0,SUMIF('SOURCE GG'!$F:$F,$A18 &amp; "?", 'SOURCE GG'!$C:$C),IF(COUNT(H18:K18)&gt;0,SUM(H18:K18),"...")))</f>
        <v>...</v>
      </c>
      <c r="M18" s="587" t="str">
        <f>IF(COUNTIF('SOURCE NFPC'!$F:$F,$A18)&gt;0,SUMIF('SOURCE NFPC'!$F:$F,$A18,'SOURCE NFPC'!$C:$C),IF(COUNTIF('SOURCE NFPC'!$F:$F,$A18 &amp; "?")&gt;0,SUMIF('SOURCE NFPC'!$F:$F,$A18 &amp; "?", 'SOURCE NFPC'!$C:$C),"..."))</f>
        <v>...</v>
      </c>
      <c r="N18" s="587" t="str">
        <f>IF(COUNTIF('SOURCE CN'!$F:$F,$A18)&gt;0,SUMIF('SOURCE CN'!$F:$F,$A18,'SOURCE CN'!$C:$C),IF(COUNTIF('SOURCE CN'!$F:$F,$A18 &amp; "?")&gt;0,SUMIF('SOURCE CN'!$F:$F,$A18 &amp; "?", 'SOURCE CN'!$C:$C),"..."))</f>
        <v>...</v>
      </c>
      <c r="O18" s="587" t="str">
        <f>IF(COUNTIF('SOURCE NFPS'!$F:$F,$A18)&gt;0,SUMIF('SOURCE NFPS'!$F:$F,$A18,'SOURCE NFPS'!$C:$C),IF(COUNTIF('SOURCE NFPS'!$F:$F,$A18 &amp; "?")&gt;0,SUMIF('SOURCE NFPS'!$F:$F,$A18 &amp; "?", 'SOURCE NFPS'!$C:$C),IF(COUNT(L18:N18)&gt;0,SUM(L18:N18),"...")))</f>
        <v>...</v>
      </c>
      <c r="Q18" s="563">
        <f t="shared" si="0"/>
        <v>0</v>
      </c>
      <c r="R18" s="564">
        <f t="shared" si="1"/>
        <v>0</v>
      </c>
      <c r="S18" s="565">
        <f t="shared" si="2"/>
        <v>0</v>
      </c>
      <c r="U18" s="144">
        <v>4142</v>
      </c>
      <c r="V18" s="144" t="str">
        <f t="shared" si="3"/>
        <v>A4142</v>
      </c>
    </row>
    <row r="19" spans="1:22" ht="9.75" customHeight="1">
      <c r="A19" s="677">
        <v>4143</v>
      </c>
      <c r="B19" s="96" t="s">
        <v>1621</v>
      </c>
      <c r="C19" s="4" t="s">
        <v>1063</v>
      </c>
      <c r="D19" s="587" t="str">
        <f>IF(COUNTIF('SOURCE BA'!$F:$F,$A19)&gt;0,SUMIF('SOURCE BA'!$F:$F,$A19,'SOURCE BA'!$C:$C),IF(COUNTIF('SOURCE BA'!$F:$F,$A19 &amp; "?")&gt;0,SUMIF('SOURCE BA'!$F:$F,$A19 &amp; "?", 'SOURCE BA'!$C:$C),"..."))</f>
        <v>...</v>
      </c>
      <c r="E19" s="587" t="str">
        <f>IF(COUNTIF('SOURCE EA'!$F:$F,$A19)&gt;0,SUMIF('SOURCE EA'!$F:$F,$A19,'SOURCE EA'!$C:$C),IF(COUNTIF('SOURCE EA'!$F:$F,$A19 &amp; "?")&gt;0,SUMIF('SOURCE EA'!$F:$F,$A19 &amp; "?", 'SOURCE EA'!$C:$C),"..."))</f>
        <v>...</v>
      </c>
      <c r="F19" s="587" t="str">
        <f>IF(COUNTIF('SOURCE SS'!$F:$F,$A19)&gt;0,SUMIF('SOURCE SS'!$F:$F,$A19,'SOURCE SS'!$C:$C),IF(COUNTIF('SOURCE SS'!$F:$F,$A19 &amp; "?")&gt;0,SUMIF('SOURCE SS'!$F:$F,$A19 &amp; "?", 'SOURCE SS'!$C:$C),"..."))</f>
        <v>...</v>
      </c>
      <c r="G19" s="587" t="str">
        <f>IF(COUNTIF('SOURCE CC'!$F:$F,$A19)&gt;0,SUMIF('SOURCE CC'!$F:$F,$A19,'SOURCE CC'!$C:$C),IF(COUNTIF('SOURCE CC'!$F:$F,$A19 &amp; "?")&gt;0,SUMIF('SOURCE CC'!$F:$F,$A19 &amp; "?", 'SOURCE CC'!$C:$C),"..."))</f>
        <v>...</v>
      </c>
      <c r="H19" s="587" t="str">
        <f>IF(COUNTIF('SOURCE CG'!$F:$F,$A19)&gt;0,SUMIF('SOURCE CG'!$F:$F,$A19,'SOURCE CG'!$C:$C),IF(COUNTIF('SOURCE CG'!$F:$F,$A19 &amp; "?")&gt;0,SUMIF('SOURCE CG'!$F:$F,$A19 &amp; "?", 'SOURCE CG'!$C:$C),IF(COUNT(D19:G19)&gt;0,SUM(D19:G19),"...")))</f>
        <v>...</v>
      </c>
      <c r="I19" s="587" t="str">
        <f>IF(COUNTIF('SOURCE SG'!$F:$F,$A19)&gt;0,SUMIF('SOURCE SG'!$F:$F,$A19,'SOURCE SG'!$C:$C),IF(COUNTIF('SOURCE SG'!$F:$F,$A19 &amp; "?")&gt;0,SUMIF('SOURCE SG'!$F:$F,$A19 &amp; "?", 'SOURCE SG'!$C:$C),"..."))</f>
        <v>...</v>
      </c>
      <c r="J19" s="587" t="str">
        <f>IF(COUNTIF('SOURCE LG'!$F:$F,$A19)&gt;0,SUMIF('SOURCE LG'!$F:$F,$A19,'SOURCE LG'!$C:$C),IF(COUNTIF('SOURCE LG'!$F:$F,$A19 &amp; "?")&gt;0,SUMIF('SOURCE LG'!$F:$F,$A19 &amp; "?", 'SOURCE LG'!$C:$C),"..."))</f>
        <v>...</v>
      </c>
      <c r="K19" s="587" t="str">
        <f>IF(COUNTIF('SOURCE CT'!$F:$F,$A19)&gt;0,SUMIF('SOURCE CT'!$F:$F,$A19,'SOURCE CT'!$C:$C),IF(COUNTIF('SOURCE CT'!$F:$F,$A19 &amp; "?")&gt;0,SUMIF('SOURCE CT'!$F:$F,$A19 &amp; "?", 'SOURCE CT'!$C:$C),"..."))</f>
        <v>...</v>
      </c>
      <c r="L19" s="587" t="str">
        <f>IF(COUNTIF('SOURCE GG'!$F:$F,$A19)&gt;0,SUMIF('SOURCE GG'!$F:$F,$A19,'SOURCE GG'!$C:$C),IF(COUNTIF('SOURCE GG'!$F:$F,$A19 &amp; "?")&gt;0,SUMIF('SOURCE GG'!$F:$F,$A19 &amp; "?", 'SOURCE GG'!$C:$C),IF(COUNT(H19:K19)&gt;0,SUM(H19:K19),"...")))</f>
        <v>...</v>
      </c>
      <c r="M19" s="587" t="str">
        <f>IF(COUNTIF('SOURCE NFPC'!$F:$F,$A19)&gt;0,SUMIF('SOURCE NFPC'!$F:$F,$A19,'SOURCE NFPC'!$C:$C),IF(COUNTIF('SOURCE NFPC'!$F:$F,$A19 &amp; "?")&gt;0,SUMIF('SOURCE NFPC'!$F:$F,$A19 &amp; "?", 'SOURCE NFPC'!$C:$C),"..."))</f>
        <v>...</v>
      </c>
      <c r="N19" s="587" t="str">
        <f>IF(COUNTIF('SOURCE CN'!$F:$F,$A19)&gt;0,SUMIF('SOURCE CN'!$F:$F,$A19,'SOURCE CN'!$C:$C),IF(COUNTIF('SOURCE CN'!$F:$F,$A19 &amp; "?")&gt;0,SUMIF('SOURCE CN'!$F:$F,$A19 &amp; "?", 'SOURCE CN'!$C:$C),"..."))</f>
        <v>...</v>
      </c>
      <c r="O19" s="587" t="str">
        <f>IF(COUNTIF('SOURCE NFPS'!$F:$F,$A19)&gt;0,SUMIF('SOURCE NFPS'!$F:$F,$A19,'SOURCE NFPS'!$C:$C),IF(COUNTIF('SOURCE NFPS'!$F:$F,$A19 &amp; "?")&gt;0,SUMIF('SOURCE NFPS'!$F:$F,$A19 &amp; "?", 'SOURCE NFPS'!$C:$C),IF(COUNT(L19:N19)&gt;0,SUM(L19:N19),"...")))</f>
        <v>...</v>
      </c>
      <c r="Q19" s="563">
        <f t="shared" si="0"/>
        <v>0</v>
      </c>
      <c r="R19" s="564">
        <f t="shared" si="1"/>
        <v>0</v>
      </c>
      <c r="S19" s="565">
        <f t="shared" si="2"/>
        <v>0</v>
      </c>
      <c r="U19" s="144">
        <v>4143</v>
      </c>
      <c r="V19" s="144" t="str">
        <f t="shared" si="3"/>
        <v>A4143</v>
      </c>
    </row>
    <row r="20" spans="1:22" ht="9.75" customHeight="1">
      <c r="A20" s="677">
        <v>4144</v>
      </c>
      <c r="B20" s="96" t="s">
        <v>1563</v>
      </c>
      <c r="C20" s="4" t="s">
        <v>1063</v>
      </c>
      <c r="D20" s="587" t="str">
        <f>IF(COUNTIF('SOURCE BA'!$F:$F,$A20)&gt;0,SUMIF('SOURCE BA'!$F:$F,$A20,'SOURCE BA'!$C:$C),IF(COUNTIF('SOURCE BA'!$F:$F,$A20 &amp; "?")&gt;0,SUMIF('SOURCE BA'!$F:$F,$A20 &amp; "?", 'SOURCE BA'!$C:$C),"..."))</f>
        <v>...</v>
      </c>
      <c r="E20" s="587" t="str">
        <f>IF(COUNTIF('SOURCE EA'!$F:$F,$A20)&gt;0,SUMIF('SOURCE EA'!$F:$F,$A20,'SOURCE EA'!$C:$C),IF(COUNTIF('SOURCE EA'!$F:$F,$A20 &amp; "?")&gt;0,SUMIF('SOURCE EA'!$F:$F,$A20 &amp; "?", 'SOURCE EA'!$C:$C),"..."))</f>
        <v>...</v>
      </c>
      <c r="F20" s="587" t="str">
        <f>IF(COUNTIF('SOURCE SS'!$F:$F,$A20)&gt;0,SUMIF('SOURCE SS'!$F:$F,$A20,'SOURCE SS'!$C:$C),IF(COUNTIF('SOURCE SS'!$F:$F,$A20 &amp; "?")&gt;0,SUMIF('SOURCE SS'!$F:$F,$A20 &amp; "?", 'SOURCE SS'!$C:$C),"..."))</f>
        <v>...</v>
      </c>
      <c r="G20" s="587" t="str">
        <f>IF(COUNTIF('SOURCE CC'!$F:$F,$A20)&gt;0,SUMIF('SOURCE CC'!$F:$F,$A20,'SOURCE CC'!$C:$C),IF(COUNTIF('SOURCE CC'!$F:$F,$A20 &amp; "?")&gt;0,SUMIF('SOURCE CC'!$F:$F,$A20 &amp; "?", 'SOURCE CC'!$C:$C),"..."))</f>
        <v>...</v>
      </c>
      <c r="H20" s="587" t="str">
        <f>IF(COUNTIF('SOURCE CG'!$F:$F,$A20)&gt;0,SUMIF('SOURCE CG'!$F:$F,$A20,'SOURCE CG'!$C:$C),IF(COUNTIF('SOURCE CG'!$F:$F,$A20 &amp; "?")&gt;0,SUMIF('SOURCE CG'!$F:$F,$A20 &amp; "?", 'SOURCE CG'!$C:$C),IF(COUNT(D20:G20)&gt;0,SUM(D20:G20),"...")))</f>
        <v>...</v>
      </c>
      <c r="I20" s="587" t="str">
        <f>IF(COUNTIF('SOURCE SG'!$F:$F,$A20)&gt;0,SUMIF('SOURCE SG'!$F:$F,$A20,'SOURCE SG'!$C:$C),IF(COUNTIF('SOURCE SG'!$F:$F,$A20 &amp; "?")&gt;0,SUMIF('SOURCE SG'!$F:$F,$A20 &amp; "?", 'SOURCE SG'!$C:$C),"..."))</f>
        <v>...</v>
      </c>
      <c r="J20" s="587" t="str">
        <f>IF(COUNTIF('SOURCE LG'!$F:$F,$A20)&gt;0,SUMIF('SOURCE LG'!$F:$F,$A20,'SOURCE LG'!$C:$C),IF(COUNTIF('SOURCE LG'!$F:$F,$A20 &amp; "?")&gt;0,SUMIF('SOURCE LG'!$F:$F,$A20 &amp; "?", 'SOURCE LG'!$C:$C),"..."))</f>
        <v>...</v>
      </c>
      <c r="K20" s="587" t="str">
        <f>IF(COUNTIF('SOURCE CT'!$F:$F,$A20)&gt;0,SUMIF('SOURCE CT'!$F:$F,$A20,'SOURCE CT'!$C:$C),IF(COUNTIF('SOURCE CT'!$F:$F,$A20 &amp; "?")&gt;0,SUMIF('SOURCE CT'!$F:$F,$A20 &amp; "?", 'SOURCE CT'!$C:$C),"..."))</f>
        <v>...</v>
      </c>
      <c r="L20" s="587" t="str">
        <f>IF(COUNTIF('SOURCE GG'!$F:$F,$A20)&gt;0,SUMIF('SOURCE GG'!$F:$F,$A20,'SOURCE GG'!$C:$C),IF(COUNTIF('SOURCE GG'!$F:$F,$A20 &amp; "?")&gt;0,SUMIF('SOURCE GG'!$F:$F,$A20 &amp; "?", 'SOURCE GG'!$C:$C),IF(COUNT(H20:K20)&gt;0,SUM(H20:K20),"...")))</f>
        <v>...</v>
      </c>
      <c r="M20" s="587" t="str">
        <f>IF(COUNTIF('SOURCE NFPC'!$F:$F,$A20)&gt;0,SUMIF('SOURCE NFPC'!$F:$F,$A20,'SOURCE NFPC'!$C:$C),IF(COUNTIF('SOURCE NFPC'!$F:$F,$A20 &amp; "?")&gt;0,SUMIF('SOURCE NFPC'!$F:$F,$A20 &amp; "?", 'SOURCE NFPC'!$C:$C),"..."))</f>
        <v>...</v>
      </c>
      <c r="N20" s="587" t="str">
        <f>IF(COUNTIF('SOURCE CN'!$F:$F,$A20)&gt;0,SUMIF('SOURCE CN'!$F:$F,$A20,'SOURCE CN'!$C:$C),IF(COUNTIF('SOURCE CN'!$F:$F,$A20 &amp; "?")&gt;0,SUMIF('SOURCE CN'!$F:$F,$A20 &amp; "?", 'SOURCE CN'!$C:$C),"..."))</f>
        <v>...</v>
      </c>
      <c r="O20" s="587" t="str">
        <f>IF(COUNTIF('SOURCE NFPS'!$F:$F,$A20)&gt;0,SUMIF('SOURCE NFPS'!$F:$F,$A20,'SOURCE NFPS'!$C:$C),IF(COUNTIF('SOURCE NFPS'!$F:$F,$A20 &amp; "?")&gt;0,SUMIF('SOURCE NFPS'!$F:$F,$A20 &amp; "?", 'SOURCE NFPS'!$C:$C),IF(COUNT(L20:N20)&gt;0,SUM(L20:N20),"...")))</f>
        <v>...</v>
      </c>
      <c r="Q20" s="563">
        <f t="shared" si="0"/>
        <v>0</v>
      </c>
      <c r="R20" s="564">
        <f t="shared" si="1"/>
        <v>0</v>
      </c>
      <c r="S20" s="565">
        <f t="shared" si="2"/>
        <v>0</v>
      </c>
      <c r="U20" s="144">
        <v>4144</v>
      </c>
      <c r="V20" s="144" t="str">
        <f t="shared" si="3"/>
        <v>A4144</v>
      </c>
    </row>
    <row r="21" spans="1:22" s="284" customFormat="1" ht="15" customHeight="1">
      <c r="A21" s="681">
        <v>42</v>
      </c>
      <c r="B21" s="94" t="s">
        <v>2334</v>
      </c>
      <c r="C21" s="265" t="s">
        <v>1063</v>
      </c>
      <c r="D21" s="584" t="str">
        <f>IF(COUNTIF('SOURCE BA'!$F:$F,$A21)&gt;0,SUMIF('SOURCE BA'!$F:$F,$A21,'SOURCE BA'!$C:$C),IF(COUNT(D23:D29)&gt;0,SUM(D23:D29),IF(COUNT(D30,D38)&gt;0, SUM(D30,D38),IF(COUNTIF('SOURCE BA'!$F:$F,$A21 &amp; "?")&gt;0,SUMIF('SOURCE BA'!$F:$F,$A21 &amp; "?", 'SOURCE BA'!$C:$C),"..."))))</f>
        <v>...</v>
      </c>
      <c r="E21" s="584" t="str">
        <f>IF(COUNTIF('SOURCE EA'!$F:$F,$A21)&gt;0,SUMIF('SOURCE EA'!$F:$F,$A21,'SOURCE EA'!$C:$C),IF(COUNT(E23:E29)&gt;0,SUM(E23:E29),IF(COUNT(E30,E38)&gt;0, SUM(E30,E38),IF(COUNTIF('SOURCE EA'!$F:$F,$A21 &amp; "?")&gt;0,SUMIF('SOURCE EA'!$F:$F,$A21 &amp; "?", 'SOURCE EA'!$C:$C),"..."))))</f>
        <v>...</v>
      </c>
      <c r="F21" s="584" t="str">
        <f>IF(COUNTIF('SOURCE SS'!$F:$F,$A21)&gt;0,SUMIF('SOURCE SS'!$F:$F,$A21,'SOURCE SS'!$C:$C),IF(COUNT(F23:F29)&gt;0,SUM(F23:F29),IF(COUNT(F30,F38)&gt;0, SUM(F30,F38),IF(COUNTIF('SOURCE SS'!$F:$F,$A21 &amp; "?")&gt;0,SUMIF('SOURCE SS'!$F:$F,$A21 &amp; "?", 'SOURCE SS'!$C:$C),"..."))))</f>
        <v>...</v>
      </c>
      <c r="G21" s="584" t="str">
        <f>IF(COUNTIF('SOURCE CC'!$F:$F,$A21)&gt;0,SUMIF('SOURCE CC'!$F:$F,$A21,'SOURCE CC'!$C:$C),IF(COUNT(G23:G29)&gt;0,SUM(G23:G29),IF(COUNT(G30,G38)&gt;0, SUM(G30,G38),IF(COUNTIF('SOURCE CC'!$F:$F,$A21 &amp; "?")&gt;0,SUMIF('SOURCE CC'!$F:$F,$A21 &amp; "?", 'SOURCE CC'!$C:$C),"..."))))</f>
        <v>...</v>
      </c>
      <c r="H21" s="584" t="str">
        <f>IF(COUNTIF('SOURCE CG'!$F:$F,$A21)&gt;0,SUMIF('SOURCE CG'!$F:$F,$A21,'SOURCE CG'!$C:$C),IF(COUNT(H23:H29)&gt;0,SUM(H23:H29),IF(COUNT(H30,H38)&gt;0, SUM(H30,H38),IF(COUNTIF('SOURCE CG'!$F:$F,$A21 &amp; "?")&gt;0,SUMIF('SOURCE CG'!$F:$F,$A21 &amp; "?", 'SOURCE CG'!$C:$C),IF(COUNT(D21:G21)&gt;0,SUM(D21:G21),"...")))))</f>
        <v>...</v>
      </c>
      <c r="I21" s="584" t="str">
        <f>IF(COUNTIF('SOURCE SG'!$F:$F,$A21)&gt;0,SUMIF('SOURCE SG'!$F:$F,$A21,'SOURCE SG'!$C:$C),IF(COUNT(I23:I29)&gt;0,SUM(I23:I29),IF(COUNT(I30,I38)&gt;0, SUM(I30,I38),IF(COUNTIF('SOURCE SG'!$F:$F,$A21 &amp; "?")&gt;0,SUMIF('SOURCE SG'!$F:$F,$A21 &amp; "?", 'SOURCE SG'!$C:$C),"..."))))</f>
        <v>...</v>
      </c>
      <c r="J21" s="584" t="str">
        <f>IF(COUNTIF('SOURCE LG'!$F:$F,$A21)&gt;0,SUMIF('SOURCE LG'!$F:$F,$A21,'SOURCE LG'!$C:$C),IF(COUNT(J23:J29)&gt;0,SUM(J23:J29),IF(COUNT(J30,J38)&gt;0, SUM(J30,J38),IF(COUNTIF('SOURCE LG'!$F:$F,$A21 &amp; "?")&gt;0,SUMIF('SOURCE LG'!$F:$F,$A21 &amp; "?", 'SOURCE LG'!$C:$C),"..."))))</f>
        <v>...</v>
      </c>
      <c r="K21" s="584" t="str">
        <f>IF(COUNTIF('SOURCE CT'!$F:$F,$A21)&gt;0,SUMIF('SOURCE CT'!$F:$F,$A21,'SOURCE CT'!$C:$C),IF(COUNT(K23:K29)&gt;0,SUM(K23:K29),IF(COUNT(K30,K38)&gt;0, SUM(K30,K38),IF(COUNTIF('SOURCE CT'!$F:$F,$A21 &amp; "?")&gt;0,SUMIF('SOURCE CT'!$F:$F,$A21 &amp; "?", 'SOURCE CT'!$C:$C),"..."))))</f>
        <v>...</v>
      </c>
      <c r="L21" s="584" t="str">
        <f>IF(COUNTIF('SOURCE GG'!$F:$F,$A21)&gt;0,SUMIF('SOURCE GG'!$F:$F,$A21,'SOURCE GG'!$C:$C),IF(COUNT(L23:L29)&gt;0,SUM(L23:L29),IF(COUNT(L30,L38)&gt;0, SUM(L30,L38),IF(COUNTIF('SOURCE GG'!$F:$F,$A21 &amp; "?")&gt;0,SUMIF('SOURCE GG'!$F:$F,$A21 &amp; "?", 'SOURCE GG'!$C:$C),IF(COUNT(H21:K21)&gt;0,SUM(H21:K21),"...")))))</f>
        <v>...</v>
      </c>
      <c r="M21" s="584" t="str">
        <f>IF(COUNTIF('SOURCE NFPC'!$F:$F,$A21)&gt;0,SUMIF('SOURCE NFPC'!$F:$F,$A21,'SOURCE NFPC'!$C:$C),IF(COUNT(M23:M29)&gt;0,SUM(M23:M29),IF(COUNT(M30,M38)&gt;0, SUM(M30,M38),IF(COUNTIF('SOURCE NFPC'!$F:$F,$A21 &amp; "?")&gt;0,SUMIF('SOURCE NFPC'!$F:$F,$A21 &amp; "?", 'SOURCE NFPC'!$C:$C),"..."))))</f>
        <v>...</v>
      </c>
      <c r="N21" s="584" t="str">
        <f>IF(COUNTIF('SOURCE CN'!$F:$F,$A21)&gt;0,SUMIF('SOURCE CN'!$F:$F,$A21,'SOURCE CN'!$C:$C),IF(COUNT(N23:N29)&gt;0,SUM(N23:N29),IF(COUNT(N30,N38)&gt;0, SUM(N30,N38),IF(COUNTIF('SOURCE CN'!$F:$F,$A21 &amp; "?")&gt;0,SUMIF('SOURCE CN'!$F:$F,$A21 &amp; "?", 'SOURCE CN'!$C:$C),"..."))))</f>
        <v>...</v>
      </c>
      <c r="O21" s="584" t="str">
        <f>IF(COUNTIF('SOURCE NFPS'!$F:$F,$A21)&gt;0,SUMIF('SOURCE NFPS'!$F:$F,$A21,'SOURCE NFPS'!$C:$C),IF(COUNT(O23:O29)&gt;0,SUM(O23:O29),IF(COUNT(O30,O38)&gt;0, SUM(O30,O38),IF(COUNTIF('SOURCE NFPS'!$F:$F,$A21 &amp; "?")&gt;0,SUMIF('SOURCE NFPS'!$F:$F,$A21 &amp; "?", 'SOURCE NFPS'!$C:$C),IF(COUNT(L21:N21)&gt;0,SUM(L21:N21),"...")))))</f>
        <v>...</v>
      </c>
      <c r="Q21" s="557">
        <f t="shared" si="0"/>
        <v>0</v>
      </c>
      <c r="R21" s="558">
        <f t="shared" si="1"/>
        <v>0</v>
      </c>
      <c r="S21" s="559">
        <f t="shared" si="2"/>
        <v>0</v>
      </c>
      <c r="U21" s="145">
        <v>42</v>
      </c>
      <c r="V21" s="145" t="str">
        <f t="shared" si="3"/>
        <v>A42</v>
      </c>
    </row>
    <row r="22" spans="1:22" s="720" customFormat="1" ht="15" customHeight="1">
      <c r="A22" s="686">
        <v>4201</v>
      </c>
      <c r="B22" s="652" t="s">
        <v>2319</v>
      </c>
      <c r="C22" s="653"/>
      <c r="D22" s="654" t="str">
        <f>IF(COUNTIF('SOURCE BA'!$F:$F,$A22)&gt;0,SUMIF('SOURCE BA'!$F:$F,$A22,'SOURCE BA'!$C:$C),IF(COUNT(D39)&gt;0,SUM(D39),IF(COUNTIF('SOURCE BA'!$F:$F,$A22 &amp; "?")&gt;0,SUMIF('SOURCE BA'!$F:$F,$A22 &amp; "?", 'SOURCE BA'!$C:$C),"...")))</f>
        <v>...</v>
      </c>
      <c r="E22" s="654" t="str">
        <f>IF(COUNTIF('SOURCE EA'!$F:$F,$A22)&gt;0,SUMIF('SOURCE EA'!$F:$F,$A22,'SOURCE EA'!$C:$C),IF(COUNT(E39)&gt;0,SUM(E39),IF(COUNTIF('SOURCE EA'!$F:$F,$A22 &amp; "?")&gt;0,SUMIF('SOURCE EA'!$F:$F,$A22 &amp; "?", 'SOURCE EA'!$C:$C),"...")))</f>
        <v>...</v>
      </c>
      <c r="F22" s="654" t="str">
        <f>IF(COUNTIF('SOURCE SS'!$F:$F,$A22)&gt;0,SUMIF('SOURCE SS'!$F:$F,$A22,'SOURCE SS'!$C:$C),IF(COUNT(F39)&gt;0,SUM(F39),IF(COUNTIF('SOURCE SS'!$F:$F,$A22 &amp; "?")&gt;0,SUMIF('SOURCE SS'!$F:$F,$A22 &amp; "?", 'SOURCE SS'!$C:$C),"...")))</f>
        <v>...</v>
      </c>
      <c r="G22" s="654" t="str">
        <f>IF(COUNTIF('SOURCE CC'!$F:$F,$A22)&gt;0,SUMIF('SOURCE CC'!$F:$F,$A22,'SOURCE CC'!$C:$C),IF(COUNT(G39)&gt;0,SUM(G39),IF(COUNTIF('SOURCE CC'!$F:$F,$A22 &amp; "?")&gt;0,SUMIF('SOURCE CC'!$F:$F,$A22 &amp; "?", 'SOURCE CC'!$C:$C),"...")))</f>
        <v>...</v>
      </c>
      <c r="H22" s="654" t="str">
        <f>IF(COUNTIF('SOURCE CG'!$F:$F,$A22)&gt;0,SUMIF('SOURCE CG'!$F:$F,$A22,'SOURCE CG'!$C:$C),IF(COUNT(H39)&gt;0,SUM(H39),IF(COUNTIF('SOURCE CG'!$F:$F,$A22 &amp; "?")&gt;0,SUMIF('SOURCE CG'!$F:$F,$A22 &amp; "?", 'SOURCE CG'!$C:$C),IF(COUNT(D22:G22)&gt;0,SUM(D22:G22),"..."))))</f>
        <v>...</v>
      </c>
      <c r="I22" s="654" t="str">
        <f>IF(COUNTIF('SOURCE SG'!$F:$F,$A22)&gt;0,SUMIF('SOURCE SG'!$F:$F,$A22,'SOURCE SG'!$C:$C),IF(COUNT(I39)&gt;0,SUM(I39),IF(COUNTIF('SOURCE SG'!$F:$F,$A22 &amp; "?")&gt;0,SUMIF('SOURCE SG'!$F:$F,$A22 &amp; "?", 'SOURCE SG'!$C:$C),"...")))</f>
        <v>...</v>
      </c>
      <c r="J22" s="654" t="str">
        <f>IF(COUNTIF('SOURCE LG'!$F:$F,$A22)&gt;0,SUMIF('SOURCE LG'!$F:$F,$A22,'SOURCE LG'!$C:$C),IF(COUNT(J39)&gt;0,SUM(J39),IF(COUNTIF('SOURCE LG'!$F:$F,$A22 &amp; "?")&gt;0,SUMIF('SOURCE LG'!$F:$F,$A22 &amp; "?", 'SOURCE LG'!$C:$C),"...")))</f>
        <v>...</v>
      </c>
      <c r="K22" s="654" t="str">
        <f>IF(COUNTIF('SOURCE CT'!$F:$F,$A22)&gt;0,SUMIF('SOURCE CT'!$F:$F,$A22,'SOURCE CT'!$C:$C),IF(COUNT(K39)&gt;0,SUM(K39),IF(COUNTIF('SOURCE CT'!$F:$F,$A22 &amp; "?")&gt;0,SUMIF('SOURCE CT'!$F:$F,$A22 &amp; "?", 'SOURCE CT'!$C:$C),"...")))</f>
        <v>...</v>
      </c>
      <c r="L22" s="654" t="str">
        <f>IF(COUNTIF('SOURCE GG'!$F:$F,$A22)&gt;0,SUMIF('SOURCE GG'!$F:$F,$A22,'SOURCE GG'!$C:$C),IF(COUNT(L39)&gt;0,SUM(L39),IF(COUNTIF('SOURCE GG'!$F:$F,$A22 &amp; "?")&gt;0,SUMIF('SOURCE GG'!$F:$F,$A22 &amp; "?", 'SOURCE GG'!$C:$C),IF(COUNT(H22:K22)&gt;0,SUM(H22:K22),"..."))))</f>
        <v>...</v>
      </c>
      <c r="M22" s="654" t="str">
        <f>IF(COUNTIF('SOURCE NFPC'!$F:$F,$A22)&gt;0,SUMIF('SOURCE NFPC'!$F:$F,$A22,'SOURCE NFPC'!$C:$C),IF(COUNT(M39)&gt;0,SUM(M39),IF(COUNTIF('SOURCE NFPC'!$F:$F,$A22 &amp; "?")&gt;0,SUMIF('SOURCE NFPC'!$F:$F,$A22 &amp; "?", 'SOURCE NFPC'!$C:$C),"...")))</f>
        <v>...</v>
      </c>
      <c r="N22" s="654" t="str">
        <f>IF(COUNTIF('SOURCE CN'!$F:$F,$A22)&gt;0,SUMIF('SOURCE CN'!$F:$F,$A22,'SOURCE CN'!$C:$C),IF(COUNT(N39)&gt;0,SUM(N39),IF(COUNTIF('SOURCE CN'!$F:$F,$A22 &amp; "?")&gt;0,SUMIF('SOURCE CN'!$F:$F,$A22 &amp; "?", 'SOURCE CN'!$C:$C),"...")))</f>
        <v>...</v>
      </c>
      <c r="O22" s="654" t="str">
        <f>IF(COUNTIF('SOURCE NFPS'!$F:$F,$A22)&gt;0,SUMIF('SOURCE NFPS'!$F:$F,$A22,'SOURCE NFPS'!$C:$C),IF(COUNT(O39)&gt;0,SUM(O39),IF(COUNTIF('SOURCE NFPS'!$F:$F,$A22 &amp; "?")&gt;0,SUMIF('SOURCE NFPS'!$F:$F,$A22 &amp; "?", 'SOURCE NFPS'!$C:$C),IF(COUNT(L22:N22)&gt;0,SUM(L22:N22),"..."))))</f>
        <v>...</v>
      </c>
      <c r="Q22" s="655"/>
      <c r="R22" s="656"/>
      <c r="S22" s="657"/>
      <c r="U22" s="721"/>
      <c r="V22" s="721"/>
    </row>
    <row r="23" spans="1:22" s="720" customFormat="1" ht="15" customHeight="1">
      <c r="A23" s="686">
        <v>4202</v>
      </c>
      <c r="B23" s="652" t="s">
        <v>910</v>
      </c>
      <c r="C23" s="653" t="s">
        <v>1063</v>
      </c>
      <c r="D23" s="654" t="str">
        <f>IF(COUNTIF('SOURCE BA'!$F:$F,$A23)&gt;0,SUMIF('SOURCE BA'!$F:$F,$A23,'SOURCE BA'!$C:$C),IF(COUNT(D31,D40)&gt;0,SUM(D31,D40),IF(COUNTIF('SOURCE BA'!$F:$F,$A23 &amp; "?")&gt;0,SUMIF('SOURCE BA'!$F:$F,$A23 &amp; "?", 'SOURCE BA'!$C:$C),"...")))</f>
        <v>...</v>
      </c>
      <c r="E23" s="654" t="str">
        <f>IF(COUNTIF('SOURCE EA'!$F:$F,$A23)&gt;0,SUMIF('SOURCE EA'!$F:$F,$A23,'SOURCE EA'!$C:$C),IF(COUNT(E31,E40)&gt;0,SUM(E31,E40),IF(COUNTIF('SOURCE EA'!$F:$F,$A23 &amp; "?")&gt;0,SUMIF('SOURCE EA'!$F:$F,$A23 &amp; "?", 'SOURCE EA'!$C:$C),"...")))</f>
        <v>...</v>
      </c>
      <c r="F23" s="654" t="str">
        <f>IF(COUNTIF('SOURCE SS'!$F:$F,$A23)&gt;0,SUMIF('SOURCE SS'!$F:$F,$A23,'SOURCE SS'!$C:$C),IF(COUNT(F31,F40)&gt;0,SUM(F31,F40),IF(COUNTIF('SOURCE SS'!$F:$F,$A23 &amp; "?")&gt;0,SUMIF('SOURCE SS'!$F:$F,$A23 &amp; "?", 'SOURCE SS'!$C:$C),"...")))</f>
        <v>...</v>
      </c>
      <c r="G23" s="654" t="str">
        <f>IF(COUNTIF('SOURCE CC'!$F:$F,$A23)&gt;0,SUMIF('SOURCE CC'!$F:$F,$A23,'SOURCE CC'!$C:$C),IF(COUNT(G31,G40)&gt;0,SUM(G31,G40),IF(COUNTIF('SOURCE CC'!$F:$F,$A23 &amp; "?")&gt;0,SUMIF('SOURCE CC'!$F:$F,$A23 &amp; "?", 'SOURCE CC'!$C:$C),"...")))</f>
        <v>...</v>
      </c>
      <c r="H23" s="654" t="str">
        <f>IF(COUNTIF('SOURCE CG'!$F:$F,$A23)&gt;0,SUMIF('SOURCE CG'!$F:$F,$A23,'SOURCE CG'!$C:$C),IF(COUNT(H31,H40)&gt;0,SUM(H31,H40),IF(COUNTIF('SOURCE CG'!$F:$F,$A23 &amp; "?")&gt;0,SUMIF('SOURCE CG'!$F:$F,$A23 &amp; "?", 'SOURCE CG'!$C:$C),IF(COUNT(D23:G23)&gt;0,SUM(D23:G23),"..."))))</f>
        <v>...</v>
      </c>
      <c r="I23" s="654" t="str">
        <f>IF(COUNTIF('SOURCE SG'!$F:$F,$A23)&gt;0,SUMIF('SOURCE SG'!$F:$F,$A23,'SOURCE SG'!$C:$C),IF(COUNT(I31,I40)&gt;0,SUM(I31,I40),IF(COUNTIF('SOURCE SG'!$F:$F,$A23 &amp; "?")&gt;0,SUMIF('SOURCE SG'!$F:$F,$A23 &amp; "?", 'SOURCE SG'!$C:$C),"...")))</f>
        <v>...</v>
      </c>
      <c r="J23" s="654" t="str">
        <f>IF(COUNTIF('SOURCE LG'!$F:$F,$A23)&gt;0,SUMIF('SOURCE LG'!$F:$F,$A23,'SOURCE LG'!$C:$C),IF(COUNT(J31,J40)&gt;0,SUM(J31,J40),IF(COUNTIF('SOURCE LG'!$F:$F,$A23 &amp; "?")&gt;0,SUMIF('SOURCE LG'!$F:$F,$A23 &amp; "?", 'SOURCE LG'!$C:$C),"...")))</f>
        <v>...</v>
      </c>
      <c r="K23" s="654" t="str">
        <f>IF(COUNTIF('SOURCE CT'!$F:$F,$A23)&gt;0,SUMIF('SOURCE CT'!$F:$F,$A23,'SOURCE CT'!$C:$C),IF(COUNT(K31,K40)&gt;0,SUM(K31,K40),IF(COUNTIF('SOURCE CT'!$F:$F,$A23 &amp; "?")&gt;0,SUMIF('SOURCE CT'!$F:$F,$A23 &amp; "?", 'SOURCE CT'!$C:$C),"...")))</f>
        <v>...</v>
      </c>
      <c r="L23" s="654" t="str">
        <f>IF(COUNTIF('SOURCE GG'!$F:$F,$A23)&gt;0,SUMIF('SOURCE GG'!$F:$F,$A23,'SOURCE GG'!$C:$C),IF(COUNT(L31,L40)&gt;0,SUM(L31,L40),IF(COUNTIF('SOURCE GG'!$F:$F,$A23 &amp; "?")&gt;0,SUMIF('SOURCE GG'!$F:$F,$A23 &amp; "?", 'SOURCE GG'!$C:$C),IF(COUNT(H23:K23)&gt;0,SUM(H23:K23),"..."))))</f>
        <v>...</v>
      </c>
      <c r="M23" s="654" t="str">
        <f>IF(COUNTIF('SOURCE NFPC'!$F:$F,$A23)&gt;0,SUMIF('SOURCE NFPC'!$F:$F,$A23,'SOURCE NFPC'!$C:$C),IF(COUNT(M31,M40)&gt;0,SUM(M31,M40),IF(COUNTIF('SOURCE NFPC'!$F:$F,$A23 &amp; "?")&gt;0,SUMIF('SOURCE NFPC'!$F:$F,$A23 &amp; "?", 'SOURCE NFPC'!$C:$C),"...")))</f>
        <v>...</v>
      </c>
      <c r="N23" s="654" t="str">
        <f>IF(COUNTIF('SOURCE CN'!$F:$F,$A23)&gt;0,SUMIF('SOURCE CN'!$F:$F,$A23,'SOURCE CN'!$C:$C),IF(COUNT(N31,N40)&gt;0,SUM(N31,N40),IF(COUNTIF('SOURCE CN'!$F:$F,$A23 &amp; "?")&gt;0,SUMIF('SOURCE CN'!$F:$F,$A23 &amp; "?", 'SOURCE CN'!$C:$C),"...")))</f>
        <v>...</v>
      </c>
      <c r="O23" s="654" t="str">
        <f>IF(COUNTIF('SOURCE NFPS'!$F:$F,$A23)&gt;0,SUMIF('SOURCE NFPS'!$F:$F,$A23,'SOURCE NFPS'!$C:$C),IF(COUNT(O31,O40)&gt;0,SUM(O31,O40),IF(COUNTIF('SOURCE NFPS'!$F:$F,$A23 &amp; "?")&gt;0,SUMIF('SOURCE NFPS'!$F:$F,$A23 &amp; "?", 'SOURCE NFPS'!$C:$C),IF(COUNT(L23:N23)&gt;0,SUM(L23:N23),"..."))))</f>
        <v>...</v>
      </c>
      <c r="Q23" s="655">
        <f t="shared" si="0"/>
        <v>0</v>
      </c>
      <c r="R23" s="656">
        <f t="shared" si="1"/>
        <v>0</v>
      </c>
      <c r="S23" s="657">
        <f t="shared" si="2"/>
        <v>0</v>
      </c>
      <c r="U23" s="721">
        <v>4202</v>
      </c>
      <c r="V23" s="721" t="str">
        <f t="shared" si="3"/>
        <v>A4202</v>
      </c>
    </row>
    <row r="24" spans="1:22" s="720" customFormat="1" ht="9.75" customHeight="1">
      <c r="A24" s="686">
        <v>4203</v>
      </c>
      <c r="B24" s="652" t="s">
        <v>585</v>
      </c>
      <c r="C24" s="653" t="s">
        <v>1063</v>
      </c>
      <c r="D24" s="654" t="str">
        <f>IF(COUNTIF('SOURCE BA'!$F:$F,$A24)&gt;0,SUMIF('SOURCE BA'!$F:$F,$A24,'SOURCE BA'!$C:$C),IF(COUNT(D32,D41)&gt;0,SUM(D32,D41),IF(COUNTIF('SOURCE BA'!$F:$F,$A24 &amp; "?")&gt;0,SUMIF('SOURCE BA'!$F:$F,$A24 &amp; "?", 'SOURCE BA'!$C:$C),"...")))</f>
        <v>...</v>
      </c>
      <c r="E24" s="654" t="str">
        <f>IF(COUNTIF('SOURCE EA'!$F:$F,$A24)&gt;0,SUMIF('SOURCE EA'!$F:$F,$A24,'SOURCE EA'!$C:$C),IF(COUNT(E32,E41)&gt;0,SUM(E32,E41),IF(COUNTIF('SOURCE EA'!$F:$F,$A24 &amp; "?")&gt;0,SUMIF('SOURCE EA'!$F:$F,$A24 &amp; "?", 'SOURCE EA'!$C:$C),"...")))</f>
        <v>...</v>
      </c>
      <c r="F24" s="654" t="str">
        <f>IF(COUNTIF('SOURCE SS'!$F:$F,$A24)&gt;0,SUMIF('SOURCE SS'!$F:$F,$A24,'SOURCE SS'!$C:$C),IF(COUNT(F32,F41)&gt;0,SUM(F32,F41),IF(COUNTIF('SOURCE SS'!$F:$F,$A24 &amp; "?")&gt;0,SUMIF('SOURCE SS'!$F:$F,$A24 &amp; "?", 'SOURCE SS'!$C:$C),"...")))</f>
        <v>...</v>
      </c>
      <c r="G24" s="654" t="str">
        <f>IF(COUNTIF('SOURCE CC'!$F:$F,$A24)&gt;0,SUMIF('SOURCE CC'!$F:$F,$A24,'SOURCE CC'!$C:$C),IF(COUNT(G32,G41)&gt;0,SUM(G32,G41),IF(COUNTIF('SOURCE CC'!$F:$F,$A24 &amp; "?")&gt;0,SUMIF('SOURCE CC'!$F:$F,$A24 &amp; "?", 'SOURCE CC'!$C:$C),"...")))</f>
        <v>...</v>
      </c>
      <c r="H24" s="654" t="str">
        <f>IF(COUNTIF('SOURCE CG'!$F:$F,$A24)&gt;0,SUMIF('SOURCE CG'!$F:$F,$A24,'SOURCE CG'!$C:$C),IF(COUNT(H32,H41)&gt;0,SUM(H32,H41),IF(COUNTIF('SOURCE CG'!$F:$F,$A24 &amp; "?")&gt;0,SUMIF('SOURCE CG'!$F:$F,$A24 &amp; "?", 'SOURCE CG'!$C:$C),IF(COUNT(D24:G24)&gt;0,SUM(D24:G24),"..."))))</f>
        <v>...</v>
      </c>
      <c r="I24" s="654" t="str">
        <f>IF(COUNTIF('SOURCE SG'!$F:$F,$A24)&gt;0,SUMIF('SOURCE SG'!$F:$F,$A24,'SOURCE SG'!$C:$C),IF(COUNT(I32,I41)&gt;0,SUM(I32,I41),IF(COUNTIF('SOURCE SG'!$F:$F,$A24 &amp; "?")&gt;0,SUMIF('SOURCE SG'!$F:$F,$A24 &amp; "?", 'SOURCE SG'!$C:$C),"...")))</f>
        <v>...</v>
      </c>
      <c r="J24" s="654" t="str">
        <f>IF(COUNTIF('SOURCE LG'!$F:$F,$A24)&gt;0,SUMIF('SOURCE LG'!$F:$F,$A24,'SOURCE LG'!$C:$C),IF(COUNT(J32,J41)&gt;0,SUM(J32,J41),IF(COUNTIF('SOURCE LG'!$F:$F,$A24 &amp; "?")&gt;0,SUMIF('SOURCE LG'!$F:$F,$A24 &amp; "?", 'SOURCE LG'!$C:$C),"...")))</f>
        <v>...</v>
      </c>
      <c r="K24" s="654" t="str">
        <f>IF(COUNTIF('SOURCE CT'!$F:$F,$A24)&gt;0,SUMIF('SOURCE CT'!$F:$F,$A24,'SOURCE CT'!$C:$C),IF(COUNT(K32,K41)&gt;0,SUM(K32,K41),IF(COUNTIF('SOURCE CT'!$F:$F,$A24 &amp; "?")&gt;0,SUMIF('SOURCE CT'!$F:$F,$A24 &amp; "?", 'SOURCE CT'!$C:$C),"...")))</f>
        <v>...</v>
      </c>
      <c r="L24" s="654" t="str">
        <f>IF(COUNTIF('SOURCE GG'!$F:$F,$A24)&gt;0,SUMIF('SOURCE GG'!$F:$F,$A24,'SOURCE GG'!$C:$C),IF(COUNT(L32,L41)&gt;0,SUM(L32,L41),IF(COUNTIF('SOURCE GG'!$F:$F,$A24 &amp; "?")&gt;0,SUMIF('SOURCE GG'!$F:$F,$A24 &amp; "?", 'SOURCE GG'!$C:$C),IF(COUNT(H24:K24)&gt;0,SUM(H24:K24),"..."))))</f>
        <v>...</v>
      </c>
      <c r="M24" s="654" t="str">
        <f>IF(COUNTIF('SOURCE NFPC'!$F:$F,$A24)&gt;0,SUMIF('SOURCE NFPC'!$F:$F,$A24,'SOURCE NFPC'!$C:$C),IF(COUNT(M32,M41)&gt;0,SUM(M32,M41),IF(COUNTIF('SOURCE NFPC'!$F:$F,$A24 &amp; "?")&gt;0,SUMIF('SOURCE NFPC'!$F:$F,$A24 &amp; "?", 'SOURCE NFPC'!$C:$C),"...")))</f>
        <v>...</v>
      </c>
      <c r="N24" s="654" t="str">
        <f>IF(COUNTIF('SOURCE CN'!$F:$F,$A24)&gt;0,SUMIF('SOURCE CN'!$F:$F,$A24,'SOURCE CN'!$C:$C),IF(COUNT(N32,N41)&gt;0,SUM(N32,N41),IF(COUNTIF('SOURCE CN'!$F:$F,$A24 &amp; "?")&gt;0,SUMIF('SOURCE CN'!$F:$F,$A24 &amp; "?", 'SOURCE CN'!$C:$C),"...")))</f>
        <v>...</v>
      </c>
      <c r="O24" s="654" t="str">
        <f>IF(COUNTIF('SOURCE NFPS'!$F:$F,$A24)&gt;0,SUMIF('SOURCE NFPS'!$F:$F,$A24,'SOURCE NFPS'!$C:$C),IF(COUNT(O32,O41)&gt;0,SUM(O32,O41),IF(COUNTIF('SOURCE NFPS'!$F:$F,$A24 &amp; "?")&gt;0,SUMIF('SOURCE NFPS'!$F:$F,$A24 &amp; "?", 'SOURCE NFPS'!$C:$C),IF(COUNT(L24:N24)&gt;0,SUM(L24:N24),"..."))))</f>
        <v>...</v>
      </c>
      <c r="Q24" s="655">
        <f t="shared" si="0"/>
        <v>0</v>
      </c>
      <c r="R24" s="656">
        <f t="shared" si="1"/>
        <v>0</v>
      </c>
      <c r="S24" s="657">
        <f t="shared" si="2"/>
        <v>0</v>
      </c>
      <c r="U24" s="721">
        <v>4203</v>
      </c>
      <c r="V24" s="721" t="str">
        <f t="shared" si="3"/>
        <v>A4203</v>
      </c>
    </row>
    <row r="25" spans="1:22" s="720" customFormat="1" ht="9.75" customHeight="1">
      <c r="A25" s="686">
        <v>4204</v>
      </c>
      <c r="B25" s="652" t="s">
        <v>586</v>
      </c>
      <c r="C25" s="653" t="s">
        <v>1063</v>
      </c>
      <c r="D25" s="654" t="str">
        <f>IF(COUNTIF('SOURCE BA'!$F:$F,$A25)&gt;0,SUMIF('SOURCE BA'!$F:$F,$A25,'SOURCE BA'!$C:$C),IF(COUNT(D33,D42)&gt;0,SUM(D33,D42),IF(COUNTIF('SOURCE BA'!$F:$F,$A25 &amp; "?")&gt;0,SUMIF('SOURCE BA'!$F:$F,$A25 &amp; "?", 'SOURCE BA'!$C:$C),"...")))</f>
        <v>...</v>
      </c>
      <c r="E25" s="654" t="str">
        <f>IF(COUNTIF('SOURCE EA'!$F:$F,$A25)&gt;0,SUMIF('SOURCE EA'!$F:$F,$A25,'SOURCE EA'!$C:$C),IF(COUNT(E33,E42)&gt;0,SUM(E33,E42),IF(COUNTIF('SOURCE EA'!$F:$F,$A25 &amp; "?")&gt;0,SUMIF('SOURCE EA'!$F:$F,$A25 &amp; "?", 'SOURCE EA'!$C:$C),"...")))</f>
        <v>...</v>
      </c>
      <c r="F25" s="654" t="str">
        <f>IF(COUNTIF('SOURCE SS'!$F:$F,$A25)&gt;0,SUMIF('SOURCE SS'!$F:$F,$A25,'SOURCE SS'!$C:$C),IF(COUNT(F33,F42)&gt;0,SUM(F33,F42),IF(COUNTIF('SOURCE SS'!$F:$F,$A25 &amp; "?")&gt;0,SUMIF('SOURCE SS'!$F:$F,$A25 &amp; "?", 'SOURCE SS'!$C:$C),"...")))</f>
        <v>...</v>
      </c>
      <c r="G25" s="654" t="str">
        <f>IF(COUNTIF('SOURCE CC'!$F:$F,$A25)&gt;0,SUMIF('SOURCE CC'!$F:$F,$A25,'SOURCE CC'!$C:$C),IF(COUNT(G33,G42)&gt;0,SUM(G33,G42),IF(COUNTIF('SOURCE CC'!$F:$F,$A25 &amp; "?")&gt;0,SUMIF('SOURCE CC'!$F:$F,$A25 &amp; "?", 'SOURCE CC'!$C:$C),"...")))</f>
        <v>...</v>
      </c>
      <c r="H25" s="654" t="str">
        <f>IF(COUNTIF('SOURCE CG'!$F:$F,$A25)&gt;0,SUMIF('SOURCE CG'!$F:$F,$A25,'SOURCE CG'!$C:$C),IF(COUNT(H33,H42)&gt;0,SUM(H33,H42),IF(COUNTIF('SOURCE CG'!$F:$F,$A25 &amp; "?")&gt;0,SUMIF('SOURCE CG'!$F:$F,$A25 &amp; "?", 'SOURCE CG'!$C:$C),IF(COUNT(D25:G25)&gt;0,SUM(D25:G25),"..."))))</f>
        <v>...</v>
      </c>
      <c r="I25" s="654" t="str">
        <f>IF(COUNTIF('SOURCE SG'!$F:$F,$A25)&gt;0,SUMIF('SOURCE SG'!$F:$F,$A25,'SOURCE SG'!$C:$C),IF(COUNT(I33,I42)&gt;0,SUM(I33,I42),IF(COUNTIF('SOURCE SG'!$F:$F,$A25 &amp; "?")&gt;0,SUMIF('SOURCE SG'!$F:$F,$A25 &amp; "?", 'SOURCE SG'!$C:$C),"...")))</f>
        <v>...</v>
      </c>
      <c r="J25" s="654" t="str">
        <f>IF(COUNTIF('SOURCE LG'!$F:$F,$A25)&gt;0,SUMIF('SOURCE LG'!$F:$F,$A25,'SOURCE LG'!$C:$C),IF(COUNT(J33,J42)&gt;0,SUM(J33,J42),IF(COUNTIF('SOURCE LG'!$F:$F,$A25 &amp; "?")&gt;0,SUMIF('SOURCE LG'!$F:$F,$A25 &amp; "?", 'SOURCE LG'!$C:$C),"...")))</f>
        <v>...</v>
      </c>
      <c r="K25" s="654" t="str">
        <f>IF(COUNTIF('SOURCE CT'!$F:$F,$A25)&gt;0,SUMIF('SOURCE CT'!$F:$F,$A25,'SOURCE CT'!$C:$C),IF(COUNT(K33,K42)&gt;0,SUM(K33,K42),IF(COUNTIF('SOURCE CT'!$F:$F,$A25 &amp; "?")&gt;0,SUMIF('SOURCE CT'!$F:$F,$A25 &amp; "?", 'SOURCE CT'!$C:$C),"...")))</f>
        <v>...</v>
      </c>
      <c r="L25" s="654" t="str">
        <f>IF(COUNTIF('SOURCE GG'!$F:$F,$A25)&gt;0,SUMIF('SOURCE GG'!$F:$F,$A25,'SOURCE GG'!$C:$C),IF(COUNT(L33,L42)&gt;0,SUM(L33,L42),IF(COUNTIF('SOURCE GG'!$F:$F,$A25 &amp; "?")&gt;0,SUMIF('SOURCE GG'!$F:$F,$A25 &amp; "?", 'SOURCE GG'!$C:$C),IF(COUNT(H25:K25)&gt;0,SUM(H25:K25),"..."))))</f>
        <v>...</v>
      </c>
      <c r="M25" s="654" t="str">
        <f>IF(COUNTIF('SOURCE NFPC'!$F:$F,$A25)&gt;0,SUMIF('SOURCE NFPC'!$F:$F,$A25,'SOURCE NFPC'!$C:$C),IF(COUNT(M33,M42)&gt;0,SUM(M33,M42),IF(COUNTIF('SOURCE NFPC'!$F:$F,$A25 &amp; "?")&gt;0,SUMIF('SOURCE NFPC'!$F:$F,$A25 &amp; "?", 'SOURCE NFPC'!$C:$C),"...")))</f>
        <v>...</v>
      </c>
      <c r="N25" s="654" t="str">
        <f>IF(COUNTIF('SOURCE CN'!$F:$F,$A25)&gt;0,SUMIF('SOURCE CN'!$F:$F,$A25,'SOURCE CN'!$C:$C),IF(COUNT(N33,N42)&gt;0,SUM(N33,N42),IF(COUNTIF('SOURCE CN'!$F:$F,$A25 &amp; "?")&gt;0,SUMIF('SOURCE CN'!$F:$F,$A25 &amp; "?", 'SOURCE CN'!$C:$C),"...")))</f>
        <v>...</v>
      </c>
      <c r="O25" s="654" t="str">
        <f>IF(COUNTIF('SOURCE NFPS'!$F:$F,$A25)&gt;0,SUMIF('SOURCE NFPS'!$F:$F,$A25,'SOURCE NFPS'!$C:$C),IF(COUNT(O33,O42)&gt;0,SUM(O33,O42),IF(COUNTIF('SOURCE NFPS'!$F:$F,$A25 &amp; "?")&gt;0,SUMIF('SOURCE NFPS'!$F:$F,$A25 &amp; "?", 'SOURCE NFPS'!$C:$C),IF(COUNT(L25:N25)&gt;0,SUM(L25:N25),"..."))))</f>
        <v>...</v>
      </c>
      <c r="Q25" s="655">
        <f t="shared" si="0"/>
        <v>0</v>
      </c>
      <c r="R25" s="656">
        <f t="shared" si="1"/>
        <v>0</v>
      </c>
      <c r="S25" s="657">
        <f t="shared" si="2"/>
        <v>0</v>
      </c>
      <c r="U25" s="721">
        <v>4204</v>
      </c>
      <c r="V25" s="721" t="str">
        <f t="shared" si="3"/>
        <v>A4204</v>
      </c>
    </row>
    <row r="26" spans="1:22" s="720" customFormat="1" ht="9.75" customHeight="1">
      <c r="A26" s="686">
        <v>4205</v>
      </c>
      <c r="B26" s="652" t="s">
        <v>587</v>
      </c>
      <c r="C26" s="653" t="s">
        <v>1063</v>
      </c>
      <c r="D26" s="654" t="str">
        <f>IF(COUNTIF('SOURCE BA'!$F:$F,$A26)&gt;0,SUMIF('SOURCE BA'!$F:$F,$A26,'SOURCE BA'!$C:$C),IF(COUNT(D34,D43)&gt;0,SUM(D34,D43),IF(COUNTIF('SOURCE BA'!$F:$F,$A26 &amp; "?")&gt;0,SUMIF('SOURCE BA'!$F:$F,$A26 &amp; "?", 'SOURCE BA'!$C:$C),"...")))</f>
        <v>...</v>
      </c>
      <c r="E26" s="654" t="str">
        <f>IF(COUNTIF('SOURCE EA'!$F:$F,$A26)&gt;0,SUMIF('SOURCE EA'!$F:$F,$A26,'SOURCE EA'!$C:$C),IF(COUNT(E34,E43)&gt;0,SUM(E34,E43),IF(COUNTIF('SOURCE EA'!$F:$F,$A26 &amp; "?")&gt;0,SUMIF('SOURCE EA'!$F:$F,$A26 &amp; "?", 'SOURCE EA'!$C:$C),"...")))</f>
        <v>...</v>
      </c>
      <c r="F26" s="654" t="str">
        <f>IF(COUNTIF('SOURCE SS'!$F:$F,$A26)&gt;0,SUMIF('SOURCE SS'!$F:$F,$A26,'SOURCE SS'!$C:$C),IF(COUNT(F34,F43)&gt;0,SUM(F34,F43),IF(COUNTIF('SOURCE SS'!$F:$F,$A26 &amp; "?")&gt;0,SUMIF('SOURCE SS'!$F:$F,$A26 &amp; "?", 'SOURCE SS'!$C:$C),"...")))</f>
        <v>...</v>
      </c>
      <c r="G26" s="654" t="str">
        <f>IF(COUNTIF('SOURCE CC'!$F:$F,$A26)&gt;0,SUMIF('SOURCE CC'!$F:$F,$A26,'SOURCE CC'!$C:$C),IF(COUNT(G34,G43)&gt;0,SUM(G34,G43),IF(COUNTIF('SOURCE CC'!$F:$F,$A26 &amp; "?")&gt;0,SUMIF('SOURCE CC'!$F:$F,$A26 &amp; "?", 'SOURCE CC'!$C:$C),"...")))</f>
        <v>...</v>
      </c>
      <c r="H26" s="654" t="str">
        <f>IF(COUNTIF('SOURCE CG'!$F:$F,$A26)&gt;0,SUMIF('SOURCE CG'!$F:$F,$A26,'SOURCE CG'!$C:$C),IF(COUNT(H34,H43)&gt;0,SUM(H34,H43),IF(COUNTIF('SOURCE CG'!$F:$F,$A26 &amp; "?")&gt;0,SUMIF('SOURCE CG'!$F:$F,$A26 &amp; "?", 'SOURCE CG'!$C:$C),IF(COUNT(D26:G26)&gt;0,SUM(D26:G26),"..."))))</f>
        <v>...</v>
      </c>
      <c r="I26" s="654" t="str">
        <f>IF(COUNTIF('SOURCE SG'!$F:$F,$A26)&gt;0,SUMIF('SOURCE SG'!$F:$F,$A26,'SOURCE SG'!$C:$C),IF(COUNT(I34,I43)&gt;0,SUM(I34,I43),IF(COUNTIF('SOURCE SG'!$F:$F,$A26 &amp; "?")&gt;0,SUMIF('SOURCE SG'!$F:$F,$A26 &amp; "?", 'SOURCE SG'!$C:$C),"...")))</f>
        <v>...</v>
      </c>
      <c r="J26" s="654" t="str">
        <f>IF(COUNTIF('SOURCE LG'!$F:$F,$A26)&gt;0,SUMIF('SOURCE LG'!$F:$F,$A26,'SOURCE LG'!$C:$C),IF(COUNT(J34,J43)&gt;0,SUM(J34,J43),IF(COUNTIF('SOURCE LG'!$F:$F,$A26 &amp; "?")&gt;0,SUMIF('SOURCE LG'!$F:$F,$A26 &amp; "?", 'SOURCE LG'!$C:$C),"...")))</f>
        <v>...</v>
      </c>
      <c r="K26" s="654" t="str">
        <f>IF(COUNTIF('SOURCE CT'!$F:$F,$A26)&gt;0,SUMIF('SOURCE CT'!$F:$F,$A26,'SOURCE CT'!$C:$C),IF(COUNT(K34,K43)&gt;0,SUM(K34,K43),IF(COUNTIF('SOURCE CT'!$F:$F,$A26 &amp; "?")&gt;0,SUMIF('SOURCE CT'!$F:$F,$A26 &amp; "?", 'SOURCE CT'!$C:$C),"...")))</f>
        <v>...</v>
      </c>
      <c r="L26" s="654" t="str">
        <f>IF(COUNTIF('SOURCE GG'!$F:$F,$A26)&gt;0,SUMIF('SOURCE GG'!$F:$F,$A26,'SOURCE GG'!$C:$C),IF(COUNT(L34,L43)&gt;0,SUM(L34,L43),IF(COUNTIF('SOURCE GG'!$F:$F,$A26 &amp; "?")&gt;0,SUMIF('SOURCE GG'!$F:$F,$A26 &amp; "?", 'SOURCE GG'!$C:$C),IF(COUNT(H26:K26)&gt;0,SUM(H26:K26),"..."))))</f>
        <v>...</v>
      </c>
      <c r="M26" s="654" t="str">
        <f>IF(COUNTIF('SOURCE NFPC'!$F:$F,$A26)&gt;0,SUMIF('SOURCE NFPC'!$F:$F,$A26,'SOURCE NFPC'!$C:$C),IF(COUNT(M34,M43)&gt;0,SUM(M34,M43),IF(COUNTIF('SOURCE NFPC'!$F:$F,$A26 &amp; "?")&gt;0,SUMIF('SOURCE NFPC'!$F:$F,$A26 &amp; "?", 'SOURCE NFPC'!$C:$C),"...")))</f>
        <v>...</v>
      </c>
      <c r="N26" s="654" t="str">
        <f>IF(COUNTIF('SOURCE CN'!$F:$F,$A26)&gt;0,SUMIF('SOURCE CN'!$F:$F,$A26,'SOURCE CN'!$C:$C),IF(COUNT(N34,N43)&gt;0,SUM(N34,N43),IF(COUNTIF('SOURCE CN'!$F:$F,$A26 &amp; "?")&gt;0,SUMIF('SOURCE CN'!$F:$F,$A26 &amp; "?", 'SOURCE CN'!$C:$C),"...")))</f>
        <v>...</v>
      </c>
      <c r="O26" s="654" t="str">
        <f>IF(COUNTIF('SOURCE NFPS'!$F:$F,$A26)&gt;0,SUMIF('SOURCE NFPS'!$F:$F,$A26,'SOURCE NFPS'!$C:$C),IF(COUNT(O34,O43)&gt;0,SUM(O34,O43),IF(COUNTIF('SOURCE NFPS'!$F:$F,$A26 &amp; "?")&gt;0,SUMIF('SOURCE NFPS'!$F:$F,$A26 &amp; "?", 'SOURCE NFPS'!$C:$C),IF(COUNT(L26:N26)&gt;0,SUM(L26:N26),"..."))))</f>
        <v>...</v>
      </c>
      <c r="Q26" s="655">
        <f t="shared" si="0"/>
        <v>0</v>
      </c>
      <c r="R26" s="656">
        <f t="shared" si="1"/>
        <v>0</v>
      </c>
      <c r="S26" s="657">
        <f t="shared" si="2"/>
        <v>0</v>
      </c>
      <c r="U26" s="721">
        <v>4205</v>
      </c>
      <c r="V26" s="721" t="str">
        <f t="shared" si="3"/>
        <v>A4205</v>
      </c>
    </row>
    <row r="27" spans="1:22" s="720" customFormat="1" ht="9.75" customHeight="1">
      <c r="A27" s="686">
        <v>4206</v>
      </c>
      <c r="B27" s="652" t="s">
        <v>918</v>
      </c>
      <c r="C27" s="653" t="s">
        <v>1063</v>
      </c>
      <c r="D27" s="654" t="str">
        <f>IF(COUNTIF('SOURCE BA'!$F:$F,$A27)&gt;0,SUMIF('SOURCE BA'!$F:$F,$A27,'SOURCE BA'!$C:$C),IF(COUNT(D35,D44)&gt;0,SUM(D35,D44),IF(COUNTIF('SOURCE BA'!$F:$F,$A27 &amp; "?")&gt;0,SUMIF('SOURCE BA'!$F:$F,$A27 &amp; "?", 'SOURCE BA'!$C:$C),"...")))</f>
        <v>...</v>
      </c>
      <c r="E27" s="654" t="str">
        <f>IF(COUNTIF('SOURCE EA'!$F:$F,$A27)&gt;0,SUMIF('SOURCE EA'!$F:$F,$A27,'SOURCE EA'!$C:$C),IF(COUNT(E35,E44)&gt;0,SUM(E35,E44),IF(COUNTIF('SOURCE EA'!$F:$F,$A27 &amp; "?")&gt;0,SUMIF('SOURCE EA'!$F:$F,$A27 &amp; "?", 'SOURCE EA'!$C:$C),"...")))</f>
        <v>...</v>
      </c>
      <c r="F27" s="654" t="str">
        <f>IF(COUNTIF('SOURCE SS'!$F:$F,$A27)&gt;0,SUMIF('SOURCE SS'!$F:$F,$A27,'SOURCE SS'!$C:$C),IF(COUNT(F35,F44)&gt;0,SUM(F35,F44),IF(COUNTIF('SOURCE SS'!$F:$F,$A27 &amp; "?")&gt;0,SUMIF('SOURCE SS'!$F:$F,$A27 &amp; "?", 'SOURCE SS'!$C:$C),"...")))</f>
        <v>...</v>
      </c>
      <c r="G27" s="654" t="str">
        <f>IF(COUNTIF('SOURCE CC'!$F:$F,$A27)&gt;0,SUMIF('SOURCE CC'!$F:$F,$A27,'SOURCE CC'!$C:$C),IF(COUNT(G35,G44)&gt;0,SUM(G35,G44),IF(COUNTIF('SOURCE CC'!$F:$F,$A27 &amp; "?")&gt;0,SUMIF('SOURCE CC'!$F:$F,$A27 &amp; "?", 'SOURCE CC'!$C:$C),"...")))</f>
        <v>...</v>
      </c>
      <c r="H27" s="654" t="str">
        <f>IF(COUNTIF('SOURCE CG'!$F:$F,$A27)&gt;0,SUMIF('SOURCE CG'!$F:$F,$A27,'SOURCE CG'!$C:$C),IF(COUNT(H35,H44)&gt;0,SUM(H35,H44),IF(COUNTIF('SOURCE CG'!$F:$F,$A27 &amp; "?")&gt;0,SUMIF('SOURCE CG'!$F:$F,$A27 &amp; "?", 'SOURCE CG'!$C:$C),IF(COUNT(D27:G27)&gt;0,SUM(D27:G27),"..."))))</f>
        <v>...</v>
      </c>
      <c r="I27" s="654" t="str">
        <f>IF(COUNTIF('SOURCE SG'!$F:$F,$A27)&gt;0,SUMIF('SOURCE SG'!$F:$F,$A27,'SOURCE SG'!$C:$C),IF(COUNT(I35,I44)&gt;0,SUM(I35,I44),IF(COUNTIF('SOURCE SG'!$F:$F,$A27 &amp; "?")&gt;0,SUMIF('SOURCE SG'!$F:$F,$A27 &amp; "?", 'SOURCE SG'!$C:$C),"...")))</f>
        <v>...</v>
      </c>
      <c r="J27" s="654" t="str">
        <f>IF(COUNTIF('SOURCE LG'!$F:$F,$A27)&gt;0,SUMIF('SOURCE LG'!$F:$F,$A27,'SOURCE LG'!$C:$C),IF(COUNT(J35,J44)&gt;0,SUM(J35,J44),IF(COUNTIF('SOURCE LG'!$F:$F,$A27 &amp; "?")&gt;0,SUMIF('SOURCE LG'!$F:$F,$A27 &amp; "?", 'SOURCE LG'!$C:$C),"...")))</f>
        <v>...</v>
      </c>
      <c r="K27" s="654" t="str">
        <f>IF(COUNTIF('SOURCE CT'!$F:$F,$A27)&gt;0,SUMIF('SOURCE CT'!$F:$F,$A27,'SOURCE CT'!$C:$C),IF(COUNT(K35,K44)&gt;0,SUM(K35,K44),IF(COUNTIF('SOURCE CT'!$F:$F,$A27 &amp; "?")&gt;0,SUMIF('SOURCE CT'!$F:$F,$A27 &amp; "?", 'SOURCE CT'!$C:$C),"...")))</f>
        <v>...</v>
      </c>
      <c r="L27" s="654" t="str">
        <f>IF(COUNTIF('SOURCE GG'!$F:$F,$A27)&gt;0,SUMIF('SOURCE GG'!$F:$F,$A27,'SOURCE GG'!$C:$C),IF(COUNT(L35,L44)&gt;0,SUM(L35,L44),IF(COUNTIF('SOURCE GG'!$F:$F,$A27 &amp; "?")&gt;0,SUMIF('SOURCE GG'!$F:$F,$A27 &amp; "?", 'SOURCE GG'!$C:$C),IF(COUNT(H27:K27)&gt;0,SUM(H27:K27),"..."))))</f>
        <v>...</v>
      </c>
      <c r="M27" s="654" t="str">
        <f>IF(COUNTIF('SOURCE NFPC'!$F:$F,$A27)&gt;0,SUMIF('SOURCE NFPC'!$F:$F,$A27,'SOURCE NFPC'!$C:$C),IF(COUNT(M35,M44)&gt;0,SUM(M35,M44),IF(COUNTIF('SOURCE NFPC'!$F:$F,$A27 &amp; "?")&gt;0,SUMIF('SOURCE NFPC'!$F:$F,$A27 &amp; "?", 'SOURCE NFPC'!$C:$C),"...")))</f>
        <v>...</v>
      </c>
      <c r="N27" s="654" t="str">
        <f>IF(COUNTIF('SOURCE CN'!$F:$F,$A27)&gt;0,SUMIF('SOURCE CN'!$F:$F,$A27,'SOURCE CN'!$C:$C),IF(COUNT(N35,N44)&gt;0,SUM(N35,N44),IF(COUNTIF('SOURCE CN'!$F:$F,$A27 &amp; "?")&gt;0,SUMIF('SOURCE CN'!$F:$F,$A27 &amp; "?", 'SOURCE CN'!$C:$C),"...")))</f>
        <v>...</v>
      </c>
      <c r="O27" s="654" t="str">
        <f>IF(COUNTIF('SOURCE NFPS'!$F:$F,$A27)&gt;0,SUMIF('SOURCE NFPS'!$F:$F,$A27,'SOURCE NFPS'!$C:$C),IF(COUNT(O35,O44)&gt;0,SUM(O35,O44),IF(COUNTIF('SOURCE NFPS'!$F:$F,$A27 &amp; "?")&gt;0,SUMIF('SOURCE NFPS'!$F:$F,$A27 &amp; "?", 'SOURCE NFPS'!$C:$C),IF(COUNT(L27:N27)&gt;0,SUM(L27:N27),"..."))))</f>
        <v>...</v>
      </c>
      <c r="Q27" s="655">
        <f t="shared" si="0"/>
        <v>0</v>
      </c>
      <c r="R27" s="656">
        <f t="shared" si="1"/>
        <v>0</v>
      </c>
      <c r="S27" s="657">
        <f t="shared" si="2"/>
        <v>0</v>
      </c>
      <c r="U27" s="721">
        <v>4206</v>
      </c>
      <c r="V27" s="721" t="str">
        <f t="shared" si="3"/>
        <v>A4206</v>
      </c>
    </row>
    <row r="28" spans="1:22" s="720" customFormat="1" ht="9.75" customHeight="1">
      <c r="A28" s="686">
        <v>4207</v>
      </c>
      <c r="B28" s="652" t="s">
        <v>919</v>
      </c>
      <c r="C28" s="653" t="s">
        <v>1063</v>
      </c>
      <c r="D28" s="654" t="str">
        <f>IF(COUNTIF('SOURCE BA'!$F:$F,$A28)&gt;0,SUMIF('SOURCE BA'!$F:$F,$A28,'SOURCE BA'!$C:$C),IF(COUNT(D36,D45)&gt;0,SUM(D36,D45),IF(COUNTIF('SOURCE BA'!$F:$F,$A28 &amp; "?")&gt;0,SUMIF('SOURCE BA'!$F:$F,$A28 &amp; "?", 'SOURCE BA'!$C:$C),"...")))</f>
        <v>...</v>
      </c>
      <c r="E28" s="654" t="str">
        <f>IF(COUNTIF('SOURCE EA'!$F:$F,$A28)&gt;0,SUMIF('SOURCE EA'!$F:$F,$A28,'SOURCE EA'!$C:$C),IF(COUNT(E36,E45)&gt;0,SUM(E36,E45),IF(COUNTIF('SOURCE EA'!$F:$F,$A28 &amp; "?")&gt;0,SUMIF('SOURCE EA'!$F:$F,$A28 &amp; "?", 'SOURCE EA'!$C:$C),"...")))</f>
        <v>...</v>
      </c>
      <c r="F28" s="654" t="str">
        <f>IF(COUNTIF('SOURCE SS'!$F:$F,$A28)&gt;0,SUMIF('SOURCE SS'!$F:$F,$A28,'SOURCE SS'!$C:$C),IF(COUNT(F36,F45)&gt;0,SUM(F36,F45),IF(COUNTIF('SOURCE SS'!$F:$F,$A28 &amp; "?")&gt;0,SUMIF('SOURCE SS'!$F:$F,$A28 &amp; "?", 'SOURCE SS'!$C:$C),"...")))</f>
        <v>...</v>
      </c>
      <c r="G28" s="654" t="str">
        <f>IF(COUNTIF('SOURCE CC'!$F:$F,$A28)&gt;0,SUMIF('SOURCE CC'!$F:$F,$A28,'SOURCE CC'!$C:$C),IF(COUNT(G36,G45)&gt;0,SUM(G36,G45),IF(COUNTIF('SOURCE CC'!$F:$F,$A28 &amp; "?")&gt;0,SUMIF('SOURCE CC'!$F:$F,$A28 &amp; "?", 'SOURCE CC'!$C:$C),"...")))</f>
        <v>...</v>
      </c>
      <c r="H28" s="654" t="str">
        <f>IF(COUNTIF('SOURCE CG'!$F:$F,$A28)&gt;0,SUMIF('SOURCE CG'!$F:$F,$A28,'SOURCE CG'!$C:$C),IF(COUNT(H36,H45)&gt;0,SUM(H36,H45),IF(COUNTIF('SOURCE CG'!$F:$F,$A28 &amp; "?")&gt;0,SUMIF('SOURCE CG'!$F:$F,$A28 &amp; "?", 'SOURCE CG'!$C:$C),IF(COUNT(D28:G28)&gt;0,SUM(D28:G28),"..."))))</f>
        <v>...</v>
      </c>
      <c r="I28" s="654" t="str">
        <f>IF(COUNTIF('SOURCE SG'!$F:$F,$A28)&gt;0,SUMIF('SOURCE SG'!$F:$F,$A28,'SOURCE SG'!$C:$C),IF(COUNT(I36,I45)&gt;0,SUM(I36,I45),IF(COUNTIF('SOURCE SG'!$F:$F,$A28 &amp; "?")&gt;0,SUMIF('SOURCE SG'!$F:$F,$A28 &amp; "?", 'SOURCE SG'!$C:$C),"...")))</f>
        <v>...</v>
      </c>
      <c r="J28" s="654" t="str">
        <f>IF(COUNTIF('SOURCE LG'!$F:$F,$A28)&gt;0,SUMIF('SOURCE LG'!$F:$F,$A28,'SOURCE LG'!$C:$C),IF(COUNT(J36,J45)&gt;0,SUM(J36,J45),IF(COUNTIF('SOURCE LG'!$F:$F,$A28 &amp; "?")&gt;0,SUMIF('SOURCE LG'!$F:$F,$A28 &amp; "?", 'SOURCE LG'!$C:$C),"...")))</f>
        <v>...</v>
      </c>
      <c r="K28" s="654" t="str">
        <f>IF(COUNTIF('SOURCE CT'!$F:$F,$A28)&gt;0,SUMIF('SOURCE CT'!$F:$F,$A28,'SOURCE CT'!$C:$C),IF(COUNT(K36,K45)&gt;0,SUM(K36,K45),IF(COUNTIF('SOURCE CT'!$F:$F,$A28 &amp; "?")&gt;0,SUMIF('SOURCE CT'!$F:$F,$A28 &amp; "?", 'SOURCE CT'!$C:$C),"...")))</f>
        <v>...</v>
      </c>
      <c r="L28" s="654" t="str">
        <f>IF(COUNTIF('SOURCE GG'!$F:$F,$A28)&gt;0,SUMIF('SOURCE GG'!$F:$F,$A28,'SOURCE GG'!$C:$C),IF(COUNT(L36,L45)&gt;0,SUM(L36,L45),IF(COUNTIF('SOURCE GG'!$F:$F,$A28 &amp; "?")&gt;0,SUMIF('SOURCE GG'!$F:$F,$A28 &amp; "?", 'SOURCE GG'!$C:$C),IF(COUNT(H28:K28)&gt;0,SUM(H28:K28),"..."))))</f>
        <v>...</v>
      </c>
      <c r="M28" s="654" t="str">
        <f>IF(COUNTIF('SOURCE NFPC'!$F:$F,$A28)&gt;0,SUMIF('SOURCE NFPC'!$F:$F,$A28,'SOURCE NFPC'!$C:$C),IF(COUNT(M36,M45)&gt;0,SUM(M36,M45),IF(COUNTIF('SOURCE NFPC'!$F:$F,$A28 &amp; "?")&gt;0,SUMIF('SOURCE NFPC'!$F:$F,$A28 &amp; "?", 'SOURCE NFPC'!$C:$C),"...")))</f>
        <v>...</v>
      </c>
      <c r="N28" s="654" t="str">
        <f>IF(COUNTIF('SOURCE CN'!$F:$F,$A28)&gt;0,SUMIF('SOURCE CN'!$F:$F,$A28,'SOURCE CN'!$C:$C),IF(COUNT(N36,N45)&gt;0,SUM(N36,N45),IF(COUNTIF('SOURCE CN'!$F:$F,$A28 &amp; "?")&gt;0,SUMIF('SOURCE CN'!$F:$F,$A28 &amp; "?", 'SOURCE CN'!$C:$C),"...")))</f>
        <v>...</v>
      </c>
      <c r="O28" s="654" t="str">
        <f>IF(COUNTIF('SOURCE NFPS'!$F:$F,$A28)&gt;0,SUMIF('SOURCE NFPS'!$F:$F,$A28,'SOURCE NFPS'!$C:$C),IF(COUNT(O36,O45)&gt;0,SUM(O36,O45),IF(COUNTIF('SOURCE NFPS'!$F:$F,$A28 &amp; "?")&gt;0,SUMIF('SOURCE NFPS'!$F:$F,$A28 &amp; "?", 'SOURCE NFPS'!$C:$C),IF(COUNT(L28:N28)&gt;0,SUM(L28:N28),"..."))))</f>
        <v>...</v>
      </c>
      <c r="Q28" s="655">
        <f t="shared" si="0"/>
        <v>0</v>
      </c>
      <c r="R28" s="656">
        <f t="shared" si="1"/>
        <v>0</v>
      </c>
      <c r="S28" s="657">
        <f t="shared" si="2"/>
        <v>0</v>
      </c>
      <c r="U28" s="721">
        <v>4207</v>
      </c>
      <c r="V28" s="721" t="str">
        <f t="shared" si="3"/>
        <v>A4207</v>
      </c>
    </row>
    <row r="29" spans="1:22" s="720" customFormat="1" ht="9.75" customHeight="1">
      <c r="A29" s="686">
        <v>4208</v>
      </c>
      <c r="B29" s="652" t="s">
        <v>920</v>
      </c>
      <c r="C29" s="653" t="s">
        <v>1063</v>
      </c>
      <c r="D29" s="654" t="str">
        <f>IF(COUNTIF('SOURCE BA'!$F:$F,$A29)&gt;0,SUMIF('SOURCE BA'!$F:$F,$A29,'SOURCE BA'!$C:$C),IF(COUNT(D37,D46)&gt;0,SUM(D37,D46),IF(COUNTIF('SOURCE BA'!$F:$F,$A29 &amp; "?")&gt;0,SUMIF('SOURCE BA'!$F:$F,$A29 &amp; "?", 'SOURCE BA'!$C:$C),"...")))</f>
        <v>...</v>
      </c>
      <c r="E29" s="654" t="str">
        <f>IF(COUNTIF('SOURCE EA'!$F:$F,$A29)&gt;0,SUMIF('SOURCE EA'!$F:$F,$A29,'SOURCE EA'!$C:$C),IF(COUNT(E37,E46)&gt;0,SUM(E37,E46),IF(COUNTIF('SOURCE EA'!$F:$F,$A29 &amp; "?")&gt;0,SUMIF('SOURCE EA'!$F:$F,$A29 &amp; "?", 'SOURCE EA'!$C:$C),"...")))</f>
        <v>...</v>
      </c>
      <c r="F29" s="654" t="str">
        <f>IF(COUNTIF('SOURCE SS'!$F:$F,$A29)&gt;0,SUMIF('SOURCE SS'!$F:$F,$A29,'SOURCE SS'!$C:$C),IF(COUNT(F37,F46)&gt;0,SUM(F37,F46),IF(COUNTIF('SOURCE SS'!$F:$F,$A29 &amp; "?")&gt;0,SUMIF('SOURCE SS'!$F:$F,$A29 &amp; "?", 'SOURCE SS'!$C:$C),"...")))</f>
        <v>...</v>
      </c>
      <c r="G29" s="654" t="str">
        <f>IF(COUNTIF('SOURCE CC'!$F:$F,$A29)&gt;0,SUMIF('SOURCE CC'!$F:$F,$A29,'SOURCE CC'!$C:$C),IF(COUNT(G37,G46)&gt;0,SUM(G37,G46),IF(COUNTIF('SOURCE CC'!$F:$F,$A29 &amp; "?")&gt;0,SUMIF('SOURCE CC'!$F:$F,$A29 &amp; "?", 'SOURCE CC'!$C:$C),"...")))</f>
        <v>...</v>
      </c>
      <c r="H29" s="654" t="str">
        <f>IF(COUNTIF('SOURCE CG'!$F:$F,$A29)&gt;0,SUMIF('SOURCE CG'!$F:$F,$A29,'SOURCE CG'!$C:$C),IF(COUNT(H37,H46)&gt;0,SUM(H37,H46),IF(COUNTIF('SOURCE CG'!$F:$F,$A29 &amp; "?")&gt;0,SUMIF('SOURCE CG'!$F:$F,$A29 &amp; "?", 'SOURCE CG'!$C:$C),IF(COUNT(D29:G29)&gt;0,SUM(D29:G29),"..."))))</f>
        <v>...</v>
      </c>
      <c r="I29" s="654" t="str">
        <f>IF(COUNTIF('SOURCE SG'!$F:$F,$A29)&gt;0,SUMIF('SOURCE SG'!$F:$F,$A29,'SOURCE SG'!$C:$C),IF(COUNT(I37,I46)&gt;0,SUM(I37,I46),IF(COUNTIF('SOURCE SG'!$F:$F,$A29 &amp; "?")&gt;0,SUMIF('SOURCE SG'!$F:$F,$A29 &amp; "?", 'SOURCE SG'!$C:$C),"...")))</f>
        <v>...</v>
      </c>
      <c r="J29" s="654" t="str">
        <f>IF(COUNTIF('SOURCE LG'!$F:$F,$A29)&gt;0,SUMIF('SOURCE LG'!$F:$F,$A29,'SOURCE LG'!$C:$C),IF(COUNT(J37,J46)&gt;0,SUM(J37,J46),IF(COUNTIF('SOURCE LG'!$F:$F,$A29 &amp; "?")&gt;0,SUMIF('SOURCE LG'!$F:$F,$A29 &amp; "?", 'SOURCE LG'!$C:$C),"...")))</f>
        <v>...</v>
      </c>
      <c r="K29" s="654" t="str">
        <f>IF(COUNTIF('SOURCE CT'!$F:$F,$A29)&gt;0,SUMIF('SOURCE CT'!$F:$F,$A29,'SOURCE CT'!$C:$C),IF(COUNT(K37,K46)&gt;0,SUM(K37,K46),IF(COUNTIF('SOURCE CT'!$F:$F,$A29 &amp; "?")&gt;0,SUMIF('SOURCE CT'!$F:$F,$A29 &amp; "?", 'SOURCE CT'!$C:$C),"...")))</f>
        <v>...</v>
      </c>
      <c r="L29" s="654" t="str">
        <f>IF(COUNTIF('SOURCE GG'!$F:$F,$A29)&gt;0,SUMIF('SOURCE GG'!$F:$F,$A29,'SOURCE GG'!$C:$C),IF(COUNT(L37,L46)&gt;0,SUM(L37,L46),IF(COUNTIF('SOURCE GG'!$F:$F,$A29 &amp; "?")&gt;0,SUMIF('SOURCE GG'!$F:$F,$A29 &amp; "?", 'SOURCE GG'!$C:$C),IF(COUNT(H29:K29)&gt;0,SUM(H29:K29),"..."))))</f>
        <v>...</v>
      </c>
      <c r="M29" s="654" t="str">
        <f>IF(COUNTIF('SOURCE NFPC'!$F:$F,$A29)&gt;0,SUMIF('SOURCE NFPC'!$F:$F,$A29,'SOURCE NFPC'!$C:$C),IF(COUNT(M37,M46)&gt;0,SUM(M37,M46),IF(COUNTIF('SOURCE NFPC'!$F:$F,$A29 &amp; "?")&gt;0,SUMIF('SOURCE NFPC'!$F:$F,$A29 &amp; "?", 'SOURCE NFPC'!$C:$C),"...")))</f>
        <v>...</v>
      </c>
      <c r="N29" s="654" t="str">
        <f>IF(COUNTIF('SOURCE CN'!$F:$F,$A29)&gt;0,SUMIF('SOURCE CN'!$F:$F,$A29,'SOURCE CN'!$C:$C),IF(COUNT(N37,N46)&gt;0,SUM(N37,N46),IF(COUNTIF('SOURCE CN'!$F:$F,$A29 &amp; "?")&gt;0,SUMIF('SOURCE CN'!$F:$F,$A29 &amp; "?", 'SOURCE CN'!$C:$C),"...")))</f>
        <v>...</v>
      </c>
      <c r="O29" s="654" t="str">
        <f>IF(COUNTIF('SOURCE NFPS'!$F:$F,$A29)&gt;0,SUMIF('SOURCE NFPS'!$F:$F,$A29,'SOURCE NFPS'!$C:$C),IF(COUNT(O37,O46)&gt;0,SUM(O37,O46),IF(COUNTIF('SOURCE NFPS'!$F:$F,$A29 &amp; "?")&gt;0,SUMIF('SOURCE NFPS'!$F:$F,$A29 &amp; "?", 'SOURCE NFPS'!$C:$C),IF(COUNT(L29:N29)&gt;0,SUM(L29:N29),"..."))))</f>
        <v>...</v>
      </c>
      <c r="Q29" s="655">
        <f t="shared" si="0"/>
        <v>0</v>
      </c>
      <c r="R29" s="656">
        <f t="shared" si="1"/>
        <v>0</v>
      </c>
      <c r="S29" s="657">
        <f t="shared" si="2"/>
        <v>0</v>
      </c>
      <c r="U29" s="721">
        <v>4208</v>
      </c>
      <c r="V29" s="721" t="str">
        <f t="shared" si="3"/>
        <v>A4208</v>
      </c>
    </row>
    <row r="30" spans="1:22" ht="9.75" customHeight="1">
      <c r="A30" s="472">
        <v>421</v>
      </c>
      <c r="B30" s="95" t="s">
        <v>2335</v>
      </c>
      <c r="C30" s="4" t="s">
        <v>1063</v>
      </c>
      <c r="D30" s="605" t="str">
        <f>IF(COUNTIF('SOURCE BA'!$F:$F,$A30)&gt;0,SUMIF('SOURCE BA'!$F:$F,$A30,'SOURCE BA'!$C:$C),IF(COUNT(D31:D37)&gt;0, SUM(D31:D37),IF(COUNTIF('SOURCE BA'!$F:$F,$A30 &amp; "?")&gt;0,SUMIF('SOURCE BA'!$F:$F,$A30 &amp; "?", 'SOURCE BA'!$C:$C),"...")))</f>
        <v>...</v>
      </c>
      <c r="E30" s="605" t="str">
        <f>IF(COUNTIF('SOURCE EA'!$F:$F,$A30)&gt;0,SUMIF('SOURCE EA'!$F:$F,$A30,'SOURCE EA'!$C:$C),IF(COUNT(E31:E37)&gt;0, SUM(E31:E37),IF(COUNTIF('SOURCE EA'!$F:$F,$A30 &amp; "?")&gt;0,SUMIF('SOURCE EA'!$F:$F,$A30 &amp; "?", 'SOURCE EA'!$C:$C),"...")))</f>
        <v>...</v>
      </c>
      <c r="F30" s="605" t="str">
        <f>IF(COUNTIF('SOURCE SS'!$F:$F,$A30)&gt;0,SUMIF('SOURCE SS'!$F:$F,$A30,'SOURCE SS'!$C:$C),IF(COUNT(F31:F37)&gt;0, SUM(F31:F37),IF(COUNTIF('SOURCE SS'!$F:$F,$A30 &amp; "?")&gt;0,SUMIF('SOURCE SS'!$F:$F,$A30 &amp; "?", 'SOURCE SS'!$C:$C),"...")))</f>
        <v>...</v>
      </c>
      <c r="G30" s="605" t="str">
        <f>IF(COUNTIF('SOURCE CC'!$F:$F,$A30)&gt;0,SUMIF('SOURCE CC'!$F:$F,$A30,'SOURCE CC'!$C:$C),IF(COUNT(G31:G37)&gt;0, SUM(G31:G37),IF(COUNTIF('SOURCE CC'!$F:$F,$A30 &amp; "?")&gt;0,SUMIF('SOURCE CC'!$F:$F,$A30 &amp; "?", 'SOURCE CC'!$C:$C),"...")))</f>
        <v>...</v>
      </c>
      <c r="H30" s="605" t="str">
        <f>IF(COUNTIF('SOURCE CG'!$F:$F,$A30)&gt;0,SUMIF('SOURCE CG'!$F:$F,$A30,'SOURCE CG'!$C:$C),IF(COUNT(H31:H37)&gt;0, SUM(H31:H37),IF(COUNTIF('SOURCE CG'!$F:$F,$A30 &amp; "?")&gt;0,SUMIF('SOURCE CG'!$F:$F,$A30 &amp; "?", 'SOURCE CG'!$C:$C),IF(COUNT(D30:G30)&gt;0,SUM(D30:G30),"..."))))</f>
        <v>...</v>
      </c>
      <c r="I30" s="605" t="str">
        <f>IF(COUNTIF('SOURCE SG'!$F:$F,$A30)&gt;0,SUMIF('SOURCE SG'!$F:$F,$A30,'SOURCE SG'!$C:$C),IF(COUNT(I31:I37)&gt;0, SUM(I31:I37),IF(COUNTIF('SOURCE SG'!$F:$F,$A30 &amp; "?")&gt;0,SUMIF('SOURCE SG'!$F:$F,$A30 &amp; "?", 'SOURCE SG'!$C:$C),"...")))</f>
        <v>...</v>
      </c>
      <c r="J30" s="605" t="str">
        <f>IF(COUNTIF('SOURCE LG'!$F:$F,$A30)&gt;0,SUMIF('SOURCE LG'!$F:$F,$A30,'SOURCE LG'!$C:$C),IF(COUNT(J31:J37)&gt;0, SUM(J31:J37),IF(COUNTIF('SOURCE LG'!$F:$F,$A30 &amp; "?")&gt;0,SUMIF('SOURCE LG'!$F:$F,$A30 &amp; "?", 'SOURCE LG'!$C:$C),"...")))</f>
        <v>...</v>
      </c>
      <c r="K30" s="605" t="str">
        <f>IF(COUNTIF('SOURCE CT'!$F:$F,$A30)&gt;0,SUMIF('SOURCE CT'!$F:$F,$A30,'SOURCE CT'!$C:$C),IF(COUNT(K31:K37)&gt;0, SUM(K31:K37),IF(COUNTIF('SOURCE CT'!$F:$F,$A30 &amp; "?")&gt;0,SUMIF('SOURCE CT'!$F:$F,$A30 &amp; "?", 'SOURCE CT'!$C:$C),"...")))</f>
        <v>...</v>
      </c>
      <c r="L30" s="605" t="str">
        <f>IF(COUNTIF('SOURCE GG'!$F:$F,$A30)&gt;0,SUMIF('SOURCE GG'!$F:$F,$A30,'SOURCE GG'!$C:$C),IF(COUNT(L31:L37)&gt;0, SUM(L31:L37),IF(COUNTIF('SOURCE GG'!$F:$F,$A30 &amp; "?")&gt;0,SUMIF('SOURCE GG'!$F:$F,$A30 &amp; "?", 'SOURCE GG'!$C:$C),IF(COUNT(H30:K30)&gt;0,SUM(H30:K30),"..."))))</f>
        <v>...</v>
      </c>
      <c r="M30" s="605" t="str">
        <f>IF(COUNTIF('SOURCE NFPC'!$F:$F,$A30)&gt;0,SUMIF('SOURCE NFPC'!$F:$F,$A30,'SOURCE NFPC'!$C:$C),IF(COUNT(M31:M37)&gt;0, SUM(M31:M37),IF(COUNTIF('SOURCE NFPC'!$F:$F,$A30 &amp; "?")&gt;0,SUMIF('SOURCE NFPC'!$F:$F,$A30 &amp; "?", 'SOURCE NFPC'!$C:$C),"...")))</f>
        <v>...</v>
      </c>
      <c r="N30" s="605" t="str">
        <f>IF(COUNTIF('SOURCE CN'!$F:$F,$A30)&gt;0,SUMIF('SOURCE CN'!$F:$F,$A30,'SOURCE CN'!$C:$C),IF(COUNT(N31:N37)&gt;0, SUM(N31:N37),IF(COUNTIF('SOURCE CN'!$F:$F,$A30 &amp; "?")&gt;0,SUMIF('SOURCE CN'!$F:$F,$A30 &amp; "?", 'SOURCE CN'!$C:$C),"...")))</f>
        <v>...</v>
      </c>
      <c r="O30" s="605" t="str">
        <f>IF(COUNTIF('SOURCE NFPS'!$F:$F,$A30)&gt;0,SUMIF('SOURCE NFPS'!$F:$F,$A30,'SOURCE NFPS'!$C:$C),IF(COUNT(O31:O37)&gt;0, SUM(O31:O37),IF(COUNTIF('SOURCE NFPS'!$F:$F,$A30 &amp; "?")&gt;0,SUMIF('SOURCE NFPS'!$F:$F,$A30 &amp; "?", 'SOURCE NFPS'!$C:$C),IF(COUNT(L30:N30)&gt;0,SUM(L30:N30),"..."))))</f>
        <v>...</v>
      </c>
      <c r="Q30" s="563">
        <f t="shared" si="0"/>
        <v>0</v>
      </c>
      <c r="R30" s="564">
        <f t="shared" si="1"/>
        <v>0</v>
      </c>
      <c r="S30" s="565">
        <f t="shared" si="2"/>
        <v>0</v>
      </c>
      <c r="U30" s="149">
        <v>421</v>
      </c>
      <c r="V30" s="149" t="str">
        <f t="shared" si="3"/>
        <v>A421</v>
      </c>
    </row>
    <row r="31" spans="1:22" ht="15" customHeight="1">
      <c r="A31" s="677">
        <v>4212</v>
      </c>
      <c r="B31" s="96" t="s">
        <v>943</v>
      </c>
      <c r="C31" s="4" t="s">
        <v>1063</v>
      </c>
      <c r="D31" s="587" t="str">
        <f>IF(COUNTIF('SOURCE BA'!$F:$F,$A31)&gt;0,SUMIF('SOURCE BA'!$F:$F,$A31,'SOURCE BA'!$C:$C),IF(COUNTIF('SOURCE BA'!$F:$F,$A31 &amp; "?")&gt;0,SUMIF('SOURCE BA'!$F:$F,$A31 &amp; "?", 'SOURCE BA'!$C:$C),"..."))</f>
        <v>...</v>
      </c>
      <c r="E31" s="587" t="str">
        <f>IF(COUNTIF('SOURCE EA'!$F:$F,$A31)&gt;0,SUMIF('SOURCE EA'!$F:$F,$A31,'SOURCE EA'!$C:$C),IF(COUNTIF('SOURCE EA'!$F:$F,$A31 &amp; "?")&gt;0,SUMIF('SOURCE EA'!$F:$F,$A31 &amp; "?", 'SOURCE EA'!$C:$C),"..."))</f>
        <v>...</v>
      </c>
      <c r="F31" s="587" t="str">
        <f>IF(COUNTIF('SOURCE SS'!$F:$F,$A31)&gt;0,SUMIF('SOURCE SS'!$F:$F,$A31,'SOURCE SS'!$C:$C),IF(COUNTIF('SOURCE SS'!$F:$F,$A31 &amp; "?")&gt;0,SUMIF('SOURCE SS'!$F:$F,$A31 &amp; "?", 'SOURCE SS'!$C:$C),"..."))</f>
        <v>...</v>
      </c>
      <c r="G31" s="587" t="str">
        <f>IF(COUNTIF('SOURCE CC'!$F:$F,$A31)&gt;0,SUMIF('SOURCE CC'!$F:$F,$A31,'SOURCE CC'!$C:$C),IF(COUNTIF('SOURCE CC'!$F:$F,$A31 &amp; "?")&gt;0,SUMIF('SOURCE CC'!$F:$F,$A31 &amp; "?", 'SOURCE CC'!$C:$C),"..."))</f>
        <v>...</v>
      </c>
      <c r="H31" s="587" t="str">
        <f>IF(COUNTIF('SOURCE CG'!$F:$F,$A31)&gt;0,SUMIF('SOURCE CG'!$F:$F,$A31,'SOURCE CG'!$C:$C),IF(COUNTIF('SOURCE CG'!$F:$F,$A31 &amp; "?")&gt;0,SUMIF('SOURCE CG'!$F:$F,$A31 &amp; "?", 'SOURCE CG'!$C:$C),IF(COUNT(D31:G31)&gt;0,SUM(D31:G31),"...")))</f>
        <v>...</v>
      </c>
      <c r="I31" s="587" t="str">
        <f>IF(COUNTIF('SOURCE SG'!$F:$F,$A31)&gt;0,SUMIF('SOURCE SG'!$F:$F,$A31,'SOURCE SG'!$C:$C),IF(COUNTIF('SOURCE SG'!$F:$F,$A31 &amp; "?")&gt;0,SUMIF('SOURCE SG'!$F:$F,$A31 &amp; "?", 'SOURCE SG'!$C:$C),"..."))</f>
        <v>...</v>
      </c>
      <c r="J31" s="587" t="str">
        <f>IF(COUNTIF('SOURCE LG'!$F:$F,$A31)&gt;0,SUMIF('SOURCE LG'!$F:$F,$A31,'SOURCE LG'!$C:$C),IF(COUNTIF('SOURCE LG'!$F:$F,$A31 &amp; "?")&gt;0,SUMIF('SOURCE LG'!$F:$F,$A31 &amp; "?", 'SOURCE LG'!$C:$C),"..."))</f>
        <v>...</v>
      </c>
      <c r="K31" s="587" t="str">
        <f>IF(COUNTIF('SOURCE CT'!$F:$F,$A31)&gt;0,SUMIF('SOURCE CT'!$F:$F,$A31,'SOURCE CT'!$C:$C),IF(COUNTIF('SOURCE CT'!$F:$F,$A31 &amp; "?")&gt;0,SUMIF('SOURCE CT'!$F:$F,$A31 &amp; "?", 'SOURCE CT'!$C:$C),"..."))</f>
        <v>...</v>
      </c>
      <c r="L31" s="587" t="str">
        <f>IF(COUNTIF('SOURCE GG'!$F:$F,$A31)&gt;0,SUMIF('SOURCE GG'!$F:$F,$A31,'SOURCE GG'!$C:$C),IF(COUNTIF('SOURCE GG'!$F:$F,$A31 &amp; "?")&gt;0,SUMIF('SOURCE GG'!$F:$F,$A31 &amp; "?", 'SOURCE GG'!$C:$C),IF(COUNT(H31:K31)&gt;0,SUM(H31:K31),"...")))</f>
        <v>...</v>
      </c>
      <c r="M31" s="587" t="str">
        <f>IF(COUNTIF('SOURCE NFPC'!$F:$F,$A31)&gt;0,SUMIF('SOURCE NFPC'!$F:$F,$A31,'SOURCE NFPC'!$C:$C),IF(COUNTIF('SOURCE NFPC'!$F:$F,$A31 &amp; "?")&gt;0,SUMIF('SOURCE NFPC'!$F:$F,$A31 &amp; "?", 'SOURCE NFPC'!$C:$C),"..."))</f>
        <v>...</v>
      </c>
      <c r="N31" s="587" t="str">
        <f>IF(COUNTIF('SOURCE CN'!$F:$F,$A31)&gt;0,SUMIF('SOURCE CN'!$F:$F,$A31,'SOURCE CN'!$C:$C),IF(COUNTIF('SOURCE CN'!$F:$F,$A31 &amp; "?")&gt;0,SUMIF('SOURCE CN'!$F:$F,$A31 &amp; "?", 'SOURCE CN'!$C:$C),"..."))</f>
        <v>...</v>
      </c>
      <c r="O31" s="587" t="str">
        <f>IF(COUNTIF('SOURCE NFPS'!$F:$F,$A31)&gt;0,SUMIF('SOURCE NFPS'!$F:$F,$A31,'SOURCE NFPS'!$C:$C),IF(COUNTIF('SOURCE NFPS'!$F:$F,$A31 &amp; "?")&gt;0,SUMIF('SOURCE NFPS'!$F:$F,$A31 &amp; "?", 'SOURCE NFPS'!$C:$C),IF(COUNT(L31:N31)&gt;0,SUM(L31:N31),"...")))</f>
        <v>...</v>
      </c>
      <c r="Q31" s="563">
        <f t="shared" si="0"/>
        <v>0</v>
      </c>
      <c r="R31" s="564">
        <f t="shared" si="1"/>
        <v>0</v>
      </c>
      <c r="S31" s="565">
        <f t="shared" si="2"/>
        <v>0</v>
      </c>
      <c r="U31" s="144">
        <v>4212</v>
      </c>
      <c r="V31" s="144" t="str">
        <f t="shared" si="3"/>
        <v>A4212</v>
      </c>
    </row>
    <row r="32" spans="1:22" ht="9.75" customHeight="1">
      <c r="A32" s="677">
        <v>4213</v>
      </c>
      <c r="B32" s="96" t="s">
        <v>944</v>
      </c>
      <c r="C32" s="4" t="s">
        <v>1063</v>
      </c>
      <c r="D32" s="587" t="str">
        <f>IF(COUNTIF('SOURCE BA'!$F:$F,$A32)&gt;0,SUMIF('SOURCE BA'!$F:$F,$A32,'SOURCE BA'!$C:$C),IF(COUNTIF('SOURCE BA'!$F:$F,$A32 &amp; "?")&gt;0,SUMIF('SOURCE BA'!$F:$F,$A32 &amp; "?", 'SOURCE BA'!$C:$C),"..."))</f>
        <v>...</v>
      </c>
      <c r="E32" s="587" t="str">
        <f>IF(COUNTIF('SOURCE EA'!$F:$F,$A32)&gt;0,SUMIF('SOURCE EA'!$F:$F,$A32,'SOURCE EA'!$C:$C),IF(COUNTIF('SOURCE EA'!$F:$F,$A32 &amp; "?")&gt;0,SUMIF('SOURCE EA'!$F:$F,$A32 &amp; "?", 'SOURCE EA'!$C:$C),"..."))</f>
        <v>...</v>
      </c>
      <c r="F32" s="587" t="str">
        <f>IF(COUNTIF('SOURCE SS'!$F:$F,$A32)&gt;0,SUMIF('SOURCE SS'!$F:$F,$A32,'SOURCE SS'!$C:$C),IF(COUNTIF('SOURCE SS'!$F:$F,$A32 &amp; "?")&gt;0,SUMIF('SOURCE SS'!$F:$F,$A32 &amp; "?", 'SOURCE SS'!$C:$C),"..."))</f>
        <v>...</v>
      </c>
      <c r="G32" s="587" t="str">
        <f>IF(COUNTIF('SOURCE CC'!$F:$F,$A32)&gt;0,SUMIF('SOURCE CC'!$F:$F,$A32,'SOURCE CC'!$C:$C),IF(COUNTIF('SOURCE CC'!$F:$F,$A32 &amp; "?")&gt;0,SUMIF('SOURCE CC'!$F:$F,$A32 &amp; "?", 'SOURCE CC'!$C:$C),"..."))</f>
        <v>...</v>
      </c>
      <c r="H32" s="587" t="str">
        <f>IF(COUNTIF('SOURCE CG'!$F:$F,$A32)&gt;0,SUMIF('SOURCE CG'!$F:$F,$A32,'SOURCE CG'!$C:$C),IF(COUNTIF('SOURCE CG'!$F:$F,$A32 &amp; "?")&gt;0,SUMIF('SOURCE CG'!$F:$F,$A32 &amp; "?", 'SOURCE CG'!$C:$C),IF(COUNT(D32:G32)&gt;0,SUM(D32:G32),"...")))</f>
        <v>...</v>
      </c>
      <c r="I32" s="587" t="str">
        <f>IF(COUNTIF('SOURCE SG'!$F:$F,$A32)&gt;0,SUMIF('SOURCE SG'!$F:$F,$A32,'SOURCE SG'!$C:$C),IF(COUNTIF('SOURCE SG'!$F:$F,$A32 &amp; "?")&gt;0,SUMIF('SOURCE SG'!$F:$F,$A32 &amp; "?", 'SOURCE SG'!$C:$C),"..."))</f>
        <v>...</v>
      </c>
      <c r="J32" s="587" t="str">
        <f>IF(COUNTIF('SOURCE LG'!$F:$F,$A32)&gt;0,SUMIF('SOURCE LG'!$F:$F,$A32,'SOURCE LG'!$C:$C),IF(COUNTIF('SOURCE LG'!$F:$F,$A32 &amp; "?")&gt;0,SUMIF('SOURCE LG'!$F:$F,$A32 &amp; "?", 'SOURCE LG'!$C:$C),"..."))</f>
        <v>...</v>
      </c>
      <c r="K32" s="587" t="str">
        <f>IF(COUNTIF('SOURCE CT'!$F:$F,$A32)&gt;0,SUMIF('SOURCE CT'!$F:$F,$A32,'SOURCE CT'!$C:$C),IF(COUNTIF('SOURCE CT'!$F:$F,$A32 &amp; "?")&gt;0,SUMIF('SOURCE CT'!$F:$F,$A32 &amp; "?", 'SOURCE CT'!$C:$C),"..."))</f>
        <v>...</v>
      </c>
      <c r="L32" s="587" t="str">
        <f>IF(COUNTIF('SOURCE GG'!$F:$F,$A32)&gt;0,SUMIF('SOURCE GG'!$F:$F,$A32,'SOURCE GG'!$C:$C),IF(COUNTIF('SOURCE GG'!$F:$F,$A32 &amp; "?")&gt;0,SUMIF('SOURCE GG'!$F:$F,$A32 &amp; "?", 'SOURCE GG'!$C:$C),IF(COUNT(H32:K32)&gt;0,SUM(H32:K32),"...")))</f>
        <v>...</v>
      </c>
      <c r="M32" s="587" t="str">
        <f>IF(COUNTIF('SOURCE NFPC'!$F:$F,$A32)&gt;0,SUMIF('SOURCE NFPC'!$F:$F,$A32,'SOURCE NFPC'!$C:$C),IF(COUNTIF('SOURCE NFPC'!$F:$F,$A32 &amp; "?")&gt;0,SUMIF('SOURCE NFPC'!$F:$F,$A32 &amp; "?", 'SOURCE NFPC'!$C:$C),"..."))</f>
        <v>...</v>
      </c>
      <c r="N32" s="587" t="str">
        <f>IF(COUNTIF('SOURCE CN'!$F:$F,$A32)&gt;0,SUMIF('SOURCE CN'!$F:$F,$A32,'SOURCE CN'!$C:$C),IF(COUNTIF('SOURCE CN'!$F:$F,$A32 &amp; "?")&gt;0,SUMIF('SOURCE CN'!$F:$F,$A32 &amp; "?", 'SOURCE CN'!$C:$C),"..."))</f>
        <v>...</v>
      </c>
      <c r="O32" s="587" t="str">
        <f>IF(COUNTIF('SOURCE NFPS'!$F:$F,$A32)&gt;0,SUMIF('SOURCE NFPS'!$F:$F,$A32,'SOURCE NFPS'!$C:$C),IF(COUNTIF('SOURCE NFPS'!$F:$F,$A32 &amp; "?")&gt;0,SUMIF('SOURCE NFPS'!$F:$F,$A32 &amp; "?", 'SOURCE NFPS'!$C:$C),IF(COUNT(L32:N32)&gt;0,SUM(L32:N32),"...")))</f>
        <v>...</v>
      </c>
      <c r="Q32" s="563">
        <f t="shared" si="0"/>
        <v>0</v>
      </c>
      <c r="R32" s="564">
        <f t="shared" si="1"/>
        <v>0</v>
      </c>
      <c r="S32" s="565">
        <f t="shared" si="2"/>
        <v>0</v>
      </c>
      <c r="U32" s="144">
        <v>4213</v>
      </c>
      <c r="V32" s="144" t="str">
        <f t="shared" si="3"/>
        <v>A4213</v>
      </c>
    </row>
    <row r="33" spans="1:22" ht="9.75" customHeight="1">
      <c r="A33" s="677">
        <v>4214</v>
      </c>
      <c r="B33" s="96" t="s">
        <v>945</v>
      </c>
      <c r="C33" s="4" t="s">
        <v>1063</v>
      </c>
      <c r="D33" s="587" t="str">
        <f>IF(COUNTIF('SOURCE BA'!$F:$F,$A33)&gt;0,SUMIF('SOURCE BA'!$F:$F,$A33,'SOURCE BA'!$C:$C),IF(COUNTIF('SOURCE BA'!$F:$F,$A33 &amp; "?")&gt;0,SUMIF('SOURCE BA'!$F:$F,$A33 &amp; "?", 'SOURCE BA'!$C:$C),"..."))</f>
        <v>...</v>
      </c>
      <c r="E33" s="587" t="str">
        <f>IF(COUNTIF('SOURCE EA'!$F:$F,$A33)&gt;0,SUMIF('SOURCE EA'!$F:$F,$A33,'SOURCE EA'!$C:$C),IF(COUNTIF('SOURCE EA'!$F:$F,$A33 &amp; "?")&gt;0,SUMIF('SOURCE EA'!$F:$F,$A33 &amp; "?", 'SOURCE EA'!$C:$C),"..."))</f>
        <v>...</v>
      </c>
      <c r="F33" s="587" t="str">
        <f>IF(COUNTIF('SOURCE SS'!$F:$F,$A33)&gt;0,SUMIF('SOURCE SS'!$F:$F,$A33,'SOURCE SS'!$C:$C),IF(COUNTIF('SOURCE SS'!$F:$F,$A33 &amp; "?")&gt;0,SUMIF('SOURCE SS'!$F:$F,$A33 &amp; "?", 'SOURCE SS'!$C:$C),"..."))</f>
        <v>...</v>
      </c>
      <c r="G33" s="587" t="str">
        <f>IF(COUNTIF('SOURCE CC'!$F:$F,$A33)&gt;0,SUMIF('SOURCE CC'!$F:$F,$A33,'SOURCE CC'!$C:$C),IF(COUNTIF('SOURCE CC'!$F:$F,$A33 &amp; "?")&gt;0,SUMIF('SOURCE CC'!$F:$F,$A33 &amp; "?", 'SOURCE CC'!$C:$C),"..."))</f>
        <v>...</v>
      </c>
      <c r="H33" s="587" t="str">
        <f>IF(COUNTIF('SOURCE CG'!$F:$F,$A33)&gt;0,SUMIF('SOURCE CG'!$F:$F,$A33,'SOURCE CG'!$C:$C),IF(COUNTIF('SOURCE CG'!$F:$F,$A33 &amp; "?")&gt;0,SUMIF('SOURCE CG'!$F:$F,$A33 &amp; "?", 'SOURCE CG'!$C:$C),IF(COUNT(D33:G33)&gt;0,SUM(D33:G33),"...")))</f>
        <v>...</v>
      </c>
      <c r="I33" s="587" t="str">
        <f>IF(COUNTIF('SOURCE SG'!$F:$F,$A33)&gt;0,SUMIF('SOURCE SG'!$F:$F,$A33,'SOURCE SG'!$C:$C),IF(COUNTIF('SOURCE SG'!$F:$F,$A33 &amp; "?")&gt;0,SUMIF('SOURCE SG'!$F:$F,$A33 &amp; "?", 'SOURCE SG'!$C:$C),"..."))</f>
        <v>...</v>
      </c>
      <c r="J33" s="587" t="str">
        <f>IF(COUNTIF('SOURCE LG'!$F:$F,$A33)&gt;0,SUMIF('SOURCE LG'!$F:$F,$A33,'SOURCE LG'!$C:$C),IF(COUNTIF('SOURCE LG'!$F:$F,$A33 &amp; "?")&gt;0,SUMIF('SOURCE LG'!$F:$F,$A33 &amp; "?", 'SOURCE LG'!$C:$C),"..."))</f>
        <v>...</v>
      </c>
      <c r="K33" s="587" t="str">
        <f>IF(COUNTIF('SOURCE CT'!$F:$F,$A33)&gt;0,SUMIF('SOURCE CT'!$F:$F,$A33,'SOURCE CT'!$C:$C),IF(COUNTIF('SOURCE CT'!$F:$F,$A33 &amp; "?")&gt;0,SUMIF('SOURCE CT'!$F:$F,$A33 &amp; "?", 'SOURCE CT'!$C:$C),"..."))</f>
        <v>...</v>
      </c>
      <c r="L33" s="587" t="str">
        <f>IF(COUNTIF('SOURCE GG'!$F:$F,$A33)&gt;0,SUMIF('SOURCE GG'!$F:$F,$A33,'SOURCE GG'!$C:$C),IF(COUNTIF('SOURCE GG'!$F:$F,$A33 &amp; "?")&gt;0,SUMIF('SOURCE GG'!$F:$F,$A33 &amp; "?", 'SOURCE GG'!$C:$C),IF(COUNT(H33:K33)&gt;0,SUM(H33:K33),"...")))</f>
        <v>...</v>
      </c>
      <c r="M33" s="587" t="str">
        <f>IF(COUNTIF('SOURCE NFPC'!$F:$F,$A33)&gt;0,SUMIF('SOURCE NFPC'!$F:$F,$A33,'SOURCE NFPC'!$C:$C),IF(COUNTIF('SOURCE NFPC'!$F:$F,$A33 &amp; "?")&gt;0,SUMIF('SOURCE NFPC'!$F:$F,$A33 &amp; "?", 'SOURCE NFPC'!$C:$C),"..."))</f>
        <v>...</v>
      </c>
      <c r="N33" s="587" t="str">
        <f>IF(COUNTIF('SOURCE CN'!$F:$F,$A33)&gt;0,SUMIF('SOURCE CN'!$F:$F,$A33,'SOURCE CN'!$C:$C),IF(COUNTIF('SOURCE CN'!$F:$F,$A33 &amp; "?")&gt;0,SUMIF('SOURCE CN'!$F:$F,$A33 &amp; "?", 'SOURCE CN'!$C:$C),"..."))</f>
        <v>...</v>
      </c>
      <c r="O33" s="587" t="str">
        <f>IF(COUNTIF('SOURCE NFPS'!$F:$F,$A33)&gt;0,SUMIF('SOURCE NFPS'!$F:$F,$A33,'SOURCE NFPS'!$C:$C),IF(COUNTIF('SOURCE NFPS'!$F:$F,$A33 &amp; "?")&gt;0,SUMIF('SOURCE NFPS'!$F:$F,$A33 &amp; "?", 'SOURCE NFPS'!$C:$C),IF(COUNT(L33:N33)&gt;0,SUM(L33:N33),"...")))</f>
        <v>...</v>
      </c>
      <c r="Q33" s="563">
        <f t="shared" si="0"/>
        <v>0</v>
      </c>
      <c r="R33" s="564">
        <f t="shared" si="1"/>
        <v>0</v>
      </c>
      <c r="S33" s="565">
        <f t="shared" si="2"/>
        <v>0</v>
      </c>
      <c r="U33" s="144">
        <v>4214</v>
      </c>
      <c r="V33" s="144" t="str">
        <f t="shared" si="3"/>
        <v>A4214</v>
      </c>
    </row>
    <row r="34" spans="1:22" ht="9.75" customHeight="1">
      <c r="A34" s="677">
        <v>4215</v>
      </c>
      <c r="B34" s="96" t="s">
        <v>1108</v>
      </c>
      <c r="C34" s="4" t="s">
        <v>1063</v>
      </c>
      <c r="D34" s="587" t="str">
        <f>IF(COUNTIF('SOURCE BA'!$F:$F,$A34)&gt;0,SUMIF('SOURCE BA'!$F:$F,$A34,'SOURCE BA'!$C:$C),IF(COUNTIF('SOURCE BA'!$F:$F,$A34 &amp; "?")&gt;0,SUMIF('SOURCE BA'!$F:$F,$A34 &amp; "?", 'SOURCE BA'!$C:$C),"..."))</f>
        <v>...</v>
      </c>
      <c r="E34" s="587" t="str">
        <f>IF(COUNTIF('SOURCE EA'!$F:$F,$A34)&gt;0,SUMIF('SOURCE EA'!$F:$F,$A34,'SOURCE EA'!$C:$C),IF(COUNTIF('SOURCE EA'!$F:$F,$A34 &amp; "?")&gt;0,SUMIF('SOURCE EA'!$F:$F,$A34 &amp; "?", 'SOURCE EA'!$C:$C),"..."))</f>
        <v>...</v>
      </c>
      <c r="F34" s="587" t="str">
        <f>IF(COUNTIF('SOURCE SS'!$F:$F,$A34)&gt;0,SUMIF('SOURCE SS'!$F:$F,$A34,'SOURCE SS'!$C:$C),IF(COUNTIF('SOURCE SS'!$F:$F,$A34 &amp; "?")&gt;0,SUMIF('SOURCE SS'!$F:$F,$A34 &amp; "?", 'SOURCE SS'!$C:$C),"..."))</f>
        <v>...</v>
      </c>
      <c r="G34" s="587" t="str">
        <f>IF(COUNTIF('SOURCE CC'!$F:$F,$A34)&gt;0,SUMIF('SOURCE CC'!$F:$F,$A34,'SOURCE CC'!$C:$C),IF(COUNTIF('SOURCE CC'!$F:$F,$A34 &amp; "?")&gt;0,SUMIF('SOURCE CC'!$F:$F,$A34 &amp; "?", 'SOURCE CC'!$C:$C),"..."))</f>
        <v>...</v>
      </c>
      <c r="H34" s="587" t="str">
        <f>IF(COUNTIF('SOURCE CG'!$F:$F,$A34)&gt;0,SUMIF('SOURCE CG'!$F:$F,$A34,'SOURCE CG'!$C:$C),IF(COUNTIF('SOURCE CG'!$F:$F,$A34 &amp; "?")&gt;0,SUMIF('SOURCE CG'!$F:$F,$A34 &amp; "?", 'SOURCE CG'!$C:$C),IF(COUNT(D34:G34)&gt;0,SUM(D34:G34),"...")))</f>
        <v>...</v>
      </c>
      <c r="I34" s="587" t="str">
        <f>IF(COUNTIF('SOURCE SG'!$F:$F,$A34)&gt;0,SUMIF('SOURCE SG'!$F:$F,$A34,'SOURCE SG'!$C:$C),IF(COUNTIF('SOURCE SG'!$F:$F,$A34 &amp; "?")&gt;0,SUMIF('SOURCE SG'!$F:$F,$A34 &amp; "?", 'SOURCE SG'!$C:$C),"..."))</f>
        <v>...</v>
      </c>
      <c r="J34" s="587" t="str">
        <f>IF(COUNTIF('SOURCE LG'!$F:$F,$A34)&gt;0,SUMIF('SOURCE LG'!$F:$F,$A34,'SOURCE LG'!$C:$C),IF(COUNTIF('SOURCE LG'!$F:$F,$A34 &amp; "?")&gt;0,SUMIF('SOURCE LG'!$F:$F,$A34 &amp; "?", 'SOURCE LG'!$C:$C),"..."))</f>
        <v>...</v>
      </c>
      <c r="K34" s="587" t="str">
        <f>IF(COUNTIF('SOURCE CT'!$F:$F,$A34)&gt;0,SUMIF('SOURCE CT'!$F:$F,$A34,'SOURCE CT'!$C:$C),IF(COUNTIF('SOURCE CT'!$F:$F,$A34 &amp; "?")&gt;0,SUMIF('SOURCE CT'!$F:$F,$A34 &amp; "?", 'SOURCE CT'!$C:$C),"..."))</f>
        <v>...</v>
      </c>
      <c r="L34" s="587" t="str">
        <f>IF(COUNTIF('SOURCE GG'!$F:$F,$A34)&gt;0,SUMIF('SOURCE GG'!$F:$F,$A34,'SOURCE GG'!$C:$C),IF(COUNTIF('SOURCE GG'!$F:$F,$A34 &amp; "?")&gt;0,SUMIF('SOURCE GG'!$F:$F,$A34 &amp; "?", 'SOURCE GG'!$C:$C),IF(COUNT(H34:K34)&gt;0,SUM(H34:K34),"...")))</f>
        <v>...</v>
      </c>
      <c r="M34" s="587" t="str">
        <f>IF(COUNTIF('SOURCE NFPC'!$F:$F,$A34)&gt;0,SUMIF('SOURCE NFPC'!$F:$F,$A34,'SOURCE NFPC'!$C:$C),IF(COUNTIF('SOURCE NFPC'!$F:$F,$A34 &amp; "?")&gt;0,SUMIF('SOURCE NFPC'!$F:$F,$A34 &amp; "?", 'SOURCE NFPC'!$C:$C),"..."))</f>
        <v>...</v>
      </c>
      <c r="N34" s="587" t="str">
        <f>IF(COUNTIF('SOURCE CN'!$F:$F,$A34)&gt;0,SUMIF('SOURCE CN'!$F:$F,$A34,'SOURCE CN'!$C:$C),IF(COUNTIF('SOURCE CN'!$F:$F,$A34 &amp; "?")&gt;0,SUMIF('SOURCE CN'!$F:$F,$A34 &amp; "?", 'SOURCE CN'!$C:$C),"..."))</f>
        <v>...</v>
      </c>
      <c r="O34" s="587" t="str">
        <f>IF(COUNTIF('SOURCE NFPS'!$F:$F,$A34)&gt;0,SUMIF('SOURCE NFPS'!$F:$F,$A34,'SOURCE NFPS'!$C:$C),IF(COUNTIF('SOURCE NFPS'!$F:$F,$A34 &amp; "?")&gt;0,SUMIF('SOURCE NFPS'!$F:$F,$A34 &amp; "?", 'SOURCE NFPS'!$C:$C),IF(COUNT(L34:N34)&gt;0,SUM(L34:N34),"...")))</f>
        <v>...</v>
      </c>
      <c r="Q34" s="563">
        <f t="shared" si="0"/>
        <v>0</v>
      </c>
      <c r="R34" s="564">
        <f t="shared" si="1"/>
        <v>0</v>
      </c>
      <c r="S34" s="565">
        <f t="shared" si="2"/>
        <v>0</v>
      </c>
      <c r="U34" s="144">
        <v>4215</v>
      </c>
      <c r="V34" s="144" t="str">
        <f t="shared" si="3"/>
        <v>A4215</v>
      </c>
    </row>
    <row r="35" spans="1:22" ht="9.75" customHeight="1">
      <c r="A35" s="677">
        <v>4216</v>
      </c>
      <c r="B35" s="96" t="s">
        <v>1344</v>
      </c>
      <c r="C35" s="4" t="s">
        <v>1063</v>
      </c>
      <c r="D35" s="587" t="str">
        <f>IF(COUNTIF('SOURCE BA'!$F:$F,$A35)&gt;0,SUMIF('SOURCE BA'!$F:$F,$A35,'SOURCE BA'!$C:$C),IF(COUNTIF('SOURCE BA'!$F:$F,$A35 &amp; "?")&gt;0,SUMIF('SOURCE BA'!$F:$F,$A35 &amp; "?", 'SOURCE BA'!$C:$C),"..."))</f>
        <v>...</v>
      </c>
      <c r="E35" s="587" t="str">
        <f>IF(COUNTIF('SOURCE EA'!$F:$F,$A35)&gt;0,SUMIF('SOURCE EA'!$F:$F,$A35,'SOURCE EA'!$C:$C),IF(COUNTIF('SOURCE EA'!$F:$F,$A35 &amp; "?")&gt;0,SUMIF('SOURCE EA'!$F:$F,$A35 &amp; "?", 'SOURCE EA'!$C:$C),"..."))</f>
        <v>...</v>
      </c>
      <c r="F35" s="587" t="str">
        <f>IF(COUNTIF('SOURCE SS'!$F:$F,$A35)&gt;0,SUMIF('SOURCE SS'!$F:$F,$A35,'SOURCE SS'!$C:$C),IF(COUNTIF('SOURCE SS'!$F:$F,$A35 &amp; "?")&gt;0,SUMIF('SOURCE SS'!$F:$F,$A35 &amp; "?", 'SOURCE SS'!$C:$C),"..."))</f>
        <v>...</v>
      </c>
      <c r="G35" s="587" t="str">
        <f>IF(COUNTIF('SOURCE CC'!$F:$F,$A35)&gt;0,SUMIF('SOURCE CC'!$F:$F,$A35,'SOURCE CC'!$C:$C),IF(COUNTIF('SOURCE CC'!$F:$F,$A35 &amp; "?")&gt;0,SUMIF('SOURCE CC'!$F:$F,$A35 &amp; "?", 'SOURCE CC'!$C:$C),"..."))</f>
        <v>...</v>
      </c>
      <c r="H35" s="587" t="str">
        <f>IF(COUNTIF('SOURCE CG'!$F:$F,$A35)&gt;0,SUMIF('SOURCE CG'!$F:$F,$A35,'SOURCE CG'!$C:$C),IF(COUNTIF('SOURCE CG'!$F:$F,$A35 &amp; "?")&gt;0,SUMIF('SOURCE CG'!$F:$F,$A35 &amp; "?", 'SOURCE CG'!$C:$C),IF(COUNT(D35:G35)&gt;0,SUM(D35:G35),"...")))</f>
        <v>...</v>
      </c>
      <c r="I35" s="587" t="str">
        <f>IF(COUNTIF('SOURCE SG'!$F:$F,$A35)&gt;0,SUMIF('SOURCE SG'!$F:$F,$A35,'SOURCE SG'!$C:$C),IF(COUNTIF('SOURCE SG'!$F:$F,$A35 &amp; "?")&gt;0,SUMIF('SOURCE SG'!$F:$F,$A35 &amp; "?", 'SOURCE SG'!$C:$C),"..."))</f>
        <v>...</v>
      </c>
      <c r="J35" s="587" t="str">
        <f>IF(COUNTIF('SOURCE LG'!$F:$F,$A35)&gt;0,SUMIF('SOURCE LG'!$F:$F,$A35,'SOURCE LG'!$C:$C),IF(COUNTIF('SOURCE LG'!$F:$F,$A35 &amp; "?")&gt;0,SUMIF('SOURCE LG'!$F:$F,$A35 &amp; "?", 'SOURCE LG'!$C:$C),"..."))</f>
        <v>...</v>
      </c>
      <c r="K35" s="587" t="str">
        <f>IF(COUNTIF('SOURCE CT'!$F:$F,$A35)&gt;0,SUMIF('SOURCE CT'!$F:$F,$A35,'SOURCE CT'!$C:$C),IF(COUNTIF('SOURCE CT'!$F:$F,$A35 &amp; "?")&gt;0,SUMIF('SOURCE CT'!$F:$F,$A35 &amp; "?", 'SOURCE CT'!$C:$C),"..."))</f>
        <v>...</v>
      </c>
      <c r="L35" s="587" t="str">
        <f>IF(COUNTIF('SOURCE GG'!$F:$F,$A35)&gt;0,SUMIF('SOURCE GG'!$F:$F,$A35,'SOURCE GG'!$C:$C),IF(COUNTIF('SOURCE GG'!$F:$F,$A35 &amp; "?")&gt;0,SUMIF('SOURCE GG'!$F:$F,$A35 &amp; "?", 'SOURCE GG'!$C:$C),IF(COUNT(H35:K35)&gt;0,SUM(H35:K35),"...")))</f>
        <v>...</v>
      </c>
      <c r="M35" s="587" t="str">
        <f>IF(COUNTIF('SOURCE NFPC'!$F:$F,$A35)&gt;0,SUMIF('SOURCE NFPC'!$F:$F,$A35,'SOURCE NFPC'!$C:$C),IF(COUNTIF('SOURCE NFPC'!$F:$F,$A35 &amp; "?")&gt;0,SUMIF('SOURCE NFPC'!$F:$F,$A35 &amp; "?", 'SOURCE NFPC'!$C:$C),"..."))</f>
        <v>...</v>
      </c>
      <c r="N35" s="587" t="str">
        <f>IF(COUNTIF('SOURCE CN'!$F:$F,$A35)&gt;0,SUMIF('SOURCE CN'!$F:$F,$A35,'SOURCE CN'!$C:$C),IF(COUNTIF('SOURCE CN'!$F:$F,$A35 &amp; "?")&gt;0,SUMIF('SOURCE CN'!$F:$F,$A35 &amp; "?", 'SOURCE CN'!$C:$C),"..."))</f>
        <v>...</v>
      </c>
      <c r="O35" s="587" t="str">
        <f>IF(COUNTIF('SOURCE NFPS'!$F:$F,$A35)&gt;0,SUMIF('SOURCE NFPS'!$F:$F,$A35,'SOURCE NFPS'!$C:$C),IF(COUNTIF('SOURCE NFPS'!$F:$F,$A35 &amp; "?")&gt;0,SUMIF('SOURCE NFPS'!$F:$F,$A35 &amp; "?", 'SOURCE NFPS'!$C:$C),IF(COUNT(L35:N35)&gt;0,SUM(L35:N35),"...")))</f>
        <v>...</v>
      </c>
      <c r="Q35" s="563">
        <f t="shared" si="0"/>
        <v>0</v>
      </c>
      <c r="R35" s="564">
        <f t="shared" si="1"/>
        <v>0</v>
      </c>
      <c r="S35" s="565">
        <f t="shared" si="2"/>
        <v>0</v>
      </c>
      <c r="U35" s="144">
        <v>4216</v>
      </c>
      <c r="V35" s="144" t="str">
        <f t="shared" si="3"/>
        <v>A4216</v>
      </c>
    </row>
    <row r="36" spans="1:22" ht="9.75" customHeight="1">
      <c r="A36" s="677">
        <v>4217</v>
      </c>
      <c r="B36" s="96" t="s">
        <v>1345</v>
      </c>
      <c r="C36" s="4" t="s">
        <v>1063</v>
      </c>
      <c r="D36" s="587" t="str">
        <f>IF(COUNTIF('SOURCE BA'!$F:$F,$A36)&gt;0,SUMIF('SOURCE BA'!$F:$F,$A36,'SOURCE BA'!$C:$C),IF(COUNTIF('SOURCE BA'!$F:$F,$A36 &amp; "?")&gt;0,SUMIF('SOURCE BA'!$F:$F,$A36 &amp; "?", 'SOURCE BA'!$C:$C),"..."))</f>
        <v>...</v>
      </c>
      <c r="E36" s="587" t="str">
        <f>IF(COUNTIF('SOURCE EA'!$F:$F,$A36)&gt;0,SUMIF('SOURCE EA'!$F:$F,$A36,'SOURCE EA'!$C:$C),IF(COUNTIF('SOURCE EA'!$F:$F,$A36 &amp; "?")&gt;0,SUMIF('SOURCE EA'!$F:$F,$A36 &amp; "?", 'SOURCE EA'!$C:$C),"..."))</f>
        <v>...</v>
      </c>
      <c r="F36" s="587" t="str">
        <f>IF(COUNTIF('SOURCE SS'!$F:$F,$A36)&gt;0,SUMIF('SOURCE SS'!$F:$F,$A36,'SOURCE SS'!$C:$C),IF(COUNTIF('SOURCE SS'!$F:$F,$A36 &amp; "?")&gt;0,SUMIF('SOURCE SS'!$F:$F,$A36 &amp; "?", 'SOURCE SS'!$C:$C),"..."))</f>
        <v>...</v>
      </c>
      <c r="G36" s="587" t="str">
        <f>IF(COUNTIF('SOURCE CC'!$F:$F,$A36)&gt;0,SUMIF('SOURCE CC'!$F:$F,$A36,'SOURCE CC'!$C:$C),IF(COUNTIF('SOURCE CC'!$F:$F,$A36 &amp; "?")&gt;0,SUMIF('SOURCE CC'!$F:$F,$A36 &amp; "?", 'SOURCE CC'!$C:$C),"..."))</f>
        <v>...</v>
      </c>
      <c r="H36" s="587" t="str">
        <f>IF(COUNTIF('SOURCE CG'!$F:$F,$A36)&gt;0,SUMIF('SOURCE CG'!$F:$F,$A36,'SOURCE CG'!$C:$C),IF(COUNTIF('SOURCE CG'!$F:$F,$A36 &amp; "?")&gt;0,SUMIF('SOURCE CG'!$F:$F,$A36 &amp; "?", 'SOURCE CG'!$C:$C),IF(COUNT(D36:G36)&gt;0,SUM(D36:G36),"...")))</f>
        <v>...</v>
      </c>
      <c r="I36" s="587" t="str">
        <f>IF(COUNTIF('SOURCE SG'!$F:$F,$A36)&gt;0,SUMIF('SOURCE SG'!$F:$F,$A36,'SOURCE SG'!$C:$C),IF(COUNTIF('SOURCE SG'!$F:$F,$A36 &amp; "?")&gt;0,SUMIF('SOURCE SG'!$F:$F,$A36 &amp; "?", 'SOURCE SG'!$C:$C),"..."))</f>
        <v>...</v>
      </c>
      <c r="J36" s="587" t="str">
        <f>IF(COUNTIF('SOURCE LG'!$F:$F,$A36)&gt;0,SUMIF('SOURCE LG'!$F:$F,$A36,'SOURCE LG'!$C:$C),IF(COUNTIF('SOURCE LG'!$F:$F,$A36 &amp; "?")&gt;0,SUMIF('SOURCE LG'!$F:$F,$A36 &amp; "?", 'SOURCE LG'!$C:$C),"..."))</f>
        <v>...</v>
      </c>
      <c r="K36" s="587" t="str">
        <f>IF(COUNTIF('SOURCE CT'!$F:$F,$A36)&gt;0,SUMIF('SOURCE CT'!$F:$F,$A36,'SOURCE CT'!$C:$C),IF(COUNTIF('SOURCE CT'!$F:$F,$A36 &amp; "?")&gt;0,SUMIF('SOURCE CT'!$F:$F,$A36 &amp; "?", 'SOURCE CT'!$C:$C),"..."))</f>
        <v>...</v>
      </c>
      <c r="L36" s="587" t="str">
        <f>IF(COUNTIF('SOURCE GG'!$F:$F,$A36)&gt;0,SUMIF('SOURCE GG'!$F:$F,$A36,'SOURCE GG'!$C:$C),IF(COUNTIF('SOURCE GG'!$F:$F,$A36 &amp; "?")&gt;0,SUMIF('SOURCE GG'!$F:$F,$A36 &amp; "?", 'SOURCE GG'!$C:$C),IF(COUNT(H36:K36)&gt;0,SUM(H36:K36),"...")))</f>
        <v>...</v>
      </c>
      <c r="M36" s="587" t="str">
        <f>IF(COUNTIF('SOURCE NFPC'!$F:$F,$A36)&gt;0,SUMIF('SOURCE NFPC'!$F:$F,$A36,'SOURCE NFPC'!$C:$C),IF(COUNTIF('SOURCE NFPC'!$F:$F,$A36 &amp; "?")&gt;0,SUMIF('SOURCE NFPC'!$F:$F,$A36 &amp; "?", 'SOURCE NFPC'!$C:$C),"..."))</f>
        <v>...</v>
      </c>
      <c r="N36" s="587" t="str">
        <f>IF(COUNTIF('SOURCE CN'!$F:$F,$A36)&gt;0,SUMIF('SOURCE CN'!$F:$F,$A36,'SOURCE CN'!$C:$C),IF(COUNTIF('SOURCE CN'!$F:$F,$A36 &amp; "?")&gt;0,SUMIF('SOURCE CN'!$F:$F,$A36 &amp; "?", 'SOURCE CN'!$C:$C),"..."))</f>
        <v>...</v>
      </c>
      <c r="O36" s="587" t="str">
        <f>IF(COUNTIF('SOURCE NFPS'!$F:$F,$A36)&gt;0,SUMIF('SOURCE NFPS'!$F:$F,$A36,'SOURCE NFPS'!$C:$C),IF(COUNTIF('SOURCE NFPS'!$F:$F,$A36 &amp; "?")&gt;0,SUMIF('SOURCE NFPS'!$F:$F,$A36 &amp; "?", 'SOURCE NFPS'!$C:$C),IF(COUNT(L36:N36)&gt;0,SUM(L36:N36),"...")))</f>
        <v>...</v>
      </c>
      <c r="Q36" s="563">
        <f t="shared" si="0"/>
        <v>0</v>
      </c>
      <c r="R36" s="564">
        <f t="shared" si="1"/>
        <v>0</v>
      </c>
      <c r="S36" s="565">
        <f t="shared" si="2"/>
        <v>0</v>
      </c>
      <c r="U36" s="144">
        <v>4217</v>
      </c>
      <c r="V36" s="144" t="str">
        <f t="shared" si="3"/>
        <v>A4217</v>
      </c>
    </row>
    <row r="37" spans="1:22" ht="9.75" customHeight="1">
      <c r="A37" s="677">
        <v>4218</v>
      </c>
      <c r="B37" s="96" t="s">
        <v>411</v>
      </c>
      <c r="C37" s="4" t="s">
        <v>1063</v>
      </c>
      <c r="D37" s="587" t="str">
        <f>IF(COUNTIF('SOURCE BA'!$F:$F,$A37)&gt;0,SUMIF('SOURCE BA'!$F:$F,$A37,'SOURCE BA'!$C:$C),IF(COUNTIF('SOURCE BA'!$F:$F,$A37 &amp; "?")&gt;0,SUMIF('SOURCE BA'!$F:$F,$A37 &amp; "?", 'SOURCE BA'!$C:$C),"..."))</f>
        <v>...</v>
      </c>
      <c r="E37" s="587" t="str">
        <f>IF(COUNTIF('SOURCE EA'!$F:$F,$A37)&gt;0,SUMIF('SOURCE EA'!$F:$F,$A37,'SOURCE EA'!$C:$C),IF(COUNTIF('SOURCE EA'!$F:$F,$A37 &amp; "?")&gt;0,SUMIF('SOURCE EA'!$F:$F,$A37 &amp; "?", 'SOURCE EA'!$C:$C),"..."))</f>
        <v>...</v>
      </c>
      <c r="F37" s="587" t="str">
        <f>IF(COUNTIF('SOURCE SS'!$F:$F,$A37)&gt;0,SUMIF('SOURCE SS'!$F:$F,$A37,'SOURCE SS'!$C:$C),IF(COUNTIF('SOURCE SS'!$F:$F,$A37 &amp; "?")&gt;0,SUMIF('SOURCE SS'!$F:$F,$A37 &amp; "?", 'SOURCE SS'!$C:$C),"..."))</f>
        <v>...</v>
      </c>
      <c r="G37" s="587" t="str">
        <f>IF(COUNTIF('SOURCE CC'!$F:$F,$A37)&gt;0,SUMIF('SOURCE CC'!$F:$F,$A37,'SOURCE CC'!$C:$C),IF(COUNTIF('SOURCE CC'!$F:$F,$A37 &amp; "?")&gt;0,SUMIF('SOURCE CC'!$F:$F,$A37 &amp; "?", 'SOURCE CC'!$C:$C),"..."))</f>
        <v>...</v>
      </c>
      <c r="H37" s="587" t="str">
        <f>IF(COUNTIF('SOURCE CG'!$F:$F,$A37)&gt;0,SUMIF('SOURCE CG'!$F:$F,$A37,'SOURCE CG'!$C:$C),IF(COUNTIF('SOURCE CG'!$F:$F,$A37 &amp; "?")&gt;0,SUMIF('SOURCE CG'!$F:$F,$A37 &amp; "?", 'SOURCE CG'!$C:$C),IF(COUNT(D37:G37)&gt;0,SUM(D37:G37),"...")))</f>
        <v>...</v>
      </c>
      <c r="I37" s="587" t="str">
        <f>IF(COUNTIF('SOURCE SG'!$F:$F,$A37)&gt;0,SUMIF('SOURCE SG'!$F:$F,$A37,'SOURCE SG'!$C:$C),IF(COUNTIF('SOURCE SG'!$F:$F,$A37 &amp; "?")&gt;0,SUMIF('SOURCE SG'!$F:$F,$A37 &amp; "?", 'SOURCE SG'!$C:$C),"..."))</f>
        <v>...</v>
      </c>
      <c r="J37" s="587" t="str">
        <f>IF(COUNTIF('SOURCE LG'!$F:$F,$A37)&gt;0,SUMIF('SOURCE LG'!$F:$F,$A37,'SOURCE LG'!$C:$C),IF(COUNTIF('SOURCE LG'!$F:$F,$A37 &amp; "?")&gt;0,SUMIF('SOURCE LG'!$F:$F,$A37 &amp; "?", 'SOURCE LG'!$C:$C),"..."))</f>
        <v>...</v>
      </c>
      <c r="K37" s="587" t="str">
        <f>IF(COUNTIF('SOURCE CT'!$F:$F,$A37)&gt;0,SUMIF('SOURCE CT'!$F:$F,$A37,'SOURCE CT'!$C:$C),IF(COUNTIF('SOURCE CT'!$F:$F,$A37 &amp; "?")&gt;0,SUMIF('SOURCE CT'!$F:$F,$A37 &amp; "?", 'SOURCE CT'!$C:$C),"..."))</f>
        <v>...</v>
      </c>
      <c r="L37" s="587" t="str">
        <f>IF(COUNTIF('SOURCE GG'!$F:$F,$A37)&gt;0,SUMIF('SOURCE GG'!$F:$F,$A37,'SOURCE GG'!$C:$C),IF(COUNTIF('SOURCE GG'!$F:$F,$A37 &amp; "?")&gt;0,SUMIF('SOURCE GG'!$F:$F,$A37 &amp; "?", 'SOURCE GG'!$C:$C),IF(COUNT(H37:K37)&gt;0,SUM(H37:K37),"...")))</f>
        <v>...</v>
      </c>
      <c r="M37" s="587" t="str">
        <f>IF(COUNTIF('SOURCE NFPC'!$F:$F,$A37)&gt;0,SUMIF('SOURCE NFPC'!$F:$F,$A37,'SOURCE NFPC'!$C:$C),IF(COUNTIF('SOURCE NFPC'!$F:$F,$A37 &amp; "?")&gt;0,SUMIF('SOURCE NFPC'!$F:$F,$A37 &amp; "?", 'SOURCE NFPC'!$C:$C),"..."))</f>
        <v>...</v>
      </c>
      <c r="N37" s="587" t="str">
        <f>IF(COUNTIF('SOURCE CN'!$F:$F,$A37)&gt;0,SUMIF('SOURCE CN'!$F:$F,$A37,'SOURCE CN'!$C:$C),IF(COUNTIF('SOURCE CN'!$F:$F,$A37 &amp; "?")&gt;0,SUMIF('SOURCE CN'!$F:$F,$A37 &amp; "?", 'SOURCE CN'!$C:$C),"..."))</f>
        <v>...</v>
      </c>
      <c r="O37" s="587" t="str">
        <f>IF(COUNTIF('SOURCE NFPS'!$F:$F,$A37)&gt;0,SUMIF('SOURCE NFPS'!$F:$F,$A37,'SOURCE NFPS'!$C:$C),IF(COUNTIF('SOURCE NFPS'!$F:$F,$A37 &amp; "?")&gt;0,SUMIF('SOURCE NFPS'!$F:$F,$A37 &amp; "?", 'SOURCE NFPS'!$C:$C),IF(COUNT(L37:N37)&gt;0,SUM(L37:N37),"...")))</f>
        <v>...</v>
      </c>
      <c r="Q37" s="563">
        <f t="shared" si="0"/>
        <v>0</v>
      </c>
      <c r="R37" s="564">
        <f t="shared" si="1"/>
        <v>0</v>
      </c>
      <c r="S37" s="565">
        <f t="shared" si="2"/>
        <v>0</v>
      </c>
      <c r="U37" s="144">
        <v>4218</v>
      </c>
      <c r="V37" s="144" t="str">
        <f t="shared" si="3"/>
        <v>A4218</v>
      </c>
    </row>
    <row r="38" spans="1:22" ht="9.75" customHeight="1">
      <c r="A38" s="472">
        <v>422</v>
      </c>
      <c r="B38" s="95" t="s">
        <v>2336</v>
      </c>
      <c r="C38" s="4" t="s">
        <v>1063</v>
      </c>
      <c r="D38" s="605" t="str">
        <f>IF(COUNTIF('SOURCE BA'!$F:$F,$A38)&gt;0,SUMIF('SOURCE BA'!$F:$F,$A38,'SOURCE BA'!$C:$C),IF(COUNT(D39:D46)&gt;0, SUM(D39:D46),IF(COUNTIF('SOURCE BA'!$F:$F,$A38 &amp; "?")&gt;0,SUMIF('SOURCE BA'!$F:$F,$A38 &amp; "?", 'SOURCE BA'!$C:$C),"...")))</f>
        <v>...</v>
      </c>
      <c r="E38" s="605" t="str">
        <f>IF(COUNTIF('SOURCE EA'!$F:$F,$A38)&gt;0,SUMIF('SOURCE EA'!$F:$F,$A38,'SOURCE EA'!$C:$C),IF(COUNT(E39:E46)&gt;0, SUM(E39:E46),IF(COUNTIF('SOURCE EA'!$F:$F,$A38 &amp; "?")&gt;0,SUMIF('SOURCE EA'!$F:$F,$A38 &amp; "?", 'SOURCE EA'!$C:$C),"...")))</f>
        <v>...</v>
      </c>
      <c r="F38" s="605" t="str">
        <f>IF(COUNTIF('SOURCE SS'!$F:$F,$A38)&gt;0,SUMIF('SOURCE SS'!$F:$F,$A38,'SOURCE SS'!$C:$C),IF(COUNT(F39:F46)&gt;0, SUM(F39:F46),IF(COUNTIF('SOURCE SS'!$F:$F,$A38 &amp; "?")&gt;0,SUMIF('SOURCE SS'!$F:$F,$A38 &amp; "?", 'SOURCE SS'!$C:$C),"...")))</f>
        <v>...</v>
      </c>
      <c r="G38" s="605" t="str">
        <f>IF(COUNTIF('SOURCE CC'!$F:$F,$A38)&gt;0,SUMIF('SOURCE CC'!$F:$F,$A38,'SOURCE CC'!$C:$C),IF(COUNT(G39:G46)&gt;0, SUM(G39:G46),IF(COUNTIF('SOURCE CC'!$F:$F,$A38 &amp; "?")&gt;0,SUMIF('SOURCE CC'!$F:$F,$A38 &amp; "?", 'SOURCE CC'!$C:$C),"...")))</f>
        <v>...</v>
      </c>
      <c r="H38" s="605" t="str">
        <f>IF(COUNTIF('SOURCE CG'!$F:$F,$A38)&gt;0,SUMIF('SOURCE CG'!$F:$F,$A38,'SOURCE CG'!$C:$C),IF(COUNT(H39:H46)&gt;0, SUM(H39:H46),IF(COUNTIF('SOURCE CG'!$F:$F,$A38 &amp; "?")&gt;0,SUMIF('SOURCE CG'!$F:$F,$A38 &amp; "?", 'SOURCE CG'!$C:$C),IF(COUNT(D38:G38)&gt;0,SUM(D38:G38),"..."))))</f>
        <v>...</v>
      </c>
      <c r="I38" s="605" t="str">
        <f>IF(COUNTIF('SOURCE SG'!$F:$F,$A38)&gt;0,SUMIF('SOURCE SG'!$F:$F,$A38,'SOURCE SG'!$C:$C),IF(COUNT(I39:I46)&gt;0, SUM(I39:I46),IF(COUNTIF('SOURCE SG'!$F:$F,$A38 &amp; "?")&gt;0,SUMIF('SOURCE SG'!$F:$F,$A38 &amp; "?", 'SOURCE SG'!$C:$C),"...")))</f>
        <v>...</v>
      </c>
      <c r="J38" s="605" t="str">
        <f>IF(COUNTIF('SOURCE LG'!$F:$F,$A38)&gt;0,SUMIF('SOURCE LG'!$F:$F,$A38,'SOURCE LG'!$C:$C),IF(COUNT(J39:J46)&gt;0, SUM(J39:J46),IF(COUNTIF('SOURCE LG'!$F:$F,$A38 &amp; "?")&gt;0,SUMIF('SOURCE LG'!$F:$F,$A38 &amp; "?", 'SOURCE LG'!$C:$C),"...")))</f>
        <v>...</v>
      </c>
      <c r="K38" s="605" t="str">
        <f>IF(COUNTIF('SOURCE CT'!$F:$F,$A38)&gt;0,SUMIF('SOURCE CT'!$F:$F,$A38,'SOURCE CT'!$C:$C),IF(COUNT(K39:K46)&gt;0, SUM(K39:K46),IF(COUNTIF('SOURCE CT'!$F:$F,$A38 &amp; "?")&gt;0,SUMIF('SOURCE CT'!$F:$F,$A38 &amp; "?", 'SOURCE CT'!$C:$C),"...")))</f>
        <v>...</v>
      </c>
      <c r="L38" s="605" t="str">
        <f>IF(COUNTIF('SOURCE GG'!$F:$F,$A38)&gt;0,SUMIF('SOURCE GG'!$F:$F,$A38,'SOURCE GG'!$C:$C),IF(COUNT(L39:L46)&gt;0, SUM(L39:L46),IF(COUNTIF('SOURCE GG'!$F:$F,$A38 &amp; "?")&gt;0,SUMIF('SOURCE GG'!$F:$F,$A38 &amp; "?", 'SOURCE GG'!$C:$C),IF(COUNT(H38:K38)&gt;0,SUM(H38:K38),"..."))))</f>
        <v>...</v>
      </c>
      <c r="M38" s="605" t="str">
        <f>IF(COUNTIF('SOURCE NFPC'!$F:$F,$A38)&gt;0,SUMIF('SOURCE NFPC'!$F:$F,$A38,'SOURCE NFPC'!$C:$C),IF(COUNT(M39:M46)&gt;0, SUM(M39:M46),IF(COUNTIF('SOURCE NFPC'!$F:$F,$A38 &amp; "?")&gt;0,SUMIF('SOURCE NFPC'!$F:$F,$A38 &amp; "?", 'SOURCE NFPC'!$C:$C),"...")))</f>
        <v>...</v>
      </c>
      <c r="N38" s="605" t="str">
        <f>IF(COUNTIF('SOURCE CN'!$F:$F,$A38)&gt;0,SUMIF('SOURCE CN'!$F:$F,$A38,'SOURCE CN'!$C:$C),IF(COUNT(N39:N46)&gt;0, SUM(N39:N46),IF(COUNTIF('SOURCE CN'!$F:$F,$A38 &amp; "?")&gt;0,SUMIF('SOURCE CN'!$F:$F,$A38 &amp; "?", 'SOURCE CN'!$C:$C),"...")))</f>
        <v>...</v>
      </c>
      <c r="O38" s="605" t="str">
        <f>IF(COUNTIF('SOURCE NFPS'!$F:$F,$A38)&gt;0,SUMIF('SOURCE NFPS'!$F:$F,$A38,'SOURCE NFPS'!$C:$C),IF(COUNT(O39:O46)&gt;0, SUM(O39:O46),IF(COUNTIF('SOURCE NFPS'!$F:$F,$A38 &amp; "?")&gt;0,SUMIF('SOURCE NFPS'!$F:$F,$A38 &amp; "?", 'SOURCE NFPS'!$C:$C),IF(COUNT(L38:N38)&gt;0,SUM(L38:N38),"..."))))</f>
        <v>...</v>
      </c>
      <c r="Q38" s="563">
        <f t="shared" si="0"/>
        <v>0</v>
      </c>
      <c r="R38" s="564">
        <f t="shared" si="1"/>
        <v>0</v>
      </c>
      <c r="S38" s="565">
        <f t="shared" si="2"/>
        <v>0</v>
      </c>
      <c r="U38" s="149">
        <v>422</v>
      </c>
      <c r="V38" s="149" t="str">
        <f t="shared" si="3"/>
        <v>A422</v>
      </c>
    </row>
    <row r="39" spans="1:22" ht="9.75" customHeight="1">
      <c r="A39" s="472">
        <v>4221</v>
      </c>
      <c r="B39" s="95" t="s">
        <v>2319</v>
      </c>
      <c r="C39" s="4"/>
      <c r="D39" s="605" t="str">
        <f>IF(COUNTIF('SOURCE BA'!$F:$F,$A39)&gt;0,SUMIF('SOURCE BA'!$F:$F,$A39,'SOURCE BA'!$C:$C),IF(COUNTIF('SOURCE BA'!$F:$F,$A39 &amp; "?")&gt;0,SUMIF('SOURCE BA'!$F:$F,$A39 &amp; "?", 'SOURCE BA'!$C:$C),"..."))</f>
        <v>...</v>
      </c>
      <c r="E39" s="605" t="str">
        <f>IF(COUNTIF('SOURCE EA'!$F:$F,$A39)&gt;0,SUMIF('SOURCE EA'!$F:$F,$A39,'SOURCE EA'!$C:$C),IF(COUNTIF('SOURCE EA'!$F:$F,$A39 &amp; "?")&gt;0,SUMIF('SOURCE EA'!$F:$F,$A39 &amp; "?", 'SOURCE EA'!$C:$C),"..."))</f>
        <v>...</v>
      </c>
      <c r="F39" s="605" t="str">
        <f>IF(COUNTIF('SOURCE SS'!$F:$F,$A39)&gt;0,SUMIF('SOURCE SS'!$F:$F,$A39,'SOURCE SS'!$C:$C),IF(COUNTIF('SOURCE SS'!$F:$F,$A39 &amp; "?")&gt;0,SUMIF('SOURCE SS'!$F:$F,$A39 &amp; "?", 'SOURCE SS'!$C:$C),"..."))</f>
        <v>...</v>
      </c>
      <c r="G39" s="605" t="str">
        <f>IF(COUNTIF('SOURCE CC'!$F:$F,$A39)&gt;0,SUMIF('SOURCE CC'!$F:$F,$A39,'SOURCE CC'!$C:$C),IF(COUNTIF('SOURCE CC'!$F:$F,$A39 &amp; "?")&gt;0,SUMIF('SOURCE CC'!$F:$F,$A39 &amp; "?", 'SOURCE CC'!$C:$C),"..."))</f>
        <v>...</v>
      </c>
      <c r="H39" s="605" t="str">
        <f>IF(COUNTIF('SOURCE CG'!$F:$F,$A39)&gt;0,SUMIF('SOURCE CG'!$F:$F,$A39,'SOURCE CG'!$C:$C),IF(COUNTIF('SOURCE CG'!$F:$F,$A39 &amp; "?")&gt;0,SUMIF('SOURCE CG'!$F:$F,$A39 &amp; "?", 'SOURCE CG'!$C:$C),IF(COUNT(D39:G39)&gt;0,SUM(D39:G39),"...")))</f>
        <v>...</v>
      </c>
      <c r="I39" s="605" t="str">
        <f>IF(COUNTIF('SOURCE SG'!$F:$F,$A39)&gt;0,SUMIF('SOURCE SG'!$F:$F,$A39,'SOURCE SG'!$C:$C),IF(COUNTIF('SOURCE SG'!$F:$F,$A39 &amp; "?")&gt;0,SUMIF('SOURCE SG'!$F:$F,$A39 &amp; "?", 'SOURCE SG'!$C:$C),"..."))</f>
        <v>...</v>
      </c>
      <c r="J39" s="605" t="str">
        <f>IF(COUNTIF('SOURCE LG'!$F:$F,$A39)&gt;0,SUMIF('SOURCE LG'!$F:$F,$A39,'SOURCE LG'!$C:$C),IF(COUNTIF('SOURCE LG'!$F:$F,$A39 &amp; "?")&gt;0,SUMIF('SOURCE LG'!$F:$F,$A39 &amp; "?", 'SOURCE LG'!$C:$C),"..."))</f>
        <v>...</v>
      </c>
      <c r="K39" s="605" t="str">
        <f>IF(COUNTIF('SOURCE CT'!$F:$F,$A39)&gt;0,SUMIF('SOURCE CT'!$F:$F,$A39,'SOURCE CT'!$C:$C),IF(COUNTIF('SOURCE CT'!$F:$F,$A39 &amp; "?")&gt;0,SUMIF('SOURCE CT'!$F:$F,$A39 &amp; "?", 'SOURCE CT'!$C:$C),"..."))</f>
        <v>...</v>
      </c>
      <c r="L39" s="605" t="str">
        <f>IF(COUNTIF('SOURCE GG'!$F:$F,$A39)&gt;0,SUMIF('SOURCE GG'!$F:$F,$A39,'SOURCE GG'!$C:$C),IF(COUNTIF('SOURCE GG'!$F:$F,$A39 &amp; "?")&gt;0,SUMIF('SOURCE GG'!$F:$F,$A39 &amp; "?", 'SOURCE GG'!$C:$C),IF(COUNT(H39:K39)&gt;0,SUM(H39:K39),"...")))</f>
        <v>...</v>
      </c>
      <c r="M39" s="605" t="str">
        <f>IF(COUNTIF('SOURCE NFPC'!$F:$F,$A39)&gt;0,SUMIF('SOURCE NFPC'!$F:$F,$A39,'SOURCE NFPC'!$C:$C),IF(COUNTIF('SOURCE NFPC'!$F:$F,$A39 &amp; "?")&gt;0,SUMIF('SOURCE NFPC'!$F:$F,$A39 &amp; "?", 'SOURCE NFPC'!$C:$C),"..."))</f>
        <v>...</v>
      </c>
      <c r="N39" s="605" t="str">
        <f>IF(COUNTIF('SOURCE CN'!$F:$F,$A39)&gt;0,SUMIF('SOURCE CN'!$F:$F,$A39,'SOURCE CN'!$C:$C),IF(COUNTIF('SOURCE CN'!$F:$F,$A39 &amp; "?")&gt;0,SUMIF('SOURCE CN'!$F:$F,$A39 &amp; "?", 'SOURCE CN'!$C:$C),"..."))</f>
        <v>...</v>
      </c>
      <c r="O39" s="605" t="str">
        <f>IF(COUNTIF('SOURCE NFPS'!$F:$F,$A39)&gt;0,SUMIF('SOURCE NFPS'!$F:$F,$A39,'SOURCE NFPS'!$C:$C),IF(COUNTIF('SOURCE NFPS'!$F:$F,$A39 &amp; "?")&gt;0,SUMIF('SOURCE NFPS'!$F:$F,$A39 &amp; "?", 'SOURCE NFPS'!$C:$C),IF(COUNT(L39:N39)&gt;0,SUM(L39:N39),"...")))</f>
        <v>...</v>
      </c>
      <c r="Q39" s="563"/>
      <c r="R39" s="564"/>
      <c r="S39" s="565"/>
      <c r="U39" s="149"/>
      <c r="V39" s="149"/>
    </row>
    <row r="40" spans="1:22" ht="15" customHeight="1">
      <c r="A40" s="677">
        <v>4222</v>
      </c>
      <c r="B40" s="96" t="s">
        <v>943</v>
      </c>
      <c r="C40" s="4" t="s">
        <v>1063</v>
      </c>
      <c r="D40" s="587" t="str">
        <f>IF(COUNTIF('SOURCE BA'!$F:$F,$A40)&gt;0,SUMIF('SOURCE BA'!$F:$F,$A40,'SOURCE BA'!$C:$C),IF(COUNTIF('SOURCE BA'!$F:$F,$A40 &amp; "?")&gt;0,SUMIF('SOURCE BA'!$F:$F,$A40 &amp; "?", 'SOURCE BA'!$C:$C),"..."))</f>
        <v>...</v>
      </c>
      <c r="E40" s="587" t="str">
        <f>IF(COUNTIF('SOURCE EA'!$F:$F,$A40)&gt;0,SUMIF('SOURCE EA'!$F:$F,$A40,'SOURCE EA'!$C:$C),IF(COUNTIF('SOURCE EA'!$F:$F,$A40 &amp; "?")&gt;0,SUMIF('SOURCE EA'!$F:$F,$A40 &amp; "?", 'SOURCE EA'!$C:$C),"..."))</f>
        <v>...</v>
      </c>
      <c r="F40" s="587" t="str">
        <f>IF(COUNTIF('SOURCE SS'!$F:$F,$A40)&gt;0,SUMIF('SOURCE SS'!$F:$F,$A40,'SOURCE SS'!$C:$C),IF(COUNTIF('SOURCE SS'!$F:$F,$A40 &amp; "?")&gt;0,SUMIF('SOURCE SS'!$F:$F,$A40 &amp; "?", 'SOURCE SS'!$C:$C),"..."))</f>
        <v>...</v>
      </c>
      <c r="G40" s="587" t="str">
        <f>IF(COUNTIF('SOURCE CC'!$F:$F,$A40)&gt;0,SUMIF('SOURCE CC'!$F:$F,$A40,'SOURCE CC'!$C:$C),IF(COUNTIF('SOURCE CC'!$F:$F,$A40 &amp; "?")&gt;0,SUMIF('SOURCE CC'!$F:$F,$A40 &amp; "?", 'SOURCE CC'!$C:$C),"..."))</f>
        <v>...</v>
      </c>
      <c r="H40" s="587" t="str">
        <f>IF(COUNTIF('SOURCE CG'!$F:$F,$A40)&gt;0,SUMIF('SOURCE CG'!$F:$F,$A40,'SOURCE CG'!$C:$C),IF(COUNTIF('SOURCE CG'!$F:$F,$A40 &amp; "?")&gt;0,SUMIF('SOURCE CG'!$F:$F,$A40 &amp; "?", 'SOURCE CG'!$C:$C),IF(COUNT(D40:G40)&gt;0,SUM(D40:G40),"...")))</f>
        <v>...</v>
      </c>
      <c r="I40" s="587" t="str">
        <f>IF(COUNTIF('SOURCE SG'!$F:$F,$A40)&gt;0,SUMIF('SOURCE SG'!$F:$F,$A40,'SOURCE SG'!$C:$C),IF(COUNTIF('SOURCE SG'!$F:$F,$A40 &amp; "?")&gt;0,SUMIF('SOURCE SG'!$F:$F,$A40 &amp; "?", 'SOURCE SG'!$C:$C),"..."))</f>
        <v>...</v>
      </c>
      <c r="J40" s="587" t="str">
        <f>IF(COUNTIF('SOURCE LG'!$F:$F,$A40)&gt;0,SUMIF('SOURCE LG'!$F:$F,$A40,'SOURCE LG'!$C:$C),IF(COUNTIF('SOURCE LG'!$F:$F,$A40 &amp; "?")&gt;0,SUMIF('SOURCE LG'!$F:$F,$A40 &amp; "?", 'SOURCE LG'!$C:$C),"..."))</f>
        <v>...</v>
      </c>
      <c r="K40" s="587" t="str">
        <f>IF(COUNTIF('SOURCE CT'!$F:$F,$A40)&gt;0,SUMIF('SOURCE CT'!$F:$F,$A40,'SOURCE CT'!$C:$C),IF(COUNTIF('SOURCE CT'!$F:$F,$A40 &amp; "?")&gt;0,SUMIF('SOURCE CT'!$F:$F,$A40 &amp; "?", 'SOURCE CT'!$C:$C),"..."))</f>
        <v>...</v>
      </c>
      <c r="L40" s="587" t="str">
        <f>IF(COUNTIF('SOURCE GG'!$F:$F,$A40)&gt;0,SUMIF('SOURCE GG'!$F:$F,$A40,'SOURCE GG'!$C:$C),IF(COUNTIF('SOURCE GG'!$F:$F,$A40 &amp; "?")&gt;0,SUMIF('SOURCE GG'!$F:$F,$A40 &amp; "?", 'SOURCE GG'!$C:$C),IF(COUNT(H40:K40)&gt;0,SUM(H40:K40),"...")))</f>
        <v>...</v>
      </c>
      <c r="M40" s="587" t="str">
        <f>IF(COUNTIF('SOURCE NFPC'!$F:$F,$A40)&gt;0,SUMIF('SOURCE NFPC'!$F:$F,$A40,'SOURCE NFPC'!$C:$C),IF(COUNTIF('SOURCE NFPC'!$F:$F,$A40 &amp; "?")&gt;0,SUMIF('SOURCE NFPC'!$F:$F,$A40 &amp; "?", 'SOURCE NFPC'!$C:$C),"..."))</f>
        <v>...</v>
      </c>
      <c r="N40" s="587" t="str">
        <f>IF(COUNTIF('SOURCE CN'!$F:$F,$A40)&gt;0,SUMIF('SOURCE CN'!$F:$F,$A40,'SOURCE CN'!$C:$C),IF(COUNTIF('SOURCE CN'!$F:$F,$A40 &amp; "?")&gt;0,SUMIF('SOURCE CN'!$F:$F,$A40 &amp; "?", 'SOURCE CN'!$C:$C),"..."))</f>
        <v>...</v>
      </c>
      <c r="O40" s="587" t="str">
        <f>IF(COUNTIF('SOURCE NFPS'!$F:$F,$A40)&gt;0,SUMIF('SOURCE NFPS'!$F:$F,$A40,'SOURCE NFPS'!$C:$C),IF(COUNTIF('SOURCE NFPS'!$F:$F,$A40 &amp; "?")&gt;0,SUMIF('SOURCE NFPS'!$F:$F,$A40 &amp; "?", 'SOURCE NFPS'!$C:$C),IF(COUNT(L40:N40)&gt;0,SUM(L40:N40),"...")))</f>
        <v>...</v>
      </c>
      <c r="Q40" s="563">
        <f t="shared" si="0"/>
        <v>0</v>
      </c>
      <c r="R40" s="564">
        <f t="shared" si="1"/>
        <v>0</v>
      </c>
      <c r="S40" s="565">
        <f t="shared" si="2"/>
        <v>0</v>
      </c>
      <c r="U40" s="144">
        <v>4222</v>
      </c>
      <c r="V40" s="144" t="str">
        <f t="shared" si="3"/>
        <v>A4222</v>
      </c>
    </row>
    <row r="41" spans="1:22" ht="15" customHeight="1">
      <c r="A41" s="677">
        <v>4223</v>
      </c>
      <c r="B41" s="96" t="s">
        <v>412</v>
      </c>
      <c r="C41" s="4" t="s">
        <v>1063</v>
      </c>
      <c r="D41" s="587" t="str">
        <f>IF(COUNTIF('SOURCE BA'!$F:$F,$A41)&gt;0,SUMIF('SOURCE BA'!$F:$F,$A41,'SOURCE BA'!$C:$C),IF(COUNTIF('SOURCE BA'!$F:$F,$A41 &amp; "?")&gt;0,SUMIF('SOURCE BA'!$F:$F,$A41 &amp; "?", 'SOURCE BA'!$C:$C),"..."))</f>
        <v>...</v>
      </c>
      <c r="E41" s="587" t="str">
        <f>IF(COUNTIF('SOURCE EA'!$F:$F,$A41)&gt;0,SUMIF('SOURCE EA'!$F:$F,$A41,'SOURCE EA'!$C:$C),IF(COUNTIF('SOURCE EA'!$F:$F,$A41 &amp; "?")&gt;0,SUMIF('SOURCE EA'!$F:$F,$A41 &amp; "?", 'SOURCE EA'!$C:$C),"..."))</f>
        <v>...</v>
      </c>
      <c r="F41" s="587" t="str">
        <f>IF(COUNTIF('SOURCE SS'!$F:$F,$A41)&gt;0,SUMIF('SOURCE SS'!$F:$F,$A41,'SOURCE SS'!$C:$C),IF(COUNTIF('SOURCE SS'!$F:$F,$A41 &amp; "?")&gt;0,SUMIF('SOURCE SS'!$F:$F,$A41 &amp; "?", 'SOURCE SS'!$C:$C),"..."))</f>
        <v>...</v>
      </c>
      <c r="G41" s="587" t="str">
        <f>IF(COUNTIF('SOURCE CC'!$F:$F,$A41)&gt;0,SUMIF('SOURCE CC'!$F:$F,$A41,'SOURCE CC'!$C:$C),IF(COUNTIF('SOURCE CC'!$F:$F,$A41 &amp; "?")&gt;0,SUMIF('SOURCE CC'!$F:$F,$A41 &amp; "?", 'SOURCE CC'!$C:$C),"..."))</f>
        <v>...</v>
      </c>
      <c r="H41" s="587" t="str">
        <f>IF(COUNTIF('SOURCE CG'!$F:$F,$A41)&gt;0,SUMIF('SOURCE CG'!$F:$F,$A41,'SOURCE CG'!$C:$C),IF(COUNTIF('SOURCE CG'!$F:$F,$A41 &amp; "?")&gt;0,SUMIF('SOURCE CG'!$F:$F,$A41 &amp; "?", 'SOURCE CG'!$C:$C),IF(COUNT(D41:G41)&gt;0,SUM(D41:G41),"...")))</f>
        <v>...</v>
      </c>
      <c r="I41" s="587" t="str">
        <f>IF(COUNTIF('SOURCE SG'!$F:$F,$A41)&gt;0,SUMIF('SOURCE SG'!$F:$F,$A41,'SOURCE SG'!$C:$C),IF(COUNTIF('SOURCE SG'!$F:$F,$A41 &amp; "?")&gt;0,SUMIF('SOURCE SG'!$F:$F,$A41 &amp; "?", 'SOURCE SG'!$C:$C),"..."))</f>
        <v>...</v>
      </c>
      <c r="J41" s="587" t="str">
        <f>IF(COUNTIF('SOURCE LG'!$F:$F,$A41)&gt;0,SUMIF('SOURCE LG'!$F:$F,$A41,'SOURCE LG'!$C:$C),IF(COUNTIF('SOURCE LG'!$F:$F,$A41 &amp; "?")&gt;0,SUMIF('SOURCE LG'!$F:$F,$A41 &amp; "?", 'SOURCE LG'!$C:$C),"..."))</f>
        <v>...</v>
      </c>
      <c r="K41" s="587" t="str">
        <f>IF(COUNTIF('SOURCE CT'!$F:$F,$A41)&gt;0,SUMIF('SOURCE CT'!$F:$F,$A41,'SOURCE CT'!$C:$C),IF(COUNTIF('SOURCE CT'!$F:$F,$A41 &amp; "?")&gt;0,SUMIF('SOURCE CT'!$F:$F,$A41 &amp; "?", 'SOURCE CT'!$C:$C),"..."))</f>
        <v>...</v>
      </c>
      <c r="L41" s="587" t="str">
        <f>IF(COUNTIF('SOURCE GG'!$F:$F,$A41)&gt;0,SUMIF('SOURCE GG'!$F:$F,$A41,'SOURCE GG'!$C:$C),IF(COUNTIF('SOURCE GG'!$F:$F,$A41 &amp; "?")&gt;0,SUMIF('SOURCE GG'!$F:$F,$A41 &amp; "?", 'SOURCE GG'!$C:$C),IF(COUNT(H41:K41)&gt;0,SUM(H41:K41),"...")))</f>
        <v>...</v>
      </c>
      <c r="M41" s="587" t="str">
        <f>IF(COUNTIF('SOURCE NFPC'!$F:$F,$A41)&gt;0,SUMIF('SOURCE NFPC'!$F:$F,$A41,'SOURCE NFPC'!$C:$C),IF(COUNTIF('SOURCE NFPC'!$F:$F,$A41 &amp; "?")&gt;0,SUMIF('SOURCE NFPC'!$F:$F,$A41 &amp; "?", 'SOURCE NFPC'!$C:$C),"..."))</f>
        <v>...</v>
      </c>
      <c r="N41" s="587" t="str">
        <f>IF(COUNTIF('SOURCE CN'!$F:$F,$A41)&gt;0,SUMIF('SOURCE CN'!$F:$F,$A41,'SOURCE CN'!$C:$C),IF(COUNTIF('SOURCE CN'!$F:$F,$A41 &amp; "?")&gt;0,SUMIF('SOURCE CN'!$F:$F,$A41 &amp; "?", 'SOURCE CN'!$C:$C),"..."))</f>
        <v>...</v>
      </c>
      <c r="O41" s="587" t="str">
        <f>IF(COUNTIF('SOURCE NFPS'!$F:$F,$A41)&gt;0,SUMIF('SOURCE NFPS'!$F:$F,$A41,'SOURCE NFPS'!$C:$C),IF(COUNTIF('SOURCE NFPS'!$F:$F,$A41 &amp; "?")&gt;0,SUMIF('SOURCE NFPS'!$F:$F,$A41 &amp; "?", 'SOURCE NFPS'!$C:$C),IF(COUNT(L41:N41)&gt;0,SUM(L41:N41),"...")))</f>
        <v>...</v>
      </c>
      <c r="Q41" s="563">
        <f t="shared" si="0"/>
        <v>0</v>
      </c>
      <c r="R41" s="564">
        <f t="shared" si="1"/>
        <v>0</v>
      </c>
      <c r="S41" s="565">
        <f t="shared" si="2"/>
        <v>0</v>
      </c>
      <c r="U41" s="144">
        <v>4223</v>
      </c>
      <c r="V41" s="144" t="str">
        <f t="shared" si="3"/>
        <v>A4223</v>
      </c>
    </row>
    <row r="42" spans="1:22" ht="15" customHeight="1">
      <c r="A42" s="677">
        <v>4224</v>
      </c>
      <c r="B42" s="96" t="s">
        <v>945</v>
      </c>
      <c r="C42" s="4" t="s">
        <v>1063</v>
      </c>
      <c r="D42" s="587" t="str">
        <f>IF(COUNTIF('SOURCE BA'!$F:$F,$A42)&gt;0,SUMIF('SOURCE BA'!$F:$F,$A42,'SOURCE BA'!$C:$C),IF(COUNTIF('SOURCE BA'!$F:$F,$A42 &amp; "?")&gt;0,SUMIF('SOURCE BA'!$F:$F,$A42 &amp; "?", 'SOURCE BA'!$C:$C),"..."))</f>
        <v>...</v>
      </c>
      <c r="E42" s="587" t="str">
        <f>IF(COUNTIF('SOURCE EA'!$F:$F,$A42)&gt;0,SUMIF('SOURCE EA'!$F:$F,$A42,'SOURCE EA'!$C:$C),IF(COUNTIF('SOURCE EA'!$F:$F,$A42 &amp; "?")&gt;0,SUMIF('SOURCE EA'!$F:$F,$A42 &amp; "?", 'SOURCE EA'!$C:$C),"..."))</f>
        <v>...</v>
      </c>
      <c r="F42" s="587" t="str">
        <f>IF(COUNTIF('SOURCE SS'!$F:$F,$A42)&gt;0,SUMIF('SOURCE SS'!$F:$F,$A42,'SOURCE SS'!$C:$C),IF(COUNTIF('SOURCE SS'!$F:$F,$A42 &amp; "?")&gt;0,SUMIF('SOURCE SS'!$F:$F,$A42 &amp; "?", 'SOURCE SS'!$C:$C),"..."))</f>
        <v>...</v>
      </c>
      <c r="G42" s="587" t="str">
        <f>IF(COUNTIF('SOURCE CC'!$F:$F,$A42)&gt;0,SUMIF('SOURCE CC'!$F:$F,$A42,'SOURCE CC'!$C:$C),IF(COUNTIF('SOURCE CC'!$F:$F,$A42 &amp; "?")&gt;0,SUMIF('SOURCE CC'!$F:$F,$A42 &amp; "?", 'SOURCE CC'!$C:$C),"..."))</f>
        <v>...</v>
      </c>
      <c r="H42" s="587" t="str">
        <f>IF(COUNTIF('SOURCE CG'!$F:$F,$A42)&gt;0,SUMIF('SOURCE CG'!$F:$F,$A42,'SOURCE CG'!$C:$C),IF(COUNTIF('SOURCE CG'!$F:$F,$A42 &amp; "?")&gt;0,SUMIF('SOURCE CG'!$F:$F,$A42 &amp; "?", 'SOURCE CG'!$C:$C),IF(COUNT(D42:G42)&gt;0,SUM(D42:G42),"...")))</f>
        <v>...</v>
      </c>
      <c r="I42" s="587" t="str">
        <f>IF(COUNTIF('SOURCE SG'!$F:$F,$A42)&gt;0,SUMIF('SOURCE SG'!$F:$F,$A42,'SOURCE SG'!$C:$C),IF(COUNTIF('SOURCE SG'!$F:$F,$A42 &amp; "?")&gt;0,SUMIF('SOURCE SG'!$F:$F,$A42 &amp; "?", 'SOURCE SG'!$C:$C),"..."))</f>
        <v>...</v>
      </c>
      <c r="J42" s="587" t="str">
        <f>IF(COUNTIF('SOURCE LG'!$F:$F,$A42)&gt;0,SUMIF('SOURCE LG'!$F:$F,$A42,'SOURCE LG'!$C:$C),IF(COUNTIF('SOURCE LG'!$F:$F,$A42 &amp; "?")&gt;0,SUMIF('SOURCE LG'!$F:$F,$A42 &amp; "?", 'SOURCE LG'!$C:$C),"..."))</f>
        <v>...</v>
      </c>
      <c r="K42" s="587" t="str">
        <f>IF(COUNTIF('SOURCE CT'!$F:$F,$A42)&gt;0,SUMIF('SOURCE CT'!$F:$F,$A42,'SOURCE CT'!$C:$C),IF(COUNTIF('SOURCE CT'!$F:$F,$A42 &amp; "?")&gt;0,SUMIF('SOURCE CT'!$F:$F,$A42 &amp; "?", 'SOURCE CT'!$C:$C),"..."))</f>
        <v>...</v>
      </c>
      <c r="L42" s="587" t="str">
        <f>IF(COUNTIF('SOURCE GG'!$F:$F,$A42)&gt;0,SUMIF('SOURCE GG'!$F:$F,$A42,'SOURCE GG'!$C:$C),IF(COUNTIF('SOURCE GG'!$F:$F,$A42 &amp; "?")&gt;0,SUMIF('SOURCE GG'!$F:$F,$A42 &amp; "?", 'SOURCE GG'!$C:$C),IF(COUNT(H42:K42)&gt;0,SUM(H42:K42),"...")))</f>
        <v>...</v>
      </c>
      <c r="M42" s="587" t="str">
        <f>IF(COUNTIF('SOURCE NFPC'!$F:$F,$A42)&gt;0,SUMIF('SOURCE NFPC'!$F:$F,$A42,'SOURCE NFPC'!$C:$C),IF(COUNTIF('SOURCE NFPC'!$F:$F,$A42 &amp; "?")&gt;0,SUMIF('SOURCE NFPC'!$F:$F,$A42 &amp; "?", 'SOURCE NFPC'!$C:$C),"..."))</f>
        <v>...</v>
      </c>
      <c r="N42" s="587" t="str">
        <f>IF(COUNTIF('SOURCE CN'!$F:$F,$A42)&gt;0,SUMIF('SOURCE CN'!$F:$F,$A42,'SOURCE CN'!$C:$C),IF(COUNTIF('SOURCE CN'!$F:$F,$A42 &amp; "?")&gt;0,SUMIF('SOURCE CN'!$F:$F,$A42 &amp; "?", 'SOURCE CN'!$C:$C),"..."))</f>
        <v>...</v>
      </c>
      <c r="O42" s="587" t="str">
        <f>IF(COUNTIF('SOURCE NFPS'!$F:$F,$A42)&gt;0,SUMIF('SOURCE NFPS'!$F:$F,$A42,'SOURCE NFPS'!$C:$C),IF(COUNTIF('SOURCE NFPS'!$F:$F,$A42 &amp; "?")&gt;0,SUMIF('SOURCE NFPS'!$F:$F,$A42 &amp; "?", 'SOURCE NFPS'!$C:$C),IF(COUNT(L42:N42)&gt;0,SUM(L42:N42),"...")))</f>
        <v>...</v>
      </c>
      <c r="Q42" s="563">
        <f t="shared" si="0"/>
        <v>0</v>
      </c>
      <c r="R42" s="564">
        <f t="shared" si="1"/>
        <v>0</v>
      </c>
      <c r="S42" s="565">
        <f t="shared" si="2"/>
        <v>0</v>
      </c>
      <c r="U42" s="144">
        <v>4224</v>
      </c>
      <c r="V42" s="144" t="str">
        <f t="shared" si="3"/>
        <v>A4224</v>
      </c>
    </row>
    <row r="43" spans="1:22" ht="9.75" customHeight="1">
      <c r="A43" s="677">
        <v>4225</v>
      </c>
      <c r="B43" s="96" t="s">
        <v>1108</v>
      </c>
      <c r="C43" s="4" t="s">
        <v>1063</v>
      </c>
      <c r="D43" s="587" t="str">
        <f>IF(COUNTIF('SOURCE BA'!$F:$F,$A43)&gt;0,SUMIF('SOURCE BA'!$F:$F,$A43,'SOURCE BA'!$C:$C),IF(COUNTIF('SOURCE BA'!$F:$F,$A43 &amp; "?")&gt;0,SUMIF('SOURCE BA'!$F:$F,$A43 &amp; "?", 'SOURCE BA'!$C:$C),"..."))</f>
        <v>...</v>
      </c>
      <c r="E43" s="587" t="str">
        <f>IF(COUNTIF('SOURCE EA'!$F:$F,$A43)&gt;0,SUMIF('SOURCE EA'!$F:$F,$A43,'SOURCE EA'!$C:$C),IF(COUNTIF('SOURCE EA'!$F:$F,$A43 &amp; "?")&gt;0,SUMIF('SOURCE EA'!$F:$F,$A43 &amp; "?", 'SOURCE EA'!$C:$C),"..."))</f>
        <v>...</v>
      </c>
      <c r="F43" s="587" t="str">
        <f>IF(COUNTIF('SOURCE SS'!$F:$F,$A43)&gt;0,SUMIF('SOURCE SS'!$F:$F,$A43,'SOURCE SS'!$C:$C),IF(COUNTIF('SOURCE SS'!$F:$F,$A43 &amp; "?")&gt;0,SUMIF('SOURCE SS'!$F:$F,$A43 &amp; "?", 'SOURCE SS'!$C:$C),"..."))</f>
        <v>...</v>
      </c>
      <c r="G43" s="587" t="str">
        <f>IF(COUNTIF('SOURCE CC'!$F:$F,$A43)&gt;0,SUMIF('SOURCE CC'!$F:$F,$A43,'SOURCE CC'!$C:$C),IF(COUNTIF('SOURCE CC'!$F:$F,$A43 &amp; "?")&gt;0,SUMIF('SOURCE CC'!$F:$F,$A43 &amp; "?", 'SOURCE CC'!$C:$C),"..."))</f>
        <v>...</v>
      </c>
      <c r="H43" s="587" t="str">
        <f>IF(COUNTIF('SOURCE CG'!$F:$F,$A43)&gt;0,SUMIF('SOURCE CG'!$F:$F,$A43,'SOURCE CG'!$C:$C),IF(COUNTIF('SOURCE CG'!$F:$F,$A43 &amp; "?")&gt;0,SUMIF('SOURCE CG'!$F:$F,$A43 &amp; "?", 'SOURCE CG'!$C:$C),IF(COUNT(D43:G43)&gt;0,SUM(D43:G43),"...")))</f>
        <v>...</v>
      </c>
      <c r="I43" s="587" t="str">
        <f>IF(COUNTIF('SOURCE SG'!$F:$F,$A43)&gt;0,SUMIF('SOURCE SG'!$F:$F,$A43,'SOURCE SG'!$C:$C),IF(COUNTIF('SOURCE SG'!$F:$F,$A43 &amp; "?")&gt;0,SUMIF('SOURCE SG'!$F:$F,$A43 &amp; "?", 'SOURCE SG'!$C:$C),"..."))</f>
        <v>...</v>
      </c>
      <c r="J43" s="587" t="str">
        <f>IF(COUNTIF('SOURCE LG'!$F:$F,$A43)&gt;0,SUMIF('SOURCE LG'!$F:$F,$A43,'SOURCE LG'!$C:$C),IF(COUNTIF('SOURCE LG'!$F:$F,$A43 &amp; "?")&gt;0,SUMIF('SOURCE LG'!$F:$F,$A43 &amp; "?", 'SOURCE LG'!$C:$C),"..."))</f>
        <v>...</v>
      </c>
      <c r="K43" s="587" t="str">
        <f>IF(COUNTIF('SOURCE CT'!$F:$F,$A43)&gt;0,SUMIF('SOURCE CT'!$F:$F,$A43,'SOURCE CT'!$C:$C),IF(COUNTIF('SOURCE CT'!$F:$F,$A43 &amp; "?")&gt;0,SUMIF('SOURCE CT'!$F:$F,$A43 &amp; "?", 'SOURCE CT'!$C:$C),"..."))</f>
        <v>...</v>
      </c>
      <c r="L43" s="587" t="str">
        <f>IF(COUNTIF('SOURCE GG'!$F:$F,$A43)&gt;0,SUMIF('SOURCE GG'!$F:$F,$A43,'SOURCE GG'!$C:$C),IF(COUNTIF('SOURCE GG'!$F:$F,$A43 &amp; "?")&gt;0,SUMIF('SOURCE GG'!$F:$F,$A43 &amp; "?", 'SOURCE GG'!$C:$C),IF(COUNT(H43:K43)&gt;0,SUM(H43:K43),"...")))</f>
        <v>...</v>
      </c>
      <c r="M43" s="587" t="str">
        <f>IF(COUNTIF('SOURCE NFPC'!$F:$F,$A43)&gt;0,SUMIF('SOURCE NFPC'!$F:$F,$A43,'SOURCE NFPC'!$C:$C),IF(COUNTIF('SOURCE NFPC'!$F:$F,$A43 &amp; "?")&gt;0,SUMIF('SOURCE NFPC'!$F:$F,$A43 &amp; "?", 'SOURCE NFPC'!$C:$C),"..."))</f>
        <v>...</v>
      </c>
      <c r="N43" s="587" t="str">
        <f>IF(COUNTIF('SOURCE CN'!$F:$F,$A43)&gt;0,SUMIF('SOURCE CN'!$F:$F,$A43,'SOURCE CN'!$C:$C),IF(COUNTIF('SOURCE CN'!$F:$F,$A43 &amp; "?")&gt;0,SUMIF('SOURCE CN'!$F:$F,$A43 &amp; "?", 'SOURCE CN'!$C:$C),"..."))</f>
        <v>...</v>
      </c>
      <c r="O43" s="587" t="str">
        <f>IF(COUNTIF('SOURCE NFPS'!$F:$F,$A43)&gt;0,SUMIF('SOURCE NFPS'!$F:$F,$A43,'SOURCE NFPS'!$C:$C),IF(COUNTIF('SOURCE NFPS'!$F:$F,$A43 &amp; "?")&gt;0,SUMIF('SOURCE NFPS'!$F:$F,$A43 &amp; "?", 'SOURCE NFPS'!$C:$C),IF(COUNT(L43:N43)&gt;0,SUM(L43:N43),"...")))</f>
        <v>...</v>
      </c>
      <c r="Q43" s="563">
        <f t="shared" si="0"/>
        <v>0</v>
      </c>
      <c r="R43" s="564">
        <f t="shared" si="1"/>
        <v>0</v>
      </c>
      <c r="S43" s="565">
        <f t="shared" si="2"/>
        <v>0</v>
      </c>
      <c r="U43" s="144">
        <v>4225</v>
      </c>
      <c r="V43" s="144" t="str">
        <f t="shared" si="3"/>
        <v>A4225</v>
      </c>
    </row>
    <row r="44" spans="1:22" ht="9.75" customHeight="1">
      <c r="A44" s="677">
        <v>4226</v>
      </c>
      <c r="B44" s="96" t="s">
        <v>1344</v>
      </c>
      <c r="C44" s="4" t="s">
        <v>1063</v>
      </c>
      <c r="D44" s="587" t="str">
        <f>IF(COUNTIF('SOURCE BA'!$F:$F,$A44)&gt;0,SUMIF('SOURCE BA'!$F:$F,$A44,'SOURCE BA'!$C:$C),IF(COUNTIF('SOURCE BA'!$F:$F,$A44 &amp; "?")&gt;0,SUMIF('SOURCE BA'!$F:$F,$A44 &amp; "?", 'SOURCE BA'!$C:$C),"..."))</f>
        <v>...</v>
      </c>
      <c r="E44" s="587" t="str">
        <f>IF(COUNTIF('SOURCE EA'!$F:$F,$A44)&gt;0,SUMIF('SOURCE EA'!$F:$F,$A44,'SOURCE EA'!$C:$C),IF(COUNTIF('SOURCE EA'!$F:$F,$A44 &amp; "?")&gt;0,SUMIF('SOURCE EA'!$F:$F,$A44 &amp; "?", 'SOURCE EA'!$C:$C),"..."))</f>
        <v>...</v>
      </c>
      <c r="F44" s="587" t="str">
        <f>IF(COUNTIF('SOURCE SS'!$F:$F,$A44)&gt;0,SUMIF('SOURCE SS'!$F:$F,$A44,'SOURCE SS'!$C:$C),IF(COUNTIF('SOURCE SS'!$F:$F,$A44 &amp; "?")&gt;0,SUMIF('SOURCE SS'!$F:$F,$A44 &amp; "?", 'SOURCE SS'!$C:$C),"..."))</f>
        <v>...</v>
      </c>
      <c r="G44" s="587" t="str">
        <f>IF(COUNTIF('SOURCE CC'!$F:$F,$A44)&gt;0,SUMIF('SOURCE CC'!$F:$F,$A44,'SOURCE CC'!$C:$C),IF(COUNTIF('SOURCE CC'!$F:$F,$A44 &amp; "?")&gt;0,SUMIF('SOURCE CC'!$F:$F,$A44 &amp; "?", 'SOURCE CC'!$C:$C),"..."))</f>
        <v>...</v>
      </c>
      <c r="H44" s="587" t="str">
        <f>IF(COUNTIF('SOURCE CG'!$F:$F,$A44)&gt;0,SUMIF('SOURCE CG'!$F:$F,$A44,'SOURCE CG'!$C:$C),IF(COUNTIF('SOURCE CG'!$F:$F,$A44 &amp; "?")&gt;0,SUMIF('SOURCE CG'!$F:$F,$A44 &amp; "?", 'SOURCE CG'!$C:$C),IF(COUNT(D44:G44)&gt;0,SUM(D44:G44),"...")))</f>
        <v>...</v>
      </c>
      <c r="I44" s="587" t="str">
        <f>IF(COUNTIF('SOURCE SG'!$F:$F,$A44)&gt;0,SUMIF('SOURCE SG'!$F:$F,$A44,'SOURCE SG'!$C:$C),IF(COUNTIF('SOURCE SG'!$F:$F,$A44 &amp; "?")&gt;0,SUMIF('SOURCE SG'!$F:$F,$A44 &amp; "?", 'SOURCE SG'!$C:$C),"..."))</f>
        <v>...</v>
      </c>
      <c r="J44" s="587" t="str">
        <f>IF(COUNTIF('SOURCE LG'!$F:$F,$A44)&gt;0,SUMIF('SOURCE LG'!$F:$F,$A44,'SOURCE LG'!$C:$C),IF(COUNTIF('SOURCE LG'!$F:$F,$A44 &amp; "?")&gt;0,SUMIF('SOURCE LG'!$F:$F,$A44 &amp; "?", 'SOURCE LG'!$C:$C),"..."))</f>
        <v>...</v>
      </c>
      <c r="K44" s="587" t="str">
        <f>IF(COUNTIF('SOURCE CT'!$F:$F,$A44)&gt;0,SUMIF('SOURCE CT'!$F:$F,$A44,'SOURCE CT'!$C:$C),IF(COUNTIF('SOURCE CT'!$F:$F,$A44 &amp; "?")&gt;0,SUMIF('SOURCE CT'!$F:$F,$A44 &amp; "?", 'SOURCE CT'!$C:$C),"..."))</f>
        <v>...</v>
      </c>
      <c r="L44" s="587" t="str">
        <f>IF(COUNTIF('SOURCE GG'!$F:$F,$A44)&gt;0,SUMIF('SOURCE GG'!$F:$F,$A44,'SOURCE GG'!$C:$C),IF(COUNTIF('SOURCE GG'!$F:$F,$A44 &amp; "?")&gt;0,SUMIF('SOURCE GG'!$F:$F,$A44 &amp; "?", 'SOURCE GG'!$C:$C),IF(COUNT(H44:K44)&gt;0,SUM(H44:K44),"...")))</f>
        <v>...</v>
      </c>
      <c r="M44" s="587" t="str">
        <f>IF(COUNTIF('SOURCE NFPC'!$F:$F,$A44)&gt;0,SUMIF('SOURCE NFPC'!$F:$F,$A44,'SOURCE NFPC'!$C:$C),IF(COUNTIF('SOURCE NFPC'!$F:$F,$A44 &amp; "?")&gt;0,SUMIF('SOURCE NFPC'!$F:$F,$A44 &amp; "?", 'SOURCE NFPC'!$C:$C),"..."))</f>
        <v>...</v>
      </c>
      <c r="N44" s="587" t="str">
        <f>IF(COUNTIF('SOURCE CN'!$F:$F,$A44)&gt;0,SUMIF('SOURCE CN'!$F:$F,$A44,'SOURCE CN'!$C:$C),IF(COUNTIF('SOURCE CN'!$F:$F,$A44 &amp; "?")&gt;0,SUMIF('SOURCE CN'!$F:$F,$A44 &amp; "?", 'SOURCE CN'!$C:$C),"..."))</f>
        <v>...</v>
      </c>
      <c r="O44" s="587" t="str">
        <f>IF(COUNTIF('SOURCE NFPS'!$F:$F,$A44)&gt;0,SUMIF('SOURCE NFPS'!$F:$F,$A44,'SOURCE NFPS'!$C:$C),IF(COUNTIF('SOURCE NFPS'!$F:$F,$A44 &amp; "?")&gt;0,SUMIF('SOURCE NFPS'!$F:$F,$A44 &amp; "?", 'SOURCE NFPS'!$C:$C),IF(COUNT(L44:N44)&gt;0,SUM(L44:N44),"...")))</f>
        <v>...</v>
      </c>
      <c r="Q44" s="563">
        <f t="shared" si="0"/>
        <v>0</v>
      </c>
      <c r="R44" s="564">
        <f t="shared" si="1"/>
        <v>0</v>
      </c>
      <c r="S44" s="565">
        <f t="shared" si="2"/>
        <v>0</v>
      </c>
      <c r="U44" s="144">
        <v>4226</v>
      </c>
      <c r="V44" s="144" t="str">
        <f t="shared" si="3"/>
        <v>A4226</v>
      </c>
    </row>
    <row r="45" spans="1:22" ht="9.75" customHeight="1">
      <c r="A45" s="677">
        <v>4227</v>
      </c>
      <c r="B45" s="96" t="s">
        <v>1345</v>
      </c>
      <c r="C45" s="4" t="s">
        <v>1063</v>
      </c>
      <c r="D45" s="587" t="str">
        <f>IF(COUNTIF('SOURCE BA'!$F:$F,$A45)&gt;0,SUMIF('SOURCE BA'!$F:$F,$A45,'SOURCE BA'!$C:$C),IF(COUNTIF('SOURCE BA'!$F:$F,$A45 &amp; "?")&gt;0,SUMIF('SOURCE BA'!$F:$F,$A45 &amp; "?", 'SOURCE BA'!$C:$C),"..."))</f>
        <v>...</v>
      </c>
      <c r="E45" s="587" t="str">
        <f>IF(COUNTIF('SOURCE EA'!$F:$F,$A45)&gt;0,SUMIF('SOURCE EA'!$F:$F,$A45,'SOURCE EA'!$C:$C),IF(COUNTIF('SOURCE EA'!$F:$F,$A45 &amp; "?")&gt;0,SUMIF('SOURCE EA'!$F:$F,$A45 &amp; "?", 'SOURCE EA'!$C:$C),"..."))</f>
        <v>...</v>
      </c>
      <c r="F45" s="587" t="str">
        <f>IF(COUNTIF('SOURCE SS'!$F:$F,$A45)&gt;0,SUMIF('SOURCE SS'!$F:$F,$A45,'SOURCE SS'!$C:$C),IF(COUNTIF('SOURCE SS'!$F:$F,$A45 &amp; "?")&gt;0,SUMIF('SOURCE SS'!$F:$F,$A45 &amp; "?", 'SOURCE SS'!$C:$C),"..."))</f>
        <v>...</v>
      </c>
      <c r="G45" s="587" t="str">
        <f>IF(COUNTIF('SOURCE CC'!$F:$F,$A45)&gt;0,SUMIF('SOURCE CC'!$F:$F,$A45,'SOURCE CC'!$C:$C),IF(COUNTIF('SOURCE CC'!$F:$F,$A45 &amp; "?")&gt;0,SUMIF('SOURCE CC'!$F:$F,$A45 &amp; "?", 'SOURCE CC'!$C:$C),"..."))</f>
        <v>...</v>
      </c>
      <c r="H45" s="587" t="str">
        <f>IF(COUNTIF('SOURCE CG'!$F:$F,$A45)&gt;0,SUMIF('SOURCE CG'!$F:$F,$A45,'SOURCE CG'!$C:$C),IF(COUNTIF('SOURCE CG'!$F:$F,$A45 &amp; "?")&gt;0,SUMIF('SOURCE CG'!$F:$F,$A45 &amp; "?", 'SOURCE CG'!$C:$C),IF(COUNT(D45:G45)&gt;0,SUM(D45:G45),"...")))</f>
        <v>...</v>
      </c>
      <c r="I45" s="587" t="str">
        <f>IF(COUNTIF('SOURCE SG'!$F:$F,$A45)&gt;0,SUMIF('SOURCE SG'!$F:$F,$A45,'SOURCE SG'!$C:$C),IF(COUNTIF('SOURCE SG'!$F:$F,$A45 &amp; "?")&gt;0,SUMIF('SOURCE SG'!$F:$F,$A45 &amp; "?", 'SOURCE SG'!$C:$C),"..."))</f>
        <v>...</v>
      </c>
      <c r="J45" s="587" t="str">
        <f>IF(COUNTIF('SOURCE LG'!$F:$F,$A45)&gt;0,SUMIF('SOURCE LG'!$F:$F,$A45,'SOURCE LG'!$C:$C),IF(COUNTIF('SOURCE LG'!$F:$F,$A45 &amp; "?")&gt;0,SUMIF('SOURCE LG'!$F:$F,$A45 &amp; "?", 'SOURCE LG'!$C:$C),"..."))</f>
        <v>...</v>
      </c>
      <c r="K45" s="587" t="str">
        <f>IF(COUNTIF('SOURCE CT'!$F:$F,$A45)&gt;0,SUMIF('SOURCE CT'!$F:$F,$A45,'SOURCE CT'!$C:$C),IF(COUNTIF('SOURCE CT'!$F:$F,$A45 &amp; "?")&gt;0,SUMIF('SOURCE CT'!$F:$F,$A45 &amp; "?", 'SOURCE CT'!$C:$C),"..."))</f>
        <v>...</v>
      </c>
      <c r="L45" s="587" t="str">
        <f>IF(COUNTIF('SOURCE GG'!$F:$F,$A45)&gt;0,SUMIF('SOURCE GG'!$F:$F,$A45,'SOURCE GG'!$C:$C),IF(COUNTIF('SOURCE GG'!$F:$F,$A45 &amp; "?")&gt;0,SUMIF('SOURCE GG'!$F:$F,$A45 &amp; "?", 'SOURCE GG'!$C:$C),IF(COUNT(H45:K45)&gt;0,SUM(H45:K45),"...")))</f>
        <v>...</v>
      </c>
      <c r="M45" s="587" t="str">
        <f>IF(COUNTIF('SOURCE NFPC'!$F:$F,$A45)&gt;0,SUMIF('SOURCE NFPC'!$F:$F,$A45,'SOURCE NFPC'!$C:$C),IF(COUNTIF('SOURCE NFPC'!$F:$F,$A45 &amp; "?")&gt;0,SUMIF('SOURCE NFPC'!$F:$F,$A45 &amp; "?", 'SOURCE NFPC'!$C:$C),"..."))</f>
        <v>...</v>
      </c>
      <c r="N45" s="587" t="str">
        <f>IF(COUNTIF('SOURCE CN'!$F:$F,$A45)&gt;0,SUMIF('SOURCE CN'!$F:$F,$A45,'SOURCE CN'!$C:$C),IF(COUNTIF('SOURCE CN'!$F:$F,$A45 &amp; "?")&gt;0,SUMIF('SOURCE CN'!$F:$F,$A45 &amp; "?", 'SOURCE CN'!$C:$C),"..."))</f>
        <v>...</v>
      </c>
      <c r="O45" s="587" t="str">
        <f>IF(COUNTIF('SOURCE NFPS'!$F:$F,$A45)&gt;0,SUMIF('SOURCE NFPS'!$F:$F,$A45,'SOURCE NFPS'!$C:$C),IF(COUNTIF('SOURCE NFPS'!$F:$F,$A45 &amp; "?")&gt;0,SUMIF('SOURCE NFPS'!$F:$F,$A45 &amp; "?", 'SOURCE NFPS'!$C:$C),IF(COUNT(L45:N45)&gt;0,SUM(L45:N45),"...")))</f>
        <v>...</v>
      </c>
      <c r="Q45" s="563">
        <f t="shared" si="0"/>
        <v>0</v>
      </c>
      <c r="R45" s="564">
        <f t="shared" si="1"/>
        <v>0</v>
      </c>
      <c r="S45" s="565">
        <f t="shared" si="2"/>
        <v>0</v>
      </c>
      <c r="U45" s="144">
        <v>4227</v>
      </c>
      <c r="V45" s="144" t="str">
        <f t="shared" si="3"/>
        <v>A4227</v>
      </c>
    </row>
    <row r="46" spans="1:22" ht="9.75" customHeight="1">
      <c r="A46" s="677">
        <v>4228</v>
      </c>
      <c r="B46" s="96" t="s">
        <v>411</v>
      </c>
      <c r="C46" s="4" t="s">
        <v>1063</v>
      </c>
      <c r="D46" s="587" t="str">
        <f>IF(COUNTIF('SOURCE BA'!$F:$F,$A46)&gt;0,SUMIF('SOURCE BA'!$F:$F,$A46,'SOURCE BA'!$C:$C),IF(COUNTIF('SOURCE BA'!$F:$F,$A46 &amp; "?")&gt;0,SUMIF('SOURCE BA'!$F:$F,$A46 &amp; "?", 'SOURCE BA'!$C:$C),"..."))</f>
        <v>...</v>
      </c>
      <c r="E46" s="587" t="str">
        <f>IF(COUNTIF('SOURCE EA'!$F:$F,$A46)&gt;0,SUMIF('SOURCE EA'!$F:$F,$A46,'SOURCE EA'!$C:$C),IF(COUNTIF('SOURCE EA'!$F:$F,$A46 &amp; "?")&gt;0,SUMIF('SOURCE EA'!$F:$F,$A46 &amp; "?", 'SOURCE EA'!$C:$C),"..."))</f>
        <v>...</v>
      </c>
      <c r="F46" s="587" t="str">
        <f>IF(COUNTIF('SOURCE SS'!$F:$F,$A46)&gt;0,SUMIF('SOURCE SS'!$F:$F,$A46,'SOURCE SS'!$C:$C),IF(COUNTIF('SOURCE SS'!$F:$F,$A46 &amp; "?")&gt;0,SUMIF('SOURCE SS'!$F:$F,$A46 &amp; "?", 'SOURCE SS'!$C:$C),"..."))</f>
        <v>...</v>
      </c>
      <c r="G46" s="587" t="str">
        <f>IF(COUNTIF('SOURCE CC'!$F:$F,$A46)&gt;0,SUMIF('SOURCE CC'!$F:$F,$A46,'SOURCE CC'!$C:$C),IF(COUNTIF('SOURCE CC'!$F:$F,$A46 &amp; "?")&gt;0,SUMIF('SOURCE CC'!$F:$F,$A46 &amp; "?", 'SOURCE CC'!$C:$C),"..."))</f>
        <v>...</v>
      </c>
      <c r="H46" s="587" t="str">
        <f>IF(COUNTIF('SOURCE CG'!$F:$F,$A46)&gt;0,SUMIF('SOURCE CG'!$F:$F,$A46,'SOURCE CG'!$C:$C),IF(COUNTIF('SOURCE CG'!$F:$F,$A46 &amp; "?")&gt;0,SUMIF('SOURCE CG'!$F:$F,$A46 &amp; "?", 'SOURCE CG'!$C:$C),IF(COUNT(D46:G46)&gt;0,SUM(D46:G46),"...")))</f>
        <v>...</v>
      </c>
      <c r="I46" s="587" t="str">
        <f>IF(COUNTIF('SOURCE SG'!$F:$F,$A46)&gt;0,SUMIF('SOURCE SG'!$F:$F,$A46,'SOURCE SG'!$C:$C),IF(COUNTIF('SOURCE SG'!$F:$F,$A46 &amp; "?")&gt;0,SUMIF('SOURCE SG'!$F:$F,$A46 &amp; "?", 'SOURCE SG'!$C:$C),"..."))</f>
        <v>...</v>
      </c>
      <c r="J46" s="587" t="str">
        <f>IF(COUNTIF('SOURCE LG'!$F:$F,$A46)&gt;0,SUMIF('SOURCE LG'!$F:$F,$A46,'SOURCE LG'!$C:$C),IF(COUNTIF('SOURCE LG'!$F:$F,$A46 &amp; "?")&gt;0,SUMIF('SOURCE LG'!$F:$F,$A46 &amp; "?", 'SOURCE LG'!$C:$C),"..."))</f>
        <v>...</v>
      </c>
      <c r="K46" s="587" t="str">
        <f>IF(COUNTIF('SOURCE CT'!$F:$F,$A46)&gt;0,SUMIF('SOURCE CT'!$F:$F,$A46,'SOURCE CT'!$C:$C),IF(COUNTIF('SOURCE CT'!$F:$F,$A46 &amp; "?")&gt;0,SUMIF('SOURCE CT'!$F:$F,$A46 &amp; "?", 'SOURCE CT'!$C:$C),"..."))</f>
        <v>...</v>
      </c>
      <c r="L46" s="587" t="str">
        <f>IF(COUNTIF('SOURCE GG'!$F:$F,$A46)&gt;0,SUMIF('SOURCE GG'!$F:$F,$A46,'SOURCE GG'!$C:$C),IF(COUNTIF('SOURCE GG'!$F:$F,$A46 &amp; "?")&gt;0,SUMIF('SOURCE GG'!$F:$F,$A46 &amp; "?", 'SOURCE GG'!$C:$C),IF(COUNT(H46:K46)&gt;0,SUM(H46:K46),"...")))</f>
        <v>...</v>
      </c>
      <c r="M46" s="587" t="str">
        <f>IF(COUNTIF('SOURCE NFPC'!$F:$F,$A46)&gt;0,SUMIF('SOURCE NFPC'!$F:$F,$A46,'SOURCE NFPC'!$C:$C),IF(COUNTIF('SOURCE NFPC'!$F:$F,$A46 &amp; "?")&gt;0,SUMIF('SOURCE NFPC'!$F:$F,$A46 &amp; "?", 'SOURCE NFPC'!$C:$C),"..."))</f>
        <v>...</v>
      </c>
      <c r="N46" s="587" t="str">
        <f>IF(COUNTIF('SOURCE CN'!$F:$F,$A46)&gt;0,SUMIF('SOURCE CN'!$F:$F,$A46,'SOURCE CN'!$C:$C),IF(COUNTIF('SOURCE CN'!$F:$F,$A46 &amp; "?")&gt;0,SUMIF('SOURCE CN'!$F:$F,$A46 &amp; "?", 'SOURCE CN'!$C:$C),"..."))</f>
        <v>...</v>
      </c>
      <c r="O46" s="587" t="str">
        <f>IF(COUNTIF('SOURCE NFPS'!$F:$F,$A46)&gt;0,SUMIF('SOURCE NFPS'!$F:$F,$A46,'SOURCE NFPS'!$C:$C),IF(COUNTIF('SOURCE NFPS'!$F:$F,$A46 &amp; "?")&gt;0,SUMIF('SOURCE NFPS'!$F:$F,$A46 &amp; "?", 'SOURCE NFPS'!$C:$C),IF(COUNT(L46:N46)&gt;0,SUM(L46:N46),"...")))</f>
        <v>...</v>
      </c>
      <c r="Q46" s="563">
        <f t="shared" si="0"/>
        <v>0</v>
      </c>
      <c r="R46" s="564">
        <f t="shared" si="1"/>
        <v>0</v>
      </c>
      <c r="S46" s="565">
        <f t="shared" si="2"/>
        <v>0</v>
      </c>
      <c r="U46" s="144">
        <v>4228</v>
      </c>
      <c r="V46" s="144" t="str">
        <f t="shared" si="3"/>
        <v>A4228</v>
      </c>
    </row>
    <row r="47" spans="1:22" s="284" customFormat="1" ht="16.5" customHeight="1">
      <c r="A47" s="681">
        <v>43</v>
      </c>
      <c r="B47" s="94" t="s">
        <v>1636</v>
      </c>
      <c r="C47" s="265" t="s">
        <v>1063</v>
      </c>
      <c r="D47" s="584" t="str">
        <f>IF(COUNTIF('SOURCE BA'!$F:$F,$A47)&gt;0,SUMIF('SOURCE BA'!$F:$F,$A47,'SOURCE BA'!$C:$C),IF(COUNT(D49:D55)&gt;0,SUM(D49:D55),IF(COUNT(D56,D64,D73)&gt;0, SUM(D56,D64,D73),IF(COUNTIF('SOURCE BA'!$F:$F,$A47 &amp; "?")&gt;0,SUMIF('SOURCE BA'!$F:$F,$A47 &amp; "?", 'SOURCE BA'!$C:$C),"..."))))</f>
        <v>...</v>
      </c>
      <c r="E47" s="584" t="str">
        <f>IF(COUNTIF('SOURCE EA'!$F:$F,$A47)&gt;0,SUMIF('SOURCE EA'!$F:$F,$A47,'SOURCE EA'!$C:$C),IF(COUNT(E49:E55)&gt;0,SUM(E49:E55),IF(COUNT(E56,E64,E73)&gt;0, SUM(E56,E64,E73),IF(COUNTIF('SOURCE EA'!$F:$F,$A47 &amp; "?")&gt;0,SUMIF('SOURCE EA'!$F:$F,$A47 &amp; "?", 'SOURCE EA'!$C:$C),"..."))))</f>
        <v>...</v>
      </c>
      <c r="F47" s="584" t="str">
        <f>IF(COUNTIF('SOURCE SS'!$F:$F,$A47)&gt;0,SUMIF('SOURCE SS'!$F:$F,$A47,'SOURCE SS'!$C:$C),IF(COUNT(F49:F55)&gt;0,SUM(F49:F55),IF(COUNT(F56,F64,F73)&gt;0, SUM(F56,F64,F73),IF(COUNTIF('SOURCE SS'!$F:$F,$A47 &amp; "?")&gt;0,SUMIF('SOURCE SS'!$F:$F,$A47 &amp; "?", 'SOURCE SS'!$C:$C),"..."))))</f>
        <v>...</v>
      </c>
      <c r="G47" s="584" t="str">
        <f>IF(COUNTIF('SOURCE CC'!$F:$F,$A47)&gt;0,SUMIF('SOURCE CC'!$F:$F,$A47,'SOURCE CC'!$C:$C),IF(COUNT(G49:G55)&gt;0,SUM(G49:G55),IF(COUNT(G56,G64,G73)&gt;0, SUM(G56,G64,G73),IF(COUNTIF('SOURCE CC'!$F:$F,$A47 &amp; "?")&gt;0,SUMIF('SOURCE CC'!$F:$F,$A47 &amp; "?", 'SOURCE CC'!$C:$C),"..."))))</f>
        <v>...</v>
      </c>
      <c r="H47" s="584" t="str">
        <f>IF(COUNTIF('SOURCE CG'!$F:$F,$A47)&gt;0,SUMIF('SOURCE CG'!$F:$F,$A47,'SOURCE CG'!$C:$C),IF(COUNT(H49:H55)&gt;0,SUM(H49:H55),IF(COUNT(H56,H64,H73)&gt;0, SUM(H56,H64,H73),IF(COUNTIF('SOURCE CG'!$F:$F,$A47 &amp; "?")&gt;0,SUMIF('SOURCE CG'!$F:$F,$A47 &amp; "?", 'SOURCE CG'!$C:$C),IF(COUNT(D47:G47)&gt;0,SUM(D47:G47),"...")))))</f>
        <v>...</v>
      </c>
      <c r="I47" s="584" t="str">
        <f>IF(COUNTIF('SOURCE SG'!$F:$F,$A47)&gt;0,SUMIF('SOURCE SG'!$F:$F,$A47,'SOURCE SG'!$C:$C),IF(COUNT(I49:I55)&gt;0,SUM(I49:I55),IF(COUNT(I56,I64,I73)&gt;0, SUM(I56,I64,I73),IF(COUNTIF('SOURCE SG'!$F:$F,$A47 &amp; "?")&gt;0,SUMIF('SOURCE SG'!$F:$F,$A47 &amp; "?", 'SOURCE SG'!$C:$C),"..."))))</f>
        <v>...</v>
      </c>
      <c r="J47" s="584" t="str">
        <f>IF(COUNTIF('SOURCE LG'!$F:$F,$A47)&gt;0,SUMIF('SOURCE LG'!$F:$F,$A47,'SOURCE LG'!$C:$C),IF(COUNT(J49:J55)&gt;0,SUM(J49:J55),IF(COUNT(J56,J64,J73)&gt;0, SUM(J56,J64,J73),IF(COUNTIF('SOURCE LG'!$F:$F,$A47 &amp; "?")&gt;0,SUMIF('SOURCE LG'!$F:$F,$A47 &amp; "?", 'SOURCE LG'!$C:$C),"..."))))</f>
        <v>...</v>
      </c>
      <c r="K47" s="584" t="str">
        <f>IF(COUNTIF('SOURCE CT'!$F:$F,$A47)&gt;0,SUMIF('SOURCE CT'!$F:$F,$A47,'SOURCE CT'!$C:$C),IF(COUNT(K49:K55)&gt;0,SUM(K49:K55),IF(COUNT(K56,K64,K73)&gt;0, SUM(K56,K64,K73),IF(COUNTIF('SOURCE CT'!$F:$F,$A47 &amp; "?")&gt;0,SUMIF('SOURCE CT'!$F:$F,$A47 &amp; "?", 'SOURCE CT'!$C:$C),"..."))))</f>
        <v>...</v>
      </c>
      <c r="L47" s="584" t="str">
        <f>IF(COUNTIF('SOURCE GG'!$F:$F,$A47)&gt;0,SUMIF('SOURCE GG'!$F:$F,$A47,'SOURCE GG'!$C:$C),IF(COUNT(L49:L55)&gt;0,SUM(L49:L55),IF(COUNT(L56,L64,L73)&gt;0, SUM(L56,L64,L73),IF(COUNTIF('SOURCE GG'!$F:$F,$A47 &amp; "?")&gt;0,SUMIF('SOURCE GG'!$F:$F,$A47 &amp; "?", 'SOURCE GG'!$C:$C),IF(COUNT(H47:K47)&gt;0,SUM(H47:K47),"...")))))</f>
        <v>...</v>
      </c>
      <c r="M47" s="584" t="str">
        <f>IF(COUNTIF('SOURCE NFPC'!$F:$F,$A47)&gt;0,SUMIF('SOURCE NFPC'!$F:$F,$A47,'SOURCE NFPC'!$C:$C),IF(COUNT(M49:M55)&gt;0,SUM(M49:M55),IF(COUNT(M56,M64,M73)&gt;0, SUM(M56,M64,M73),IF(COUNTIF('SOURCE NFPC'!$F:$F,$A47 &amp; "?")&gt;0,SUMIF('SOURCE NFPC'!$F:$F,$A47 &amp; "?", 'SOURCE NFPC'!$C:$C),"..."))))</f>
        <v>...</v>
      </c>
      <c r="N47" s="584" t="str">
        <f>IF(COUNTIF('SOURCE CN'!$F:$F,$A47)&gt;0,SUMIF('SOURCE CN'!$F:$F,$A47,'SOURCE CN'!$C:$C),IF(COUNT(N49:N55)&gt;0,SUM(N49:N55),IF(COUNT(N56,N64,N73)&gt;0, SUM(N56,N64,N73),IF(COUNTIF('SOURCE CN'!$F:$F,$A47 &amp; "?")&gt;0,SUMIF('SOURCE CN'!$F:$F,$A47 &amp; "?", 'SOURCE CN'!$C:$C),"..."))))</f>
        <v>...</v>
      </c>
      <c r="O47" s="584" t="str">
        <f>IF(COUNTIF('SOURCE NFPS'!$F:$F,$A47)&gt;0,SUMIF('SOURCE NFPS'!$F:$F,$A47,'SOURCE NFPS'!$C:$C),IF(COUNT(O49:O55)&gt;0,SUM(O49:O55),IF(COUNT(O56,O64,O73)&gt;0, SUM(O56,O64,O73),IF(COUNTIF('SOURCE NFPS'!$F:$F,$A47 &amp; "?")&gt;0,SUMIF('SOURCE NFPS'!$F:$F,$A47 &amp; "?", 'SOURCE NFPS'!$C:$C),IF(COUNT(L47:N47)&gt;0,SUM(L47:N47),"...")))))</f>
        <v>...</v>
      </c>
      <c r="Q47" s="560">
        <f t="shared" si="0"/>
        <v>0</v>
      </c>
      <c r="R47" s="561">
        <f t="shared" si="1"/>
        <v>0</v>
      </c>
      <c r="S47" s="562">
        <f t="shared" si="2"/>
        <v>0</v>
      </c>
      <c r="U47" s="145">
        <v>43</v>
      </c>
      <c r="V47" s="145" t="str">
        <f t="shared" si="3"/>
        <v>A43</v>
      </c>
    </row>
    <row r="48" spans="1:22" s="720" customFormat="1" ht="15" customHeight="1">
      <c r="A48" s="686">
        <v>4301</v>
      </c>
      <c r="B48" s="652" t="s">
        <v>2340</v>
      </c>
      <c r="C48" s="653" t="s">
        <v>1063</v>
      </c>
      <c r="D48" s="654" t="str">
        <f>IF(COUNTIF('SOURCE BA'!$F:$F,$A48)&gt;0,SUMIF('SOURCE BA'!$F:$F,$A48,'SOURCE BA'!$C:$C),IF(COUNT(D65)&gt;0,SUM(D65),IF(COUNTIF('SOURCE BA'!$F:$F,$A48 &amp; "?")&gt;0,SUMIF('SOURCE BA'!$F:$F,$A48 &amp; "?", 'SOURCE BA'!$C:$C),"...")))</f>
        <v>...</v>
      </c>
      <c r="E48" s="654" t="str">
        <f>IF(COUNTIF('SOURCE EA'!$F:$F,$A48)&gt;0,SUMIF('SOURCE EA'!$F:$F,$A48,'SOURCE EA'!$C:$C),IF(COUNT(E65)&gt;0,SUM(E65),IF(COUNTIF('SOURCE EA'!$F:$F,$A48 &amp; "?")&gt;0,SUMIF('SOURCE EA'!$F:$F,$A48 &amp; "?", 'SOURCE EA'!$C:$C),"...")))</f>
        <v>...</v>
      </c>
      <c r="F48" s="654" t="str">
        <f>IF(COUNTIF('SOURCE SS'!$F:$F,$A48)&gt;0,SUMIF('SOURCE SS'!$F:$F,$A48,'SOURCE SS'!$C:$C),IF(COUNT(F65)&gt;0,SUM(F65),IF(COUNTIF('SOURCE SS'!$F:$F,$A48 &amp; "?")&gt;0,SUMIF('SOURCE SS'!$F:$F,$A48 &amp; "?", 'SOURCE SS'!$C:$C),"...")))</f>
        <v>...</v>
      </c>
      <c r="G48" s="654" t="str">
        <f>IF(COUNTIF('SOURCE CC'!$F:$F,$A48)&gt;0,SUMIF('SOURCE CC'!$F:$F,$A48,'SOURCE CC'!$C:$C),IF(COUNT(G65)&gt;0,SUM(G65),IF(COUNTIF('SOURCE CC'!$F:$F,$A48 &amp; "?")&gt;0,SUMIF('SOURCE CC'!$F:$F,$A48 &amp; "?", 'SOURCE CC'!$C:$C),"...")))</f>
        <v>...</v>
      </c>
      <c r="H48" s="654" t="str">
        <f>IF(COUNTIF('SOURCE CG'!$F:$F,$A48)&gt;0,SUMIF('SOURCE CG'!$F:$F,$A48,'SOURCE CG'!$C:$C),IF(COUNT(H65)&gt;0,SUM(H65),IF(COUNTIF('SOURCE CG'!$F:$F,$A48 &amp; "?")&gt;0,SUMIF('SOURCE CG'!$F:$F,$A48 &amp; "?", 'SOURCE CG'!$C:$C),IF(COUNT(D48:G48)&gt;0,SUM(D48:G48),"..."))))</f>
        <v>...</v>
      </c>
      <c r="I48" s="654" t="str">
        <f>IF(COUNTIF('SOURCE SG'!$F:$F,$A48)&gt;0,SUMIF('SOURCE SG'!$F:$F,$A48,'SOURCE SG'!$C:$C),IF(COUNT(I65)&gt;0,SUM(I65),IF(COUNTIF('SOURCE SG'!$F:$F,$A48 &amp; "?")&gt;0,SUMIF('SOURCE SG'!$F:$F,$A48 &amp; "?", 'SOURCE SG'!$C:$C),"...")))</f>
        <v>...</v>
      </c>
      <c r="J48" s="654" t="str">
        <f>IF(COUNTIF('SOURCE LG'!$F:$F,$A48)&gt;0,SUMIF('SOURCE LG'!$F:$F,$A48,'SOURCE LG'!$C:$C),IF(COUNT(J65)&gt;0,SUM(J65),IF(COUNTIF('SOURCE LG'!$F:$F,$A48 &amp; "?")&gt;0,SUMIF('SOURCE LG'!$F:$F,$A48 &amp; "?", 'SOURCE LG'!$C:$C),"...")))</f>
        <v>...</v>
      </c>
      <c r="K48" s="654" t="str">
        <f>IF(COUNTIF('SOURCE CT'!$F:$F,$A48)&gt;0,SUMIF('SOURCE CT'!$F:$F,$A48,'SOURCE CT'!$C:$C),IF(COUNT(K65)&gt;0,SUM(K65),IF(COUNTIF('SOURCE CT'!$F:$F,$A48 &amp; "?")&gt;0,SUMIF('SOURCE CT'!$F:$F,$A48 &amp; "?", 'SOURCE CT'!$C:$C),"...")))</f>
        <v>...</v>
      </c>
      <c r="L48" s="654" t="str">
        <f>IF(COUNTIF('SOURCE GG'!$F:$F,$A48)&gt;0,SUMIF('SOURCE GG'!$F:$F,$A48,'SOURCE GG'!$C:$C),IF(COUNT(L65)&gt;0,SUM(L65),IF(COUNTIF('SOURCE GG'!$F:$F,$A48 &amp; "?")&gt;0,SUMIF('SOURCE GG'!$F:$F,$A48 &amp; "?", 'SOURCE GG'!$C:$C),IF(COUNT(H48:K48)&gt;0,SUM(H48:K48),"..."))))</f>
        <v>...</v>
      </c>
      <c r="M48" s="654" t="str">
        <f>IF(COUNTIF('SOURCE NFPC'!$F:$F,$A48)&gt;0,SUMIF('SOURCE NFPC'!$F:$F,$A48,'SOURCE NFPC'!$C:$C),IF(COUNT(M65)&gt;0,SUM(M65),IF(COUNTIF('SOURCE NFPC'!$F:$F,$A48 &amp; "?")&gt;0,SUMIF('SOURCE NFPC'!$F:$F,$A48 &amp; "?", 'SOURCE NFPC'!$C:$C),"...")))</f>
        <v>...</v>
      </c>
      <c r="N48" s="654" t="str">
        <f>IF(COUNTIF('SOURCE CN'!$F:$F,$A48)&gt;0,SUMIF('SOURCE CN'!$F:$F,$A48,'SOURCE CN'!$C:$C),IF(COUNT(N65)&gt;0,SUM(N65),IF(COUNTIF('SOURCE CN'!$F:$F,$A48 &amp; "?")&gt;0,SUMIF('SOURCE CN'!$F:$F,$A48 &amp; "?", 'SOURCE CN'!$C:$C),"...")))</f>
        <v>...</v>
      </c>
      <c r="O48" s="654" t="str">
        <f>IF(COUNTIF('SOURCE NFPS'!$F:$F,$A48)&gt;0,SUMIF('SOURCE NFPS'!$F:$F,$A48,'SOURCE NFPS'!$C:$C),IF(COUNT(O65)&gt;0,SUM(O65),IF(COUNTIF('SOURCE NFPS'!$F:$F,$A48 &amp; "?")&gt;0,SUMIF('SOURCE NFPS'!$F:$F,$A48 &amp; "?", 'SOURCE NFPS'!$C:$C),IF(COUNT(L48:N48)&gt;0,SUM(L48:N48),"..."))))</f>
        <v>...</v>
      </c>
      <c r="Q48" s="655"/>
      <c r="R48" s="656"/>
      <c r="S48" s="657"/>
      <c r="U48" s="721"/>
      <c r="V48" s="721"/>
    </row>
    <row r="49" spans="1:22" s="720" customFormat="1" ht="15" customHeight="1">
      <c r="A49" s="686">
        <v>4302</v>
      </c>
      <c r="B49" s="652" t="s">
        <v>1432</v>
      </c>
      <c r="C49" s="653" t="s">
        <v>1063</v>
      </c>
      <c r="D49" s="654" t="str">
        <f>IF(COUNTIF('SOURCE BA'!$F:$F,$A49)&gt;0,SUMIF('SOURCE BA'!$F:$F,$A49,'SOURCE BA'!$C:$C),IF(COUNT(D57,D66)&gt;0,SUM(D57,D66),IF(COUNTIF('SOURCE BA'!$F:$F,$A49 &amp; "?")&gt;0,SUMIF('SOURCE BA'!$F:$F,$A49 &amp; "?", 'SOURCE BA'!$C:$C),"...")))</f>
        <v>...</v>
      </c>
      <c r="E49" s="654" t="str">
        <f>IF(COUNTIF('SOURCE EA'!$F:$F,$A49)&gt;0,SUMIF('SOURCE EA'!$F:$F,$A49,'SOURCE EA'!$C:$C),IF(COUNT(E57,E66)&gt;0,SUM(E57,E66),IF(COUNTIF('SOURCE EA'!$F:$F,$A49 &amp; "?")&gt;0,SUMIF('SOURCE EA'!$F:$F,$A49 &amp; "?", 'SOURCE EA'!$C:$C),"...")))</f>
        <v>...</v>
      </c>
      <c r="F49" s="654" t="str">
        <f>IF(COUNTIF('SOURCE SS'!$F:$F,$A49)&gt;0,SUMIF('SOURCE SS'!$F:$F,$A49,'SOURCE SS'!$C:$C),IF(COUNT(F57,F66)&gt;0,SUM(F57,F66),IF(COUNTIF('SOURCE SS'!$F:$F,$A49 &amp; "?")&gt;0,SUMIF('SOURCE SS'!$F:$F,$A49 &amp; "?", 'SOURCE SS'!$C:$C),"...")))</f>
        <v>...</v>
      </c>
      <c r="G49" s="654" t="str">
        <f>IF(COUNTIF('SOURCE CC'!$F:$F,$A49)&gt;0,SUMIF('SOURCE CC'!$F:$F,$A49,'SOURCE CC'!$C:$C),IF(COUNT(G57,G66)&gt;0,SUM(G57,G66),IF(COUNTIF('SOURCE CC'!$F:$F,$A49 &amp; "?")&gt;0,SUMIF('SOURCE CC'!$F:$F,$A49 &amp; "?", 'SOURCE CC'!$C:$C),"...")))</f>
        <v>...</v>
      </c>
      <c r="H49" s="654" t="str">
        <f>IF(COUNTIF('SOURCE CG'!$F:$F,$A49)&gt;0,SUMIF('SOURCE CG'!$F:$F,$A49,'SOURCE CG'!$C:$C),IF(COUNT(H57,H66)&gt;0,SUM(H57,H66),IF(COUNTIF('SOURCE CG'!$F:$F,$A49 &amp; "?")&gt;0,SUMIF('SOURCE CG'!$F:$F,$A49 &amp; "?", 'SOURCE CG'!$C:$C),IF(COUNT(D49:G49)&gt;0,SUM(D49:G49),"..."))))</f>
        <v>...</v>
      </c>
      <c r="I49" s="654" t="str">
        <f>IF(COUNTIF('SOURCE SG'!$F:$F,$A49)&gt;0,SUMIF('SOURCE SG'!$F:$F,$A49,'SOURCE SG'!$C:$C),IF(COUNT(I57,I66)&gt;0,SUM(I57,I66),IF(COUNTIF('SOURCE SG'!$F:$F,$A49 &amp; "?")&gt;0,SUMIF('SOURCE SG'!$F:$F,$A49 &amp; "?", 'SOURCE SG'!$C:$C),"...")))</f>
        <v>...</v>
      </c>
      <c r="J49" s="654" t="str">
        <f>IF(COUNTIF('SOURCE LG'!$F:$F,$A49)&gt;0,SUMIF('SOURCE LG'!$F:$F,$A49,'SOURCE LG'!$C:$C),IF(COUNT(J57,J66)&gt;0,SUM(J57,J66),IF(COUNTIF('SOURCE LG'!$F:$F,$A49 &amp; "?")&gt;0,SUMIF('SOURCE LG'!$F:$F,$A49 &amp; "?", 'SOURCE LG'!$C:$C),"...")))</f>
        <v>...</v>
      </c>
      <c r="K49" s="654" t="str">
        <f>IF(COUNTIF('SOURCE CT'!$F:$F,$A49)&gt;0,SUMIF('SOURCE CT'!$F:$F,$A49,'SOURCE CT'!$C:$C),IF(COUNT(K57,K66)&gt;0,SUM(K57,K66),IF(COUNTIF('SOURCE CT'!$F:$F,$A49 &amp; "?")&gt;0,SUMIF('SOURCE CT'!$F:$F,$A49 &amp; "?", 'SOURCE CT'!$C:$C),"...")))</f>
        <v>...</v>
      </c>
      <c r="L49" s="654" t="str">
        <f>IF(COUNTIF('SOURCE GG'!$F:$F,$A49)&gt;0,SUMIF('SOURCE GG'!$F:$F,$A49,'SOURCE GG'!$C:$C),IF(COUNT(L57,L66)&gt;0,SUM(L57,L66),IF(COUNTIF('SOURCE GG'!$F:$F,$A49 &amp; "?")&gt;0,SUMIF('SOURCE GG'!$F:$F,$A49 &amp; "?", 'SOURCE GG'!$C:$C),IF(COUNT(H49:K49)&gt;0,SUM(H49:K49),"..."))))</f>
        <v>...</v>
      </c>
      <c r="M49" s="654" t="str">
        <f>IF(COUNTIF('SOURCE NFPC'!$F:$F,$A49)&gt;0,SUMIF('SOURCE NFPC'!$F:$F,$A49,'SOURCE NFPC'!$C:$C),IF(COUNT(M57,M66)&gt;0,SUM(M57,M66),IF(COUNTIF('SOURCE NFPC'!$F:$F,$A49 &amp; "?")&gt;0,SUMIF('SOURCE NFPC'!$F:$F,$A49 &amp; "?", 'SOURCE NFPC'!$C:$C),"...")))</f>
        <v>...</v>
      </c>
      <c r="N49" s="654" t="str">
        <f>IF(COUNTIF('SOURCE CN'!$F:$F,$A49)&gt;0,SUMIF('SOURCE CN'!$F:$F,$A49,'SOURCE CN'!$C:$C),IF(COUNT(N57,N66)&gt;0,SUM(N57,N66),IF(COUNTIF('SOURCE CN'!$F:$F,$A49 &amp; "?")&gt;0,SUMIF('SOURCE CN'!$F:$F,$A49 &amp; "?", 'SOURCE CN'!$C:$C),"...")))</f>
        <v>...</v>
      </c>
      <c r="O49" s="654" t="str">
        <f>IF(COUNTIF('SOURCE NFPS'!$F:$F,$A49)&gt;0,SUMIF('SOURCE NFPS'!$F:$F,$A49,'SOURCE NFPS'!$C:$C),IF(COUNT(O57,O66)&gt;0,SUM(O57,O66),IF(COUNTIF('SOURCE NFPS'!$F:$F,$A49 &amp; "?")&gt;0,SUMIF('SOURCE NFPS'!$F:$F,$A49 &amp; "?", 'SOURCE NFPS'!$C:$C),IF(COUNT(L49:N49)&gt;0,SUM(L49:N49),"..."))))</f>
        <v>...</v>
      </c>
      <c r="Q49" s="655">
        <f t="shared" si="0"/>
        <v>0</v>
      </c>
      <c r="R49" s="656">
        <f t="shared" si="1"/>
        <v>0</v>
      </c>
      <c r="S49" s="657">
        <f t="shared" si="2"/>
        <v>0</v>
      </c>
      <c r="U49" s="721">
        <v>4302</v>
      </c>
      <c r="V49" s="721" t="str">
        <f t="shared" si="3"/>
        <v>A4302</v>
      </c>
    </row>
    <row r="50" spans="1:22" s="720" customFormat="1" ht="9.75" customHeight="1">
      <c r="A50" s="686">
        <v>4303</v>
      </c>
      <c r="B50" s="652" t="s">
        <v>1433</v>
      </c>
      <c r="C50" s="653" t="s">
        <v>1063</v>
      </c>
      <c r="D50" s="654" t="str">
        <f>IF(COUNTIF('SOURCE BA'!$F:$F,$A50)&gt;0,SUMIF('SOURCE BA'!$F:$F,$A50,'SOURCE BA'!$C:$C),IF(COUNT(D58,D67)&gt;0,SUM(D58,D67),IF(COUNTIF('SOURCE BA'!$F:$F,$A50 &amp; "?")&gt;0,SUMIF('SOURCE BA'!$F:$F,$A50 &amp; "?", 'SOURCE BA'!$C:$C),"...")))</f>
        <v>...</v>
      </c>
      <c r="E50" s="654" t="str">
        <f>IF(COUNTIF('SOURCE EA'!$F:$F,$A50)&gt;0,SUMIF('SOURCE EA'!$F:$F,$A50,'SOURCE EA'!$C:$C),IF(COUNT(E58,E67)&gt;0,SUM(E58,E67),IF(COUNTIF('SOURCE EA'!$F:$F,$A50 &amp; "?")&gt;0,SUMIF('SOURCE EA'!$F:$F,$A50 &amp; "?", 'SOURCE EA'!$C:$C),"...")))</f>
        <v>...</v>
      </c>
      <c r="F50" s="654" t="str">
        <f>IF(COUNTIF('SOURCE SS'!$F:$F,$A50)&gt;0,SUMIF('SOURCE SS'!$F:$F,$A50,'SOURCE SS'!$C:$C),IF(COUNT(F58,F67)&gt;0,SUM(F58,F67),IF(COUNTIF('SOURCE SS'!$F:$F,$A50 &amp; "?")&gt;0,SUMIF('SOURCE SS'!$F:$F,$A50 &amp; "?", 'SOURCE SS'!$C:$C),"...")))</f>
        <v>...</v>
      </c>
      <c r="G50" s="654" t="str">
        <f>IF(COUNTIF('SOURCE CC'!$F:$F,$A50)&gt;0,SUMIF('SOURCE CC'!$F:$F,$A50,'SOURCE CC'!$C:$C),IF(COUNT(G58,G67)&gt;0,SUM(G58,G67),IF(COUNTIF('SOURCE CC'!$F:$F,$A50 &amp; "?")&gt;0,SUMIF('SOURCE CC'!$F:$F,$A50 &amp; "?", 'SOURCE CC'!$C:$C),"...")))</f>
        <v>...</v>
      </c>
      <c r="H50" s="654" t="str">
        <f>IF(COUNTIF('SOURCE CG'!$F:$F,$A50)&gt;0,SUMIF('SOURCE CG'!$F:$F,$A50,'SOURCE CG'!$C:$C),IF(COUNT(H58,H67)&gt;0,SUM(H58,H67),IF(COUNTIF('SOURCE CG'!$F:$F,$A50 &amp; "?")&gt;0,SUMIF('SOURCE CG'!$F:$F,$A50 &amp; "?", 'SOURCE CG'!$C:$C),IF(COUNT(D50:G50)&gt;0,SUM(D50:G50),"..."))))</f>
        <v>...</v>
      </c>
      <c r="I50" s="654" t="str">
        <f>IF(COUNTIF('SOURCE SG'!$F:$F,$A50)&gt;0,SUMIF('SOURCE SG'!$F:$F,$A50,'SOURCE SG'!$C:$C),IF(COUNT(I58,I67)&gt;0,SUM(I58,I67),IF(COUNTIF('SOURCE SG'!$F:$F,$A50 &amp; "?")&gt;0,SUMIF('SOURCE SG'!$F:$F,$A50 &amp; "?", 'SOURCE SG'!$C:$C),"...")))</f>
        <v>...</v>
      </c>
      <c r="J50" s="654" t="str">
        <f>IF(COUNTIF('SOURCE LG'!$F:$F,$A50)&gt;0,SUMIF('SOURCE LG'!$F:$F,$A50,'SOURCE LG'!$C:$C),IF(COUNT(J58,J67)&gt;0,SUM(J58,J67),IF(COUNTIF('SOURCE LG'!$F:$F,$A50 &amp; "?")&gt;0,SUMIF('SOURCE LG'!$F:$F,$A50 &amp; "?", 'SOURCE LG'!$C:$C),"...")))</f>
        <v>...</v>
      </c>
      <c r="K50" s="654" t="str">
        <f>IF(COUNTIF('SOURCE CT'!$F:$F,$A50)&gt;0,SUMIF('SOURCE CT'!$F:$F,$A50,'SOURCE CT'!$C:$C),IF(COUNT(K58,K67)&gt;0,SUM(K58,K67),IF(COUNTIF('SOURCE CT'!$F:$F,$A50 &amp; "?")&gt;0,SUMIF('SOURCE CT'!$F:$F,$A50 &amp; "?", 'SOURCE CT'!$C:$C),"...")))</f>
        <v>...</v>
      </c>
      <c r="L50" s="654" t="str">
        <f>IF(COUNTIF('SOURCE GG'!$F:$F,$A50)&gt;0,SUMIF('SOURCE GG'!$F:$F,$A50,'SOURCE GG'!$C:$C),IF(COUNT(L58,L67)&gt;0,SUM(L58,L67),IF(COUNTIF('SOURCE GG'!$F:$F,$A50 &amp; "?")&gt;0,SUMIF('SOURCE GG'!$F:$F,$A50 &amp; "?", 'SOURCE GG'!$C:$C),IF(COUNT(H50:K50)&gt;0,SUM(H50:K50),"..."))))</f>
        <v>...</v>
      </c>
      <c r="M50" s="654" t="str">
        <f>IF(COUNTIF('SOURCE NFPC'!$F:$F,$A50)&gt;0,SUMIF('SOURCE NFPC'!$F:$F,$A50,'SOURCE NFPC'!$C:$C),IF(COUNT(M58,M67)&gt;0,SUM(M58,M67),IF(COUNTIF('SOURCE NFPC'!$F:$F,$A50 &amp; "?")&gt;0,SUMIF('SOURCE NFPC'!$F:$F,$A50 &amp; "?", 'SOURCE NFPC'!$C:$C),"...")))</f>
        <v>...</v>
      </c>
      <c r="N50" s="654" t="str">
        <f>IF(COUNTIF('SOURCE CN'!$F:$F,$A50)&gt;0,SUMIF('SOURCE CN'!$F:$F,$A50,'SOURCE CN'!$C:$C),IF(COUNT(N58,N67)&gt;0,SUM(N58,N67),IF(COUNTIF('SOURCE CN'!$F:$F,$A50 &amp; "?")&gt;0,SUMIF('SOURCE CN'!$F:$F,$A50 &amp; "?", 'SOURCE CN'!$C:$C),"...")))</f>
        <v>...</v>
      </c>
      <c r="O50" s="654" t="str">
        <f>IF(COUNTIF('SOURCE NFPS'!$F:$F,$A50)&gt;0,SUMIF('SOURCE NFPS'!$F:$F,$A50,'SOURCE NFPS'!$C:$C),IF(COUNT(O58,O67)&gt;0,SUM(O58,O67),IF(COUNTIF('SOURCE NFPS'!$F:$F,$A50 &amp; "?")&gt;0,SUMIF('SOURCE NFPS'!$F:$F,$A50 &amp; "?", 'SOURCE NFPS'!$C:$C),IF(COUNT(L50:N50)&gt;0,SUM(L50:N50),"..."))))</f>
        <v>...</v>
      </c>
      <c r="Q50" s="655">
        <f t="shared" si="0"/>
        <v>0</v>
      </c>
      <c r="R50" s="656">
        <f t="shared" si="1"/>
        <v>0</v>
      </c>
      <c r="S50" s="657">
        <f t="shared" si="2"/>
        <v>0</v>
      </c>
      <c r="U50" s="721">
        <v>4303</v>
      </c>
      <c r="V50" s="721" t="str">
        <f t="shared" si="3"/>
        <v>A4303</v>
      </c>
    </row>
    <row r="51" spans="1:22" s="720" customFormat="1" ht="9.75" customHeight="1">
      <c r="A51" s="686">
        <v>4304</v>
      </c>
      <c r="B51" s="652" t="s">
        <v>1434</v>
      </c>
      <c r="C51" s="653" t="s">
        <v>1063</v>
      </c>
      <c r="D51" s="654" t="str">
        <f>IF(COUNTIF('SOURCE BA'!$F:$F,$A51)&gt;0,SUMIF('SOURCE BA'!$F:$F,$A51,'SOURCE BA'!$C:$C),IF(COUNT(D59,D68)&gt;0,SUM(D59,D68),IF(COUNTIF('SOURCE BA'!$F:$F,$A51 &amp; "?")&gt;0,SUMIF('SOURCE BA'!$F:$F,$A51 &amp; "?", 'SOURCE BA'!$C:$C),"...")))</f>
        <v>...</v>
      </c>
      <c r="E51" s="654" t="str">
        <f>IF(COUNTIF('SOURCE EA'!$F:$F,$A51)&gt;0,SUMIF('SOURCE EA'!$F:$F,$A51,'SOURCE EA'!$C:$C),IF(COUNT(E59,E68)&gt;0,SUM(E59,E68),IF(COUNTIF('SOURCE EA'!$F:$F,$A51 &amp; "?")&gt;0,SUMIF('SOURCE EA'!$F:$F,$A51 &amp; "?", 'SOURCE EA'!$C:$C),"...")))</f>
        <v>...</v>
      </c>
      <c r="F51" s="654" t="str">
        <f>IF(COUNTIF('SOURCE SS'!$F:$F,$A51)&gt;0,SUMIF('SOURCE SS'!$F:$F,$A51,'SOURCE SS'!$C:$C),IF(COUNT(F59,F68)&gt;0,SUM(F59,F68),IF(COUNTIF('SOURCE SS'!$F:$F,$A51 &amp; "?")&gt;0,SUMIF('SOURCE SS'!$F:$F,$A51 &amp; "?", 'SOURCE SS'!$C:$C),"...")))</f>
        <v>...</v>
      </c>
      <c r="G51" s="654" t="str">
        <f>IF(COUNTIF('SOURCE CC'!$F:$F,$A51)&gt;0,SUMIF('SOURCE CC'!$F:$F,$A51,'SOURCE CC'!$C:$C),IF(COUNT(G59,G68)&gt;0,SUM(G59,G68),IF(COUNTIF('SOURCE CC'!$F:$F,$A51 &amp; "?")&gt;0,SUMIF('SOURCE CC'!$F:$F,$A51 &amp; "?", 'SOURCE CC'!$C:$C),"...")))</f>
        <v>...</v>
      </c>
      <c r="H51" s="654" t="str">
        <f>IF(COUNTIF('SOURCE CG'!$F:$F,$A51)&gt;0,SUMIF('SOURCE CG'!$F:$F,$A51,'SOURCE CG'!$C:$C),IF(COUNT(H59,H68)&gt;0,SUM(H59,H68),IF(COUNTIF('SOURCE CG'!$F:$F,$A51 &amp; "?")&gt;0,SUMIF('SOURCE CG'!$F:$F,$A51 &amp; "?", 'SOURCE CG'!$C:$C),IF(COUNT(D51:G51)&gt;0,SUM(D51:G51),"..."))))</f>
        <v>...</v>
      </c>
      <c r="I51" s="654" t="str">
        <f>IF(COUNTIF('SOURCE SG'!$F:$F,$A51)&gt;0,SUMIF('SOURCE SG'!$F:$F,$A51,'SOURCE SG'!$C:$C),IF(COUNT(I59,I68)&gt;0,SUM(I59,I68),IF(COUNTIF('SOURCE SG'!$F:$F,$A51 &amp; "?")&gt;0,SUMIF('SOURCE SG'!$F:$F,$A51 &amp; "?", 'SOURCE SG'!$C:$C),"...")))</f>
        <v>...</v>
      </c>
      <c r="J51" s="654" t="str">
        <f>IF(COUNTIF('SOURCE LG'!$F:$F,$A51)&gt;0,SUMIF('SOURCE LG'!$F:$F,$A51,'SOURCE LG'!$C:$C),IF(COUNT(J59,J68)&gt;0,SUM(J59,J68),IF(COUNTIF('SOURCE LG'!$F:$F,$A51 &amp; "?")&gt;0,SUMIF('SOURCE LG'!$F:$F,$A51 &amp; "?", 'SOURCE LG'!$C:$C),"...")))</f>
        <v>...</v>
      </c>
      <c r="K51" s="654" t="str">
        <f>IF(COUNTIF('SOURCE CT'!$F:$F,$A51)&gt;0,SUMIF('SOURCE CT'!$F:$F,$A51,'SOURCE CT'!$C:$C),IF(COUNT(K59,K68)&gt;0,SUM(K59,K68),IF(COUNTIF('SOURCE CT'!$F:$F,$A51 &amp; "?")&gt;0,SUMIF('SOURCE CT'!$F:$F,$A51 &amp; "?", 'SOURCE CT'!$C:$C),"...")))</f>
        <v>...</v>
      </c>
      <c r="L51" s="654" t="str">
        <f>IF(COUNTIF('SOURCE GG'!$F:$F,$A51)&gt;0,SUMIF('SOURCE GG'!$F:$F,$A51,'SOURCE GG'!$C:$C),IF(COUNT(L59,L68)&gt;0,SUM(L59,L68),IF(COUNTIF('SOURCE GG'!$F:$F,$A51 &amp; "?")&gt;0,SUMIF('SOURCE GG'!$F:$F,$A51 &amp; "?", 'SOURCE GG'!$C:$C),IF(COUNT(H51:K51)&gt;0,SUM(H51:K51),"..."))))</f>
        <v>...</v>
      </c>
      <c r="M51" s="654" t="str">
        <f>IF(COUNTIF('SOURCE NFPC'!$F:$F,$A51)&gt;0,SUMIF('SOURCE NFPC'!$F:$F,$A51,'SOURCE NFPC'!$C:$C),IF(COUNT(M59,M68)&gt;0,SUM(M59,M68),IF(COUNTIF('SOURCE NFPC'!$F:$F,$A51 &amp; "?")&gt;0,SUMIF('SOURCE NFPC'!$F:$F,$A51 &amp; "?", 'SOURCE NFPC'!$C:$C),"...")))</f>
        <v>...</v>
      </c>
      <c r="N51" s="654" t="str">
        <f>IF(COUNTIF('SOURCE CN'!$F:$F,$A51)&gt;0,SUMIF('SOURCE CN'!$F:$F,$A51,'SOURCE CN'!$C:$C),IF(COUNT(N59,N68)&gt;0,SUM(N59,N68),IF(COUNTIF('SOURCE CN'!$F:$F,$A51 &amp; "?")&gt;0,SUMIF('SOURCE CN'!$F:$F,$A51 &amp; "?", 'SOURCE CN'!$C:$C),"...")))</f>
        <v>...</v>
      </c>
      <c r="O51" s="654" t="str">
        <f>IF(COUNTIF('SOURCE NFPS'!$F:$F,$A51)&gt;0,SUMIF('SOURCE NFPS'!$F:$F,$A51,'SOURCE NFPS'!$C:$C),IF(COUNT(O59,O68)&gt;0,SUM(O59,O68),IF(COUNTIF('SOURCE NFPS'!$F:$F,$A51 &amp; "?")&gt;0,SUMIF('SOURCE NFPS'!$F:$F,$A51 &amp; "?", 'SOURCE NFPS'!$C:$C),IF(COUNT(L51:N51)&gt;0,SUM(L51:N51),"..."))))</f>
        <v>...</v>
      </c>
      <c r="Q51" s="655">
        <f t="shared" si="0"/>
        <v>0</v>
      </c>
      <c r="R51" s="656">
        <f t="shared" si="1"/>
        <v>0</v>
      </c>
      <c r="S51" s="657">
        <f t="shared" si="2"/>
        <v>0</v>
      </c>
      <c r="U51" s="721">
        <v>4304</v>
      </c>
      <c r="V51" s="721" t="str">
        <f t="shared" si="3"/>
        <v>A4304</v>
      </c>
    </row>
    <row r="52" spans="1:22" s="720" customFormat="1" ht="9.75" customHeight="1">
      <c r="A52" s="686">
        <v>4305</v>
      </c>
      <c r="B52" s="652" t="s">
        <v>1435</v>
      </c>
      <c r="C52" s="653" t="s">
        <v>1063</v>
      </c>
      <c r="D52" s="654" t="str">
        <f>IF(COUNTIF('SOURCE BA'!$F:$F,$A52)&gt;0,SUMIF('SOURCE BA'!$F:$F,$A52,'SOURCE BA'!$C:$C),IF(COUNT(D60,D69)&gt;0,SUM(D60,D69),IF(COUNTIF('SOURCE BA'!$F:$F,$A52 &amp; "?")&gt;0,SUMIF('SOURCE BA'!$F:$F,$A52 &amp; "?", 'SOURCE BA'!$C:$C),"...")))</f>
        <v>...</v>
      </c>
      <c r="E52" s="654" t="str">
        <f>IF(COUNTIF('SOURCE EA'!$F:$F,$A52)&gt;0,SUMIF('SOURCE EA'!$F:$F,$A52,'SOURCE EA'!$C:$C),IF(COUNT(E60,E69)&gt;0,SUM(E60,E69),IF(COUNTIF('SOURCE EA'!$F:$F,$A52 &amp; "?")&gt;0,SUMIF('SOURCE EA'!$F:$F,$A52 &amp; "?", 'SOURCE EA'!$C:$C),"...")))</f>
        <v>...</v>
      </c>
      <c r="F52" s="654" t="str">
        <f>IF(COUNTIF('SOURCE SS'!$F:$F,$A52)&gt;0,SUMIF('SOURCE SS'!$F:$F,$A52,'SOURCE SS'!$C:$C),IF(COUNT(F60,F69)&gt;0,SUM(F60,F69),IF(COUNTIF('SOURCE SS'!$F:$F,$A52 &amp; "?")&gt;0,SUMIF('SOURCE SS'!$F:$F,$A52 &amp; "?", 'SOURCE SS'!$C:$C),"...")))</f>
        <v>...</v>
      </c>
      <c r="G52" s="654" t="str">
        <f>IF(COUNTIF('SOURCE CC'!$F:$F,$A52)&gt;0,SUMIF('SOURCE CC'!$F:$F,$A52,'SOURCE CC'!$C:$C),IF(COUNT(G60,G69)&gt;0,SUM(G60,G69),IF(COUNTIF('SOURCE CC'!$F:$F,$A52 &amp; "?")&gt;0,SUMIF('SOURCE CC'!$F:$F,$A52 &amp; "?", 'SOURCE CC'!$C:$C),"...")))</f>
        <v>...</v>
      </c>
      <c r="H52" s="654" t="str">
        <f>IF(COUNTIF('SOURCE CG'!$F:$F,$A52)&gt;0,SUMIF('SOURCE CG'!$F:$F,$A52,'SOURCE CG'!$C:$C),IF(COUNT(H60,H69)&gt;0,SUM(H60,H69),IF(COUNTIF('SOURCE CG'!$F:$F,$A52 &amp; "?")&gt;0,SUMIF('SOURCE CG'!$F:$F,$A52 &amp; "?", 'SOURCE CG'!$C:$C),IF(COUNT(D52:G52)&gt;0,SUM(D52:G52),"..."))))</f>
        <v>...</v>
      </c>
      <c r="I52" s="654" t="str">
        <f>IF(COUNTIF('SOURCE SG'!$F:$F,$A52)&gt;0,SUMIF('SOURCE SG'!$F:$F,$A52,'SOURCE SG'!$C:$C),IF(COUNT(I60,I69)&gt;0,SUM(I60,I69),IF(COUNTIF('SOURCE SG'!$F:$F,$A52 &amp; "?")&gt;0,SUMIF('SOURCE SG'!$F:$F,$A52 &amp; "?", 'SOURCE SG'!$C:$C),"...")))</f>
        <v>...</v>
      </c>
      <c r="J52" s="654" t="str">
        <f>IF(COUNTIF('SOURCE LG'!$F:$F,$A52)&gt;0,SUMIF('SOURCE LG'!$F:$F,$A52,'SOURCE LG'!$C:$C),IF(COUNT(J60,J69)&gt;0,SUM(J60,J69),IF(COUNTIF('SOURCE LG'!$F:$F,$A52 &amp; "?")&gt;0,SUMIF('SOURCE LG'!$F:$F,$A52 &amp; "?", 'SOURCE LG'!$C:$C),"...")))</f>
        <v>...</v>
      </c>
      <c r="K52" s="654" t="str">
        <f>IF(COUNTIF('SOURCE CT'!$F:$F,$A52)&gt;0,SUMIF('SOURCE CT'!$F:$F,$A52,'SOURCE CT'!$C:$C),IF(COUNT(K60,K69)&gt;0,SUM(K60,K69),IF(COUNTIF('SOURCE CT'!$F:$F,$A52 &amp; "?")&gt;0,SUMIF('SOURCE CT'!$F:$F,$A52 &amp; "?", 'SOURCE CT'!$C:$C),"...")))</f>
        <v>...</v>
      </c>
      <c r="L52" s="654" t="str">
        <f>IF(COUNTIF('SOURCE GG'!$F:$F,$A52)&gt;0,SUMIF('SOURCE GG'!$F:$F,$A52,'SOURCE GG'!$C:$C),IF(COUNT(L60,L69)&gt;0,SUM(L60,L69),IF(COUNTIF('SOURCE GG'!$F:$F,$A52 &amp; "?")&gt;0,SUMIF('SOURCE GG'!$F:$F,$A52 &amp; "?", 'SOURCE GG'!$C:$C),IF(COUNT(H52:K52)&gt;0,SUM(H52:K52),"..."))))</f>
        <v>...</v>
      </c>
      <c r="M52" s="654" t="str">
        <f>IF(COUNTIF('SOURCE NFPC'!$F:$F,$A52)&gt;0,SUMIF('SOURCE NFPC'!$F:$F,$A52,'SOURCE NFPC'!$C:$C),IF(COUNT(M60,M69)&gt;0,SUM(M60,M69),IF(COUNTIF('SOURCE NFPC'!$F:$F,$A52 &amp; "?")&gt;0,SUMIF('SOURCE NFPC'!$F:$F,$A52 &amp; "?", 'SOURCE NFPC'!$C:$C),"...")))</f>
        <v>...</v>
      </c>
      <c r="N52" s="654" t="str">
        <f>IF(COUNTIF('SOURCE CN'!$F:$F,$A52)&gt;0,SUMIF('SOURCE CN'!$F:$F,$A52,'SOURCE CN'!$C:$C),IF(COUNT(N60,N69)&gt;0,SUM(N60,N69),IF(COUNTIF('SOURCE CN'!$F:$F,$A52 &amp; "?")&gt;0,SUMIF('SOURCE CN'!$F:$F,$A52 &amp; "?", 'SOURCE CN'!$C:$C),"...")))</f>
        <v>...</v>
      </c>
      <c r="O52" s="654" t="str">
        <f>IF(COUNTIF('SOURCE NFPS'!$F:$F,$A52)&gt;0,SUMIF('SOURCE NFPS'!$F:$F,$A52,'SOURCE NFPS'!$C:$C),IF(COUNT(O60,O69)&gt;0,SUM(O60,O69),IF(COUNTIF('SOURCE NFPS'!$F:$F,$A52 &amp; "?")&gt;0,SUMIF('SOURCE NFPS'!$F:$F,$A52 &amp; "?", 'SOURCE NFPS'!$C:$C),IF(COUNT(L52:N52)&gt;0,SUM(L52:N52),"..."))))</f>
        <v>...</v>
      </c>
      <c r="Q52" s="655">
        <f t="shared" si="0"/>
        <v>0</v>
      </c>
      <c r="R52" s="656">
        <f t="shared" si="1"/>
        <v>0</v>
      </c>
      <c r="S52" s="657">
        <f t="shared" si="2"/>
        <v>0</v>
      </c>
      <c r="U52" s="721">
        <v>4305</v>
      </c>
      <c r="V52" s="721" t="str">
        <f t="shared" si="3"/>
        <v>A4305</v>
      </c>
    </row>
    <row r="53" spans="1:22" s="720" customFormat="1" ht="9.75" customHeight="1">
      <c r="A53" s="686">
        <v>4306</v>
      </c>
      <c r="B53" s="652" t="s">
        <v>1436</v>
      </c>
      <c r="C53" s="653" t="s">
        <v>1063</v>
      </c>
      <c r="D53" s="654" t="str">
        <f>IF(COUNTIF('SOURCE BA'!$F:$F,$A53)&gt;0,SUMIF('SOURCE BA'!$F:$F,$A53,'SOURCE BA'!$C:$C),IF(COUNT(D61,D70)&gt;0,SUM(D61,D70),IF(COUNTIF('SOURCE BA'!$F:$F,$A53 &amp; "?")&gt;0,SUMIF('SOURCE BA'!$F:$F,$A53 &amp; "?", 'SOURCE BA'!$C:$C),"...")))</f>
        <v>...</v>
      </c>
      <c r="E53" s="654" t="str">
        <f>IF(COUNTIF('SOURCE EA'!$F:$F,$A53)&gt;0,SUMIF('SOURCE EA'!$F:$F,$A53,'SOURCE EA'!$C:$C),IF(COUNT(E61,E70)&gt;0,SUM(E61,E70),IF(COUNTIF('SOURCE EA'!$F:$F,$A53 &amp; "?")&gt;0,SUMIF('SOURCE EA'!$F:$F,$A53 &amp; "?", 'SOURCE EA'!$C:$C),"...")))</f>
        <v>...</v>
      </c>
      <c r="F53" s="654" t="str">
        <f>IF(COUNTIF('SOURCE SS'!$F:$F,$A53)&gt;0,SUMIF('SOURCE SS'!$F:$F,$A53,'SOURCE SS'!$C:$C),IF(COUNT(F61,F70)&gt;0,SUM(F61,F70),IF(COUNTIF('SOURCE SS'!$F:$F,$A53 &amp; "?")&gt;0,SUMIF('SOURCE SS'!$F:$F,$A53 &amp; "?", 'SOURCE SS'!$C:$C),"...")))</f>
        <v>...</v>
      </c>
      <c r="G53" s="654" t="str">
        <f>IF(COUNTIF('SOURCE CC'!$F:$F,$A53)&gt;0,SUMIF('SOURCE CC'!$F:$F,$A53,'SOURCE CC'!$C:$C),IF(COUNT(G61,G70)&gt;0,SUM(G61,G70),IF(COUNTIF('SOURCE CC'!$F:$F,$A53 &amp; "?")&gt;0,SUMIF('SOURCE CC'!$F:$F,$A53 &amp; "?", 'SOURCE CC'!$C:$C),"...")))</f>
        <v>...</v>
      </c>
      <c r="H53" s="654" t="str">
        <f>IF(COUNTIF('SOURCE CG'!$F:$F,$A53)&gt;0,SUMIF('SOURCE CG'!$F:$F,$A53,'SOURCE CG'!$C:$C),IF(COUNT(H61,H70)&gt;0,SUM(H61,H70),IF(COUNTIF('SOURCE CG'!$F:$F,$A53 &amp; "?")&gt;0,SUMIF('SOURCE CG'!$F:$F,$A53 &amp; "?", 'SOURCE CG'!$C:$C),IF(COUNT(D53:G53)&gt;0,SUM(D53:G53),"..."))))</f>
        <v>...</v>
      </c>
      <c r="I53" s="654" t="str">
        <f>IF(COUNTIF('SOURCE SG'!$F:$F,$A53)&gt;0,SUMIF('SOURCE SG'!$F:$F,$A53,'SOURCE SG'!$C:$C),IF(COUNT(I61,I70)&gt;0,SUM(I61,I70),IF(COUNTIF('SOURCE SG'!$F:$F,$A53 &amp; "?")&gt;0,SUMIF('SOURCE SG'!$F:$F,$A53 &amp; "?", 'SOURCE SG'!$C:$C),"...")))</f>
        <v>...</v>
      </c>
      <c r="J53" s="654" t="str">
        <f>IF(COUNTIF('SOURCE LG'!$F:$F,$A53)&gt;0,SUMIF('SOURCE LG'!$F:$F,$A53,'SOURCE LG'!$C:$C),IF(COUNT(J61,J70)&gt;0,SUM(J61,J70),IF(COUNTIF('SOURCE LG'!$F:$F,$A53 &amp; "?")&gt;0,SUMIF('SOURCE LG'!$F:$F,$A53 &amp; "?", 'SOURCE LG'!$C:$C),"...")))</f>
        <v>...</v>
      </c>
      <c r="K53" s="654" t="str">
        <f>IF(COUNTIF('SOURCE CT'!$F:$F,$A53)&gt;0,SUMIF('SOURCE CT'!$F:$F,$A53,'SOURCE CT'!$C:$C),IF(COUNT(K61,K70)&gt;0,SUM(K61,K70),IF(COUNTIF('SOURCE CT'!$F:$F,$A53 &amp; "?")&gt;0,SUMIF('SOURCE CT'!$F:$F,$A53 &amp; "?", 'SOURCE CT'!$C:$C),"...")))</f>
        <v>...</v>
      </c>
      <c r="L53" s="654" t="str">
        <f>IF(COUNTIF('SOURCE GG'!$F:$F,$A53)&gt;0,SUMIF('SOURCE GG'!$F:$F,$A53,'SOURCE GG'!$C:$C),IF(COUNT(L61,L70)&gt;0,SUM(L61,L70),IF(COUNTIF('SOURCE GG'!$F:$F,$A53 &amp; "?")&gt;0,SUMIF('SOURCE GG'!$F:$F,$A53 &amp; "?", 'SOURCE GG'!$C:$C),IF(COUNT(H53:K53)&gt;0,SUM(H53:K53),"..."))))</f>
        <v>...</v>
      </c>
      <c r="M53" s="654" t="str">
        <f>IF(COUNTIF('SOURCE NFPC'!$F:$F,$A53)&gt;0,SUMIF('SOURCE NFPC'!$F:$F,$A53,'SOURCE NFPC'!$C:$C),IF(COUNT(M61,M70)&gt;0,SUM(M61,M70),IF(COUNTIF('SOURCE NFPC'!$F:$F,$A53 &amp; "?")&gt;0,SUMIF('SOURCE NFPC'!$F:$F,$A53 &amp; "?", 'SOURCE NFPC'!$C:$C),"...")))</f>
        <v>...</v>
      </c>
      <c r="N53" s="654" t="str">
        <f>IF(COUNTIF('SOURCE CN'!$F:$F,$A53)&gt;0,SUMIF('SOURCE CN'!$F:$F,$A53,'SOURCE CN'!$C:$C),IF(COUNT(N61,N70)&gt;0,SUM(N61,N70),IF(COUNTIF('SOURCE CN'!$F:$F,$A53 &amp; "?")&gt;0,SUMIF('SOURCE CN'!$F:$F,$A53 &amp; "?", 'SOURCE CN'!$C:$C),"...")))</f>
        <v>...</v>
      </c>
      <c r="O53" s="654" t="str">
        <f>IF(COUNTIF('SOURCE NFPS'!$F:$F,$A53)&gt;0,SUMIF('SOURCE NFPS'!$F:$F,$A53,'SOURCE NFPS'!$C:$C),IF(COUNT(O61,O70)&gt;0,SUM(O61,O70),IF(COUNTIF('SOURCE NFPS'!$F:$F,$A53 &amp; "?")&gt;0,SUMIF('SOURCE NFPS'!$F:$F,$A53 &amp; "?", 'SOURCE NFPS'!$C:$C),IF(COUNT(L53:N53)&gt;0,SUM(L53:N53),"..."))))</f>
        <v>...</v>
      </c>
      <c r="Q53" s="655">
        <f t="shared" si="0"/>
        <v>0</v>
      </c>
      <c r="R53" s="656">
        <f t="shared" si="1"/>
        <v>0</v>
      </c>
      <c r="S53" s="657">
        <f t="shared" si="2"/>
        <v>0</v>
      </c>
      <c r="U53" s="721">
        <v>4306</v>
      </c>
      <c r="V53" s="721" t="str">
        <f t="shared" si="3"/>
        <v>A4306</v>
      </c>
    </row>
    <row r="54" spans="1:22" s="720" customFormat="1" ht="9.75" customHeight="1">
      <c r="A54" s="686">
        <v>4307</v>
      </c>
      <c r="B54" s="652" t="s">
        <v>890</v>
      </c>
      <c r="C54" s="653" t="s">
        <v>1063</v>
      </c>
      <c r="D54" s="654" t="str">
        <f>IF(COUNTIF('SOURCE BA'!$F:$F,$A54)&gt;0,SUMIF('SOURCE BA'!$F:$F,$A54,'SOURCE BA'!$C:$C),IF(COUNT(D62,D71)&gt;0,SUM(D62,D71),IF(COUNTIF('SOURCE BA'!$F:$F,$A54 &amp; "?")&gt;0,SUMIF('SOURCE BA'!$F:$F,$A54 &amp; "?", 'SOURCE BA'!$C:$C),"...")))</f>
        <v>...</v>
      </c>
      <c r="E54" s="654" t="str">
        <f>IF(COUNTIF('SOURCE EA'!$F:$F,$A54)&gt;0,SUMIF('SOURCE EA'!$F:$F,$A54,'SOURCE EA'!$C:$C),IF(COUNT(E62,E71)&gt;0,SUM(E62,E71),IF(COUNTIF('SOURCE EA'!$F:$F,$A54 &amp; "?")&gt;0,SUMIF('SOURCE EA'!$F:$F,$A54 &amp; "?", 'SOURCE EA'!$C:$C),"...")))</f>
        <v>...</v>
      </c>
      <c r="F54" s="654" t="str">
        <f>IF(COUNTIF('SOURCE SS'!$F:$F,$A54)&gt;0,SUMIF('SOURCE SS'!$F:$F,$A54,'SOURCE SS'!$C:$C),IF(COUNT(F62,F71)&gt;0,SUM(F62,F71),IF(COUNTIF('SOURCE SS'!$F:$F,$A54 &amp; "?")&gt;0,SUMIF('SOURCE SS'!$F:$F,$A54 &amp; "?", 'SOURCE SS'!$C:$C),"...")))</f>
        <v>...</v>
      </c>
      <c r="G54" s="654" t="str">
        <f>IF(COUNTIF('SOURCE CC'!$F:$F,$A54)&gt;0,SUMIF('SOURCE CC'!$F:$F,$A54,'SOURCE CC'!$C:$C),IF(COUNT(G62,G71)&gt;0,SUM(G62,G71),IF(COUNTIF('SOURCE CC'!$F:$F,$A54 &amp; "?")&gt;0,SUMIF('SOURCE CC'!$F:$F,$A54 &amp; "?", 'SOURCE CC'!$C:$C),"...")))</f>
        <v>...</v>
      </c>
      <c r="H54" s="654" t="str">
        <f>IF(COUNTIF('SOURCE CG'!$F:$F,$A54)&gt;0,SUMIF('SOURCE CG'!$F:$F,$A54,'SOURCE CG'!$C:$C),IF(COUNT(H62,H71)&gt;0,SUM(H62,H71),IF(COUNTIF('SOURCE CG'!$F:$F,$A54 &amp; "?")&gt;0,SUMIF('SOURCE CG'!$F:$F,$A54 &amp; "?", 'SOURCE CG'!$C:$C),IF(COUNT(D54:G54)&gt;0,SUM(D54:G54),"..."))))</f>
        <v>...</v>
      </c>
      <c r="I54" s="654" t="str">
        <f>IF(COUNTIF('SOURCE SG'!$F:$F,$A54)&gt;0,SUMIF('SOURCE SG'!$F:$F,$A54,'SOURCE SG'!$C:$C),IF(COUNT(I62,I71)&gt;0,SUM(I62,I71),IF(COUNTIF('SOURCE SG'!$F:$F,$A54 &amp; "?")&gt;0,SUMIF('SOURCE SG'!$F:$F,$A54 &amp; "?", 'SOURCE SG'!$C:$C),"...")))</f>
        <v>...</v>
      </c>
      <c r="J54" s="654" t="str">
        <f>IF(COUNTIF('SOURCE LG'!$F:$F,$A54)&gt;0,SUMIF('SOURCE LG'!$F:$F,$A54,'SOURCE LG'!$C:$C),IF(COUNT(J62,J71)&gt;0,SUM(J62,J71),IF(COUNTIF('SOURCE LG'!$F:$F,$A54 &amp; "?")&gt;0,SUMIF('SOURCE LG'!$F:$F,$A54 &amp; "?", 'SOURCE LG'!$C:$C),"...")))</f>
        <v>...</v>
      </c>
      <c r="K54" s="654" t="str">
        <f>IF(COUNTIF('SOURCE CT'!$F:$F,$A54)&gt;0,SUMIF('SOURCE CT'!$F:$F,$A54,'SOURCE CT'!$C:$C),IF(COUNT(K62,K71)&gt;0,SUM(K62,K71),IF(COUNTIF('SOURCE CT'!$F:$F,$A54 &amp; "?")&gt;0,SUMIF('SOURCE CT'!$F:$F,$A54 &amp; "?", 'SOURCE CT'!$C:$C),"...")))</f>
        <v>...</v>
      </c>
      <c r="L54" s="654" t="str">
        <f>IF(COUNTIF('SOURCE GG'!$F:$F,$A54)&gt;0,SUMIF('SOURCE GG'!$F:$F,$A54,'SOURCE GG'!$C:$C),IF(COUNT(L62,L71)&gt;0,SUM(L62,L71),IF(COUNTIF('SOURCE GG'!$F:$F,$A54 &amp; "?")&gt;0,SUMIF('SOURCE GG'!$F:$F,$A54 &amp; "?", 'SOURCE GG'!$C:$C),IF(COUNT(H54:K54)&gt;0,SUM(H54:K54),"..."))))</f>
        <v>...</v>
      </c>
      <c r="M54" s="654" t="str">
        <f>IF(COUNTIF('SOURCE NFPC'!$F:$F,$A54)&gt;0,SUMIF('SOURCE NFPC'!$F:$F,$A54,'SOURCE NFPC'!$C:$C),IF(COUNT(M62,M71)&gt;0,SUM(M62,M71),IF(COUNTIF('SOURCE NFPC'!$F:$F,$A54 &amp; "?")&gt;0,SUMIF('SOURCE NFPC'!$F:$F,$A54 &amp; "?", 'SOURCE NFPC'!$C:$C),"...")))</f>
        <v>...</v>
      </c>
      <c r="N54" s="654" t="str">
        <f>IF(COUNTIF('SOURCE CN'!$F:$F,$A54)&gt;0,SUMIF('SOURCE CN'!$F:$F,$A54,'SOURCE CN'!$C:$C),IF(COUNT(N62,N71)&gt;0,SUM(N62,N71),IF(COUNTIF('SOURCE CN'!$F:$F,$A54 &amp; "?")&gt;0,SUMIF('SOURCE CN'!$F:$F,$A54 &amp; "?", 'SOURCE CN'!$C:$C),"...")))</f>
        <v>...</v>
      </c>
      <c r="O54" s="654" t="str">
        <f>IF(COUNTIF('SOURCE NFPS'!$F:$F,$A54)&gt;0,SUMIF('SOURCE NFPS'!$F:$F,$A54,'SOURCE NFPS'!$C:$C),IF(COUNT(O62,O71)&gt;0,SUM(O62,O71),IF(COUNTIF('SOURCE NFPS'!$F:$F,$A54 &amp; "?")&gt;0,SUMIF('SOURCE NFPS'!$F:$F,$A54 &amp; "?", 'SOURCE NFPS'!$C:$C),IF(COUNT(L54:N54)&gt;0,SUM(L54:N54),"..."))))</f>
        <v>...</v>
      </c>
      <c r="Q54" s="655">
        <f t="shared" si="0"/>
        <v>0</v>
      </c>
      <c r="R54" s="656">
        <f t="shared" si="1"/>
        <v>0</v>
      </c>
      <c r="S54" s="657">
        <f t="shared" si="2"/>
        <v>0</v>
      </c>
      <c r="U54" s="721">
        <v>4307</v>
      </c>
      <c r="V54" s="721" t="str">
        <f t="shared" si="3"/>
        <v>A4307</v>
      </c>
    </row>
    <row r="55" spans="1:22" s="720" customFormat="1" ht="10.5" customHeight="1">
      <c r="A55" s="686">
        <v>4308</v>
      </c>
      <c r="B55" s="652" t="s">
        <v>891</v>
      </c>
      <c r="C55" s="653" t="s">
        <v>1063</v>
      </c>
      <c r="D55" s="654" t="str">
        <f>IF(COUNTIF('SOURCE BA'!$F:$F,$A55)&gt;0,SUMIF('SOURCE BA'!$F:$F,$A55,'SOURCE BA'!$C:$C),IF(COUNT(D63,D72)&gt;0,SUM(D63,D72),IF(COUNTIF('SOURCE BA'!$F:$F,$A55 &amp; "?")&gt;0,SUMIF('SOURCE BA'!$F:$F,$A55 &amp; "?", 'SOURCE BA'!$C:$C),"...")))</f>
        <v>...</v>
      </c>
      <c r="E55" s="654" t="str">
        <f>IF(COUNTIF('SOURCE EA'!$F:$F,$A55)&gt;0,SUMIF('SOURCE EA'!$F:$F,$A55,'SOURCE EA'!$C:$C),IF(COUNT(E63,E72)&gt;0,SUM(E63,E72),IF(COUNTIF('SOURCE EA'!$F:$F,$A55 &amp; "?")&gt;0,SUMIF('SOURCE EA'!$F:$F,$A55 &amp; "?", 'SOURCE EA'!$C:$C),"...")))</f>
        <v>...</v>
      </c>
      <c r="F55" s="654" t="str">
        <f>IF(COUNTIF('SOURCE SS'!$F:$F,$A55)&gt;0,SUMIF('SOURCE SS'!$F:$F,$A55,'SOURCE SS'!$C:$C),IF(COUNT(F63,F72)&gt;0,SUM(F63,F72),IF(COUNTIF('SOURCE SS'!$F:$F,$A55 &amp; "?")&gt;0,SUMIF('SOURCE SS'!$F:$F,$A55 &amp; "?", 'SOURCE SS'!$C:$C),"...")))</f>
        <v>...</v>
      </c>
      <c r="G55" s="654" t="str">
        <f>IF(COUNTIF('SOURCE CC'!$F:$F,$A55)&gt;0,SUMIF('SOURCE CC'!$F:$F,$A55,'SOURCE CC'!$C:$C),IF(COUNT(G63,G72)&gt;0,SUM(G63,G72),IF(COUNTIF('SOURCE CC'!$F:$F,$A55 &amp; "?")&gt;0,SUMIF('SOURCE CC'!$F:$F,$A55 &amp; "?", 'SOURCE CC'!$C:$C),"...")))</f>
        <v>...</v>
      </c>
      <c r="H55" s="654" t="str">
        <f>IF(COUNTIF('SOURCE CG'!$F:$F,$A55)&gt;0,SUMIF('SOURCE CG'!$F:$F,$A55,'SOURCE CG'!$C:$C),IF(COUNT(H63,H72)&gt;0,SUM(H63,H72),IF(COUNTIF('SOURCE CG'!$F:$F,$A55 &amp; "?")&gt;0,SUMIF('SOURCE CG'!$F:$F,$A55 &amp; "?", 'SOURCE CG'!$C:$C),IF(COUNT(D55:G55)&gt;0,SUM(D55:G55),"..."))))</f>
        <v>...</v>
      </c>
      <c r="I55" s="654" t="str">
        <f>IF(COUNTIF('SOURCE SG'!$F:$F,$A55)&gt;0,SUMIF('SOURCE SG'!$F:$F,$A55,'SOURCE SG'!$C:$C),IF(COUNT(I63,I72)&gt;0,SUM(I63,I72),IF(COUNTIF('SOURCE SG'!$F:$F,$A55 &amp; "?")&gt;0,SUMIF('SOURCE SG'!$F:$F,$A55 &amp; "?", 'SOURCE SG'!$C:$C),"...")))</f>
        <v>...</v>
      </c>
      <c r="J55" s="654" t="str">
        <f>IF(COUNTIF('SOURCE LG'!$F:$F,$A55)&gt;0,SUMIF('SOURCE LG'!$F:$F,$A55,'SOURCE LG'!$C:$C),IF(COUNT(J63,J72)&gt;0,SUM(J63,J72),IF(COUNTIF('SOURCE LG'!$F:$F,$A55 &amp; "?")&gt;0,SUMIF('SOURCE LG'!$F:$F,$A55 &amp; "?", 'SOURCE LG'!$C:$C),"...")))</f>
        <v>...</v>
      </c>
      <c r="K55" s="654" t="str">
        <f>IF(COUNTIF('SOURCE CT'!$F:$F,$A55)&gt;0,SUMIF('SOURCE CT'!$F:$F,$A55,'SOURCE CT'!$C:$C),IF(COUNT(K63,K72)&gt;0,SUM(K63,K72),IF(COUNTIF('SOURCE CT'!$F:$F,$A55 &amp; "?")&gt;0,SUMIF('SOURCE CT'!$F:$F,$A55 &amp; "?", 'SOURCE CT'!$C:$C),"...")))</f>
        <v>...</v>
      </c>
      <c r="L55" s="654" t="str">
        <f>IF(COUNTIF('SOURCE GG'!$F:$F,$A55)&gt;0,SUMIF('SOURCE GG'!$F:$F,$A55,'SOURCE GG'!$C:$C),IF(COUNT(L63,L72)&gt;0,SUM(L63,L72),IF(COUNTIF('SOURCE GG'!$F:$F,$A55 &amp; "?")&gt;0,SUMIF('SOURCE GG'!$F:$F,$A55 &amp; "?", 'SOURCE GG'!$C:$C),IF(COUNT(H55:K55)&gt;0,SUM(H55:K55),"..."))))</f>
        <v>...</v>
      </c>
      <c r="M55" s="654" t="str">
        <f>IF(COUNTIF('SOURCE NFPC'!$F:$F,$A55)&gt;0,SUMIF('SOURCE NFPC'!$F:$F,$A55,'SOURCE NFPC'!$C:$C),IF(COUNT(M63,M72)&gt;0,SUM(M63,M72),IF(COUNTIF('SOURCE NFPC'!$F:$F,$A55 &amp; "?")&gt;0,SUMIF('SOURCE NFPC'!$F:$F,$A55 &amp; "?", 'SOURCE NFPC'!$C:$C),"...")))</f>
        <v>...</v>
      </c>
      <c r="N55" s="654" t="str">
        <f>IF(COUNTIF('SOURCE CN'!$F:$F,$A55)&gt;0,SUMIF('SOURCE CN'!$F:$F,$A55,'SOURCE CN'!$C:$C),IF(COUNT(N63,N72)&gt;0,SUM(N63,N72),IF(COUNTIF('SOURCE CN'!$F:$F,$A55 &amp; "?")&gt;0,SUMIF('SOURCE CN'!$F:$F,$A55 &amp; "?", 'SOURCE CN'!$C:$C),"...")))</f>
        <v>...</v>
      </c>
      <c r="O55" s="654" t="str">
        <f>IF(COUNTIF('SOURCE NFPS'!$F:$F,$A55)&gt;0,SUMIF('SOURCE NFPS'!$F:$F,$A55,'SOURCE NFPS'!$C:$C),IF(COUNT(O63,O72)&gt;0,SUM(O63,O72),IF(COUNTIF('SOURCE NFPS'!$F:$F,$A55 &amp; "?")&gt;0,SUMIF('SOURCE NFPS'!$F:$F,$A55 &amp; "?", 'SOURCE NFPS'!$C:$C),IF(COUNT(L55:N55)&gt;0,SUM(L55:N55),"..."))))</f>
        <v>...</v>
      </c>
      <c r="Q55" s="655">
        <f t="shared" si="0"/>
        <v>0</v>
      </c>
      <c r="R55" s="656">
        <f t="shared" si="1"/>
        <v>0</v>
      </c>
      <c r="S55" s="657">
        <f t="shared" si="2"/>
        <v>0</v>
      </c>
      <c r="U55" s="721">
        <v>4308</v>
      </c>
      <c r="V55" s="721" t="str">
        <f t="shared" si="3"/>
        <v>A4308</v>
      </c>
    </row>
    <row r="56" spans="1:22" ht="15" customHeight="1">
      <c r="A56" s="472">
        <v>431</v>
      </c>
      <c r="B56" s="95" t="s">
        <v>2335</v>
      </c>
      <c r="C56" s="4" t="s">
        <v>1063</v>
      </c>
      <c r="D56" s="605" t="str">
        <f>IF(COUNTIF('SOURCE BA'!$F:$F,$A56)&gt;0,SUMIF('SOURCE BA'!$F:$F,$A56,'SOURCE BA'!$C:$C),IF(COUNT(D57:D63)&gt;0, SUM(D57:D63),IF(COUNTIF('SOURCE BA'!$F:$F,$A56 &amp; "?")&gt;0,SUMIF('SOURCE BA'!$F:$F,$A56 &amp; "?", 'SOURCE BA'!$C:$C),"...")))</f>
        <v>...</v>
      </c>
      <c r="E56" s="605" t="str">
        <f>IF(COUNTIF('SOURCE EA'!$F:$F,$A56)&gt;0,SUMIF('SOURCE EA'!$F:$F,$A56,'SOURCE EA'!$C:$C),IF(COUNT(E57:E63)&gt;0, SUM(E57:E63),IF(COUNTIF('SOURCE EA'!$F:$F,$A56 &amp; "?")&gt;0,SUMIF('SOURCE EA'!$F:$F,$A56 &amp; "?", 'SOURCE EA'!$C:$C),"...")))</f>
        <v>...</v>
      </c>
      <c r="F56" s="605" t="str">
        <f>IF(COUNTIF('SOURCE SS'!$F:$F,$A56)&gt;0,SUMIF('SOURCE SS'!$F:$F,$A56,'SOURCE SS'!$C:$C),IF(COUNT(F57:F63)&gt;0, SUM(F57:F63),IF(COUNTIF('SOURCE SS'!$F:$F,$A56 &amp; "?")&gt;0,SUMIF('SOURCE SS'!$F:$F,$A56 &amp; "?", 'SOURCE SS'!$C:$C),"...")))</f>
        <v>...</v>
      </c>
      <c r="G56" s="605" t="str">
        <f>IF(COUNTIF('SOURCE CC'!$F:$F,$A56)&gt;0,SUMIF('SOURCE CC'!$F:$F,$A56,'SOURCE CC'!$C:$C),IF(COUNT(G57:G63)&gt;0, SUM(G57:G63),IF(COUNTIF('SOURCE CC'!$F:$F,$A56 &amp; "?")&gt;0,SUMIF('SOURCE CC'!$F:$F,$A56 &amp; "?", 'SOURCE CC'!$C:$C),"...")))</f>
        <v>...</v>
      </c>
      <c r="H56" s="605" t="str">
        <f>IF(COUNTIF('SOURCE CG'!$F:$F,$A56)&gt;0,SUMIF('SOURCE CG'!$F:$F,$A56,'SOURCE CG'!$C:$C),IF(COUNT(H57:H63)&gt;0, SUM(H57:H63),IF(COUNTIF('SOURCE CG'!$F:$F,$A56 &amp; "?")&gt;0,SUMIF('SOURCE CG'!$F:$F,$A56 &amp; "?", 'SOURCE CG'!$C:$C),IF(COUNT(D56:G56)&gt;0,SUM(D56:G56),"..."))))</f>
        <v>...</v>
      </c>
      <c r="I56" s="605" t="str">
        <f>IF(COUNTIF('SOURCE SG'!$F:$F,$A56)&gt;0,SUMIF('SOURCE SG'!$F:$F,$A56,'SOURCE SG'!$C:$C),IF(COUNT(I57:I63)&gt;0, SUM(I57:I63),IF(COUNTIF('SOURCE SG'!$F:$F,$A56 &amp; "?")&gt;0,SUMIF('SOURCE SG'!$F:$F,$A56 &amp; "?", 'SOURCE SG'!$C:$C),"...")))</f>
        <v>...</v>
      </c>
      <c r="J56" s="605" t="str">
        <f>IF(COUNTIF('SOURCE LG'!$F:$F,$A56)&gt;0,SUMIF('SOURCE LG'!$F:$F,$A56,'SOURCE LG'!$C:$C),IF(COUNT(J57:J63)&gt;0, SUM(J57:J63),IF(COUNTIF('SOURCE LG'!$F:$F,$A56 &amp; "?")&gt;0,SUMIF('SOURCE LG'!$F:$F,$A56 &amp; "?", 'SOURCE LG'!$C:$C),"...")))</f>
        <v>...</v>
      </c>
      <c r="K56" s="605" t="str">
        <f>IF(COUNTIF('SOURCE CT'!$F:$F,$A56)&gt;0,SUMIF('SOURCE CT'!$F:$F,$A56,'SOURCE CT'!$C:$C),IF(COUNT(K57:K63)&gt;0, SUM(K57:K63),IF(COUNTIF('SOURCE CT'!$F:$F,$A56 &amp; "?")&gt;0,SUMIF('SOURCE CT'!$F:$F,$A56 &amp; "?", 'SOURCE CT'!$C:$C),"...")))</f>
        <v>...</v>
      </c>
      <c r="L56" s="605" t="str">
        <f>IF(COUNTIF('SOURCE GG'!$F:$F,$A56)&gt;0,SUMIF('SOURCE GG'!$F:$F,$A56,'SOURCE GG'!$C:$C),IF(COUNT(L57:L63)&gt;0, SUM(L57:L63),IF(COUNTIF('SOURCE GG'!$F:$F,$A56 &amp; "?")&gt;0,SUMIF('SOURCE GG'!$F:$F,$A56 &amp; "?", 'SOURCE GG'!$C:$C),IF(COUNT(H56:K56)&gt;0,SUM(H56:K56),"..."))))</f>
        <v>...</v>
      </c>
      <c r="M56" s="605" t="str">
        <f>IF(COUNTIF('SOURCE NFPC'!$F:$F,$A56)&gt;0,SUMIF('SOURCE NFPC'!$F:$F,$A56,'SOURCE NFPC'!$C:$C),IF(COUNT(M57:M63)&gt;0, SUM(M57:M63),IF(COUNTIF('SOURCE NFPC'!$F:$F,$A56 &amp; "?")&gt;0,SUMIF('SOURCE NFPC'!$F:$F,$A56 &amp; "?", 'SOURCE NFPC'!$C:$C),"...")))</f>
        <v>...</v>
      </c>
      <c r="N56" s="605" t="str">
        <f>IF(COUNTIF('SOURCE CN'!$F:$F,$A56)&gt;0,SUMIF('SOURCE CN'!$F:$F,$A56,'SOURCE CN'!$C:$C),IF(COUNT(N57:N63)&gt;0, SUM(N57:N63),IF(COUNTIF('SOURCE CN'!$F:$F,$A56 &amp; "?")&gt;0,SUMIF('SOURCE CN'!$F:$F,$A56 &amp; "?", 'SOURCE CN'!$C:$C),"...")))</f>
        <v>...</v>
      </c>
      <c r="O56" s="605" t="str">
        <f>IF(COUNTIF('SOURCE NFPS'!$F:$F,$A56)&gt;0,SUMIF('SOURCE NFPS'!$F:$F,$A56,'SOURCE NFPS'!$C:$C),IF(COUNT(O57:O63)&gt;0, SUM(O57:O63),IF(COUNTIF('SOURCE NFPS'!$F:$F,$A56 &amp; "?")&gt;0,SUMIF('SOURCE NFPS'!$F:$F,$A56 &amp; "?", 'SOURCE NFPS'!$C:$C),IF(COUNT(L56:N56)&gt;0,SUM(L56:N56),"..."))))</f>
        <v>...</v>
      </c>
      <c r="Q56" s="563">
        <f t="shared" si="0"/>
        <v>0</v>
      </c>
      <c r="R56" s="564">
        <f t="shared" si="1"/>
        <v>0</v>
      </c>
      <c r="S56" s="565">
        <f t="shared" si="2"/>
        <v>0</v>
      </c>
      <c r="U56" s="149">
        <v>431</v>
      </c>
      <c r="V56" s="149" t="str">
        <f t="shared" si="3"/>
        <v>A431</v>
      </c>
    </row>
    <row r="57" spans="1:22" ht="12.75" customHeight="1">
      <c r="A57" s="677">
        <v>4312</v>
      </c>
      <c r="B57" s="96" t="s">
        <v>415</v>
      </c>
      <c r="C57" s="4" t="s">
        <v>1063</v>
      </c>
      <c r="D57" s="587" t="str">
        <f>IF(COUNTIF('SOURCE BA'!$F:$F,$A57)&gt;0,SUMIF('SOURCE BA'!$F:$F,$A57,'SOURCE BA'!$C:$C),IF(COUNTIF('SOURCE BA'!$F:$F,$A57 &amp; "?")&gt;0,SUMIF('SOURCE BA'!$F:$F,$A57 &amp; "?", 'SOURCE BA'!$C:$C),"..."))</f>
        <v>...</v>
      </c>
      <c r="E57" s="587" t="str">
        <f>IF(COUNTIF('SOURCE EA'!$F:$F,$A57)&gt;0,SUMIF('SOURCE EA'!$F:$F,$A57,'SOURCE EA'!$C:$C),IF(COUNTIF('SOURCE EA'!$F:$F,$A57 &amp; "?")&gt;0,SUMIF('SOURCE EA'!$F:$F,$A57 &amp; "?", 'SOURCE EA'!$C:$C),"..."))</f>
        <v>...</v>
      </c>
      <c r="F57" s="587" t="str">
        <f>IF(COUNTIF('SOURCE SS'!$F:$F,$A57)&gt;0,SUMIF('SOURCE SS'!$F:$F,$A57,'SOURCE SS'!$C:$C),IF(COUNTIF('SOURCE SS'!$F:$F,$A57 &amp; "?")&gt;0,SUMIF('SOURCE SS'!$F:$F,$A57 &amp; "?", 'SOURCE SS'!$C:$C),"..."))</f>
        <v>...</v>
      </c>
      <c r="G57" s="587" t="str">
        <f>IF(COUNTIF('SOURCE CC'!$F:$F,$A57)&gt;0,SUMIF('SOURCE CC'!$F:$F,$A57,'SOURCE CC'!$C:$C),IF(COUNTIF('SOURCE CC'!$F:$F,$A57 &amp; "?")&gt;0,SUMIF('SOURCE CC'!$F:$F,$A57 &amp; "?", 'SOURCE CC'!$C:$C),"..."))</f>
        <v>...</v>
      </c>
      <c r="H57" s="587" t="str">
        <f>IF(COUNTIF('SOURCE CG'!$F:$F,$A57)&gt;0,SUMIF('SOURCE CG'!$F:$F,$A57,'SOURCE CG'!$C:$C),IF(COUNTIF('SOURCE CG'!$F:$F,$A57 &amp; "?")&gt;0,SUMIF('SOURCE CG'!$F:$F,$A57 &amp; "?", 'SOURCE CG'!$C:$C),IF(COUNT(D57:G57)&gt;0,SUM(D57:G57),"...")))</f>
        <v>...</v>
      </c>
      <c r="I57" s="587" t="str">
        <f>IF(COUNTIF('SOURCE SG'!$F:$F,$A57)&gt;0,SUMIF('SOURCE SG'!$F:$F,$A57,'SOURCE SG'!$C:$C),IF(COUNTIF('SOURCE SG'!$F:$F,$A57 &amp; "?")&gt;0,SUMIF('SOURCE SG'!$F:$F,$A57 &amp; "?", 'SOURCE SG'!$C:$C),"..."))</f>
        <v>...</v>
      </c>
      <c r="J57" s="587" t="str">
        <f>IF(COUNTIF('SOURCE LG'!$F:$F,$A57)&gt;0,SUMIF('SOURCE LG'!$F:$F,$A57,'SOURCE LG'!$C:$C),IF(COUNTIF('SOURCE LG'!$F:$F,$A57 &amp; "?")&gt;0,SUMIF('SOURCE LG'!$F:$F,$A57 &amp; "?", 'SOURCE LG'!$C:$C),"..."))</f>
        <v>...</v>
      </c>
      <c r="K57" s="587" t="str">
        <f>IF(COUNTIF('SOURCE CT'!$F:$F,$A57)&gt;0,SUMIF('SOURCE CT'!$F:$F,$A57,'SOURCE CT'!$C:$C),IF(COUNTIF('SOURCE CT'!$F:$F,$A57 &amp; "?")&gt;0,SUMIF('SOURCE CT'!$F:$F,$A57 &amp; "?", 'SOURCE CT'!$C:$C),"..."))</f>
        <v>...</v>
      </c>
      <c r="L57" s="587" t="str">
        <f>IF(COUNTIF('SOURCE GG'!$F:$F,$A57)&gt;0,SUMIF('SOURCE GG'!$F:$F,$A57,'SOURCE GG'!$C:$C),IF(COUNTIF('SOURCE GG'!$F:$F,$A57 &amp; "?")&gt;0,SUMIF('SOURCE GG'!$F:$F,$A57 &amp; "?", 'SOURCE GG'!$C:$C),IF(COUNT(H57:K57)&gt;0,SUM(H57:K57),"...")))</f>
        <v>...</v>
      </c>
      <c r="M57" s="587" t="str">
        <f>IF(COUNTIF('SOURCE NFPC'!$F:$F,$A57)&gt;0,SUMIF('SOURCE NFPC'!$F:$F,$A57,'SOURCE NFPC'!$C:$C),IF(COUNTIF('SOURCE NFPC'!$F:$F,$A57 &amp; "?")&gt;0,SUMIF('SOURCE NFPC'!$F:$F,$A57 &amp; "?", 'SOURCE NFPC'!$C:$C),"..."))</f>
        <v>...</v>
      </c>
      <c r="N57" s="587" t="str">
        <f>IF(COUNTIF('SOURCE CN'!$F:$F,$A57)&gt;0,SUMIF('SOURCE CN'!$F:$F,$A57,'SOURCE CN'!$C:$C),IF(COUNTIF('SOURCE CN'!$F:$F,$A57 &amp; "?")&gt;0,SUMIF('SOURCE CN'!$F:$F,$A57 &amp; "?", 'SOURCE CN'!$C:$C),"..."))</f>
        <v>...</v>
      </c>
      <c r="O57" s="587" t="str">
        <f>IF(COUNTIF('SOURCE NFPS'!$F:$F,$A57)&gt;0,SUMIF('SOURCE NFPS'!$F:$F,$A57,'SOURCE NFPS'!$C:$C),IF(COUNTIF('SOURCE NFPS'!$F:$F,$A57 &amp; "?")&gt;0,SUMIF('SOURCE NFPS'!$F:$F,$A57 &amp; "?", 'SOURCE NFPS'!$C:$C),IF(COUNT(L57:N57)&gt;0,SUM(L57:N57),"...")))</f>
        <v>...</v>
      </c>
      <c r="Q57" s="563">
        <f t="shared" si="0"/>
        <v>0</v>
      </c>
      <c r="R57" s="564">
        <f t="shared" si="1"/>
        <v>0</v>
      </c>
      <c r="S57" s="565">
        <f t="shared" si="2"/>
        <v>0</v>
      </c>
      <c r="U57" s="144">
        <v>4312</v>
      </c>
      <c r="V57" s="144" t="str">
        <f t="shared" si="3"/>
        <v>A4312</v>
      </c>
    </row>
    <row r="58" spans="1:22" ht="12.75" customHeight="1">
      <c r="A58" s="677">
        <v>4313</v>
      </c>
      <c r="B58" s="96" t="s">
        <v>412</v>
      </c>
      <c r="C58" s="4" t="s">
        <v>1063</v>
      </c>
      <c r="D58" s="587" t="str">
        <f>IF(COUNTIF('SOURCE BA'!$F:$F,$A58)&gt;0,SUMIF('SOURCE BA'!$F:$F,$A58,'SOURCE BA'!$C:$C),IF(COUNTIF('SOURCE BA'!$F:$F,$A58 &amp; "?")&gt;0,SUMIF('SOURCE BA'!$F:$F,$A58 &amp; "?", 'SOURCE BA'!$C:$C),"..."))</f>
        <v>...</v>
      </c>
      <c r="E58" s="587" t="str">
        <f>IF(COUNTIF('SOURCE EA'!$F:$F,$A58)&gt;0,SUMIF('SOURCE EA'!$F:$F,$A58,'SOURCE EA'!$C:$C),IF(COUNTIF('SOURCE EA'!$F:$F,$A58 &amp; "?")&gt;0,SUMIF('SOURCE EA'!$F:$F,$A58 &amp; "?", 'SOURCE EA'!$C:$C),"..."))</f>
        <v>...</v>
      </c>
      <c r="F58" s="587" t="str">
        <f>IF(COUNTIF('SOURCE SS'!$F:$F,$A58)&gt;0,SUMIF('SOURCE SS'!$F:$F,$A58,'SOURCE SS'!$C:$C),IF(COUNTIF('SOURCE SS'!$F:$F,$A58 &amp; "?")&gt;0,SUMIF('SOURCE SS'!$F:$F,$A58 &amp; "?", 'SOURCE SS'!$C:$C),"..."))</f>
        <v>...</v>
      </c>
      <c r="G58" s="587" t="str">
        <f>IF(COUNTIF('SOURCE CC'!$F:$F,$A58)&gt;0,SUMIF('SOURCE CC'!$F:$F,$A58,'SOURCE CC'!$C:$C),IF(COUNTIF('SOURCE CC'!$F:$F,$A58 &amp; "?")&gt;0,SUMIF('SOURCE CC'!$F:$F,$A58 &amp; "?", 'SOURCE CC'!$C:$C),"..."))</f>
        <v>...</v>
      </c>
      <c r="H58" s="587" t="str">
        <f>IF(COUNTIF('SOURCE CG'!$F:$F,$A58)&gt;0,SUMIF('SOURCE CG'!$F:$F,$A58,'SOURCE CG'!$C:$C),IF(COUNTIF('SOURCE CG'!$F:$F,$A58 &amp; "?")&gt;0,SUMIF('SOURCE CG'!$F:$F,$A58 &amp; "?", 'SOURCE CG'!$C:$C),IF(COUNT(D58:G58)&gt;0,SUM(D58:G58),"...")))</f>
        <v>...</v>
      </c>
      <c r="I58" s="587" t="str">
        <f>IF(COUNTIF('SOURCE SG'!$F:$F,$A58)&gt;0,SUMIF('SOURCE SG'!$F:$F,$A58,'SOURCE SG'!$C:$C),IF(COUNTIF('SOURCE SG'!$F:$F,$A58 &amp; "?")&gt;0,SUMIF('SOURCE SG'!$F:$F,$A58 &amp; "?", 'SOURCE SG'!$C:$C),"..."))</f>
        <v>...</v>
      </c>
      <c r="J58" s="587" t="str">
        <f>IF(COUNTIF('SOURCE LG'!$F:$F,$A58)&gt;0,SUMIF('SOURCE LG'!$F:$F,$A58,'SOURCE LG'!$C:$C),IF(COUNTIF('SOURCE LG'!$F:$F,$A58 &amp; "?")&gt;0,SUMIF('SOURCE LG'!$F:$F,$A58 &amp; "?", 'SOURCE LG'!$C:$C),"..."))</f>
        <v>...</v>
      </c>
      <c r="K58" s="587" t="str">
        <f>IF(COUNTIF('SOURCE CT'!$F:$F,$A58)&gt;0,SUMIF('SOURCE CT'!$F:$F,$A58,'SOURCE CT'!$C:$C),IF(COUNTIF('SOURCE CT'!$F:$F,$A58 &amp; "?")&gt;0,SUMIF('SOURCE CT'!$F:$F,$A58 &amp; "?", 'SOURCE CT'!$C:$C),"..."))</f>
        <v>...</v>
      </c>
      <c r="L58" s="587" t="str">
        <f>IF(COUNTIF('SOURCE GG'!$F:$F,$A58)&gt;0,SUMIF('SOURCE GG'!$F:$F,$A58,'SOURCE GG'!$C:$C),IF(COUNTIF('SOURCE GG'!$F:$F,$A58 &amp; "?")&gt;0,SUMIF('SOURCE GG'!$F:$F,$A58 &amp; "?", 'SOURCE GG'!$C:$C),IF(COUNT(H58:K58)&gt;0,SUM(H58:K58),"...")))</f>
        <v>...</v>
      </c>
      <c r="M58" s="587" t="str">
        <f>IF(COUNTIF('SOURCE NFPC'!$F:$F,$A58)&gt;0,SUMIF('SOURCE NFPC'!$F:$F,$A58,'SOURCE NFPC'!$C:$C),IF(COUNTIF('SOURCE NFPC'!$F:$F,$A58 &amp; "?")&gt;0,SUMIF('SOURCE NFPC'!$F:$F,$A58 &amp; "?", 'SOURCE NFPC'!$C:$C),"..."))</f>
        <v>...</v>
      </c>
      <c r="N58" s="587" t="str">
        <f>IF(COUNTIF('SOURCE CN'!$F:$F,$A58)&gt;0,SUMIF('SOURCE CN'!$F:$F,$A58,'SOURCE CN'!$C:$C),IF(COUNTIF('SOURCE CN'!$F:$F,$A58 &amp; "?")&gt;0,SUMIF('SOURCE CN'!$F:$F,$A58 &amp; "?", 'SOURCE CN'!$C:$C),"..."))</f>
        <v>...</v>
      </c>
      <c r="O58" s="587" t="str">
        <f>IF(COUNTIF('SOURCE NFPS'!$F:$F,$A58)&gt;0,SUMIF('SOURCE NFPS'!$F:$F,$A58,'SOURCE NFPS'!$C:$C),IF(COUNTIF('SOURCE NFPS'!$F:$F,$A58 &amp; "?")&gt;0,SUMIF('SOURCE NFPS'!$F:$F,$A58 &amp; "?", 'SOURCE NFPS'!$C:$C),IF(COUNT(L58:N58)&gt;0,SUM(L58:N58),"...")))</f>
        <v>...</v>
      </c>
      <c r="Q58" s="563">
        <f t="shared" si="0"/>
        <v>0</v>
      </c>
      <c r="R58" s="564">
        <f t="shared" si="1"/>
        <v>0</v>
      </c>
      <c r="S58" s="565">
        <f t="shared" si="2"/>
        <v>0</v>
      </c>
      <c r="U58" s="144">
        <v>4313</v>
      </c>
      <c r="V58" s="144" t="str">
        <f t="shared" si="3"/>
        <v>A4313</v>
      </c>
    </row>
    <row r="59" spans="1:22" ht="12.75" customHeight="1">
      <c r="A59" s="676">
        <v>4314</v>
      </c>
      <c r="B59" s="151" t="s">
        <v>945</v>
      </c>
      <c r="C59" s="4" t="s">
        <v>1063</v>
      </c>
      <c r="D59" s="587" t="str">
        <f>IF(COUNTIF('SOURCE BA'!$F:$F,$A59)&gt;0,SUMIF('SOURCE BA'!$F:$F,$A59,'SOURCE BA'!$C:$C),IF(COUNTIF('SOURCE BA'!$F:$F,$A59 &amp; "?")&gt;0,SUMIF('SOURCE BA'!$F:$F,$A59 &amp; "?", 'SOURCE BA'!$C:$C),"..."))</f>
        <v>...</v>
      </c>
      <c r="E59" s="587" t="str">
        <f>IF(COUNTIF('SOURCE EA'!$F:$F,$A59)&gt;0,SUMIF('SOURCE EA'!$F:$F,$A59,'SOURCE EA'!$C:$C),IF(COUNTIF('SOURCE EA'!$F:$F,$A59 &amp; "?")&gt;0,SUMIF('SOURCE EA'!$F:$F,$A59 &amp; "?", 'SOURCE EA'!$C:$C),"..."))</f>
        <v>...</v>
      </c>
      <c r="F59" s="587" t="str">
        <f>IF(COUNTIF('SOURCE SS'!$F:$F,$A59)&gt;0,SUMIF('SOURCE SS'!$F:$F,$A59,'SOURCE SS'!$C:$C),IF(COUNTIF('SOURCE SS'!$F:$F,$A59 &amp; "?")&gt;0,SUMIF('SOURCE SS'!$F:$F,$A59 &amp; "?", 'SOURCE SS'!$C:$C),"..."))</f>
        <v>...</v>
      </c>
      <c r="G59" s="587" t="str">
        <f>IF(COUNTIF('SOURCE CC'!$F:$F,$A59)&gt;0,SUMIF('SOURCE CC'!$F:$F,$A59,'SOURCE CC'!$C:$C),IF(COUNTIF('SOURCE CC'!$F:$F,$A59 &amp; "?")&gt;0,SUMIF('SOURCE CC'!$F:$F,$A59 &amp; "?", 'SOURCE CC'!$C:$C),"..."))</f>
        <v>...</v>
      </c>
      <c r="H59" s="587" t="str">
        <f>IF(COUNTIF('SOURCE CG'!$F:$F,$A59)&gt;0,SUMIF('SOURCE CG'!$F:$F,$A59,'SOURCE CG'!$C:$C),IF(COUNTIF('SOURCE CG'!$F:$F,$A59 &amp; "?")&gt;0,SUMIF('SOURCE CG'!$F:$F,$A59 &amp; "?", 'SOURCE CG'!$C:$C),IF(COUNT(D59:G59)&gt;0,SUM(D59:G59),"...")))</f>
        <v>...</v>
      </c>
      <c r="I59" s="587" t="str">
        <f>IF(COUNTIF('SOURCE SG'!$F:$F,$A59)&gt;0,SUMIF('SOURCE SG'!$F:$F,$A59,'SOURCE SG'!$C:$C),IF(COUNTIF('SOURCE SG'!$F:$F,$A59 &amp; "?")&gt;0,SUMIF('SOURCE SG'!$F:$F,$A59 &amp; "?", 'SOURCE SG'!$C:$C),"..."))</f>
        <v>...</v>
      </c>
      <c r="J59" s="587" t="str">
        <f>IF(COUNTIF('SOURCE LG'!$F:$F,$A59)&gt;0,SUMIF('SOURCE LG'!$F:$F,$A59,'SOURCE LG'!$C:$C),IF(COUNTIF('SOURCE LG'!$F:$F,$A59 &amp; "?")&gt;0,SUMIF('SOURCE LG'!$F:$F,$A59 &amp; "?", 'SOURCE LG'!$C:$C),"..."))</f>
        <v>...</v>
      </c>
      <c r="K59" s="587" t="str">
        <f>IF(COUNTIF('SOURCE CT'!$F:$F,$A59)&gt;0,SUMIF('SOURCE CT'!$F:$F,$A59,'SOURCE CT'!$C:$C),IF(COUNTIF('SOURCE CT'!$F:$F,$A59 &amp; "?")&gt;0,SUMIF('SOURCE CT'!$F:$F,$A59 &amp; "?", 'SOURCE CT'!$C:$C),"..."))</f>
        <v>...</v>
      </c>
      <c r="L59" s="587" t="str">
        <f>IF(COUNTIF('SOURCE GG'!$F:$F,$A59)&gt;0,SUMIF('SOURCE GG'!$F:$F,$A59,'SOURCE GG'!$C:$C),IF(COUNTIF('SOURCE GG'!$F:$F,$A59 &amp; "?")&gt;0,SUMIF('SOURCE GG'!$F:$F,$A59 &amp; "?", 'SOURCE GG'!$C:$C),IF(COUNT(H59:K59)&gt;0,SUM(H59:K59),"...")))</f>
        <v>...</v>
      </c>
      <c r="M59" s="587" t="str">
        <f>IF(COUNTIF('SOURCE NFPC'!$F:$F,$A59)&gt;0,SUMIF('SOURCE NFPC'!$F:$F,$A59,'SOURCE NFPC'!$C:$C),IF(COUNTIF('SOURCE NFPC'!$F:$F,$A59 &amp; "?")&gt;0,SUMIF('SOURCE NFPC'!$F:$F,$A59 &amp; "?", 'SOURCE NFPC'!$C:$C),"..."))</f>
        <v>...</v>
      </c>
      <c r="N59" s="587" t="str">
        <f>IF(COUNTIF('SOURCE CN'!$F:$F,$A59)&gt;0,SUMIF('SOURCE CN'!$F:$F,$A59,'SOURCE CN'!$C:$C),IF(COUNTIF('SOURCE CN'!$F:$F,$A59 &amp; "?")&gt;0,SUMIF('SOURCE CN'!$F:$F,$A59 &amp; "?", 'SOURCE CN'!$C:$C),"..."))</f>
        <v>...</v>
      </c>
      <c r="O59" s="587" t="str">
        <f>IF(COUNTIF('SOURCE NFPS'!$F:$F,$A59)&gt;0,SUMIF('SOURCE NFPS'!$F:$F,$A59,'SOURCE NFPS'!$C:$C),IF(COUNTIF('SOURCE NFPS'!$F:$F,$A59 &amp; "?")&gt;0,SUMIF('SOURCE NFPS'!$F:$F,$A59 &amp; "?", 'SOURCE NFPS'!$C:$C),IF(COUNT(L59:N59)&gt;0,SUM(L59:N59),"...")))</f>
        <v>...</v>
      </c>
      <c r="Q59" s="563">
        <f t="shared" si="0"/>
        <v>0</v>
      </c>
      <c r="R59" s="564">
        <f t="shared" si="1"/>
        <v>0</v>
      </c>
      <c r="S59" s="565">
        <f t="shared" si="2"/>
        <v>0</v>
      </c>
      <c r="U59" s="144">
        <v>4314</v>
      </c>
      <c r="V59" s="144" t="str">
        <f t="shared" si="3"/>
        <v>A4314</v>
      </c>
    </row>
    <row r="60" spans="1:22" ht="10.5" customHeight="1">
      <c r="A60" s="676">
        <v>4315</v>
      </c>
      <c r="B60" s="151" t="s">
        <v>892</v>
      </c>
      <c r="C60" s="4" t="s">
        <v>1063</v>
      </c>
      <c r="D60" s="587" t="str">
        <f>IF(COUNTIF('SOURCE BA'!$F:$F,$A60)&gt;0,SUMIF('SOURCE BA'!$F:$F,$A60,'SOURCE BA'!$C:$C),IF(COUNTIF('SOURCE BA'!$F:$F,$A60 &amp; "?")&gt;0,SUMIF('SOURCE BA'!$F:$F,$A60 &amp; "?", 'SOURCE BA'!$C:$C),"..."))</f>
        <v>...</v>
      </c>
      <c r="E60" s="587" t="str">
        <f>IF(COUNTIF('SOURCE EA'!$F:$F,$A60)&gt;0,SUMIF('SOURCE EA'!$F:$F,$A60,'SOURCE EA'!$C:$C),IF(COUNTIF('SOURCE EA'!$F:$F,$A60 &amp; "?")&gt;0,SUMIF('SOURCE EA'!$F:$F,$A60 &amp; "?", 'SOURCE EA'!$C:$C),"..."))</f>
        <v>...</v>
      </c>
      <c r="F60" s="587" t="str">
        <f>IF(COUNTIF('SOURCE SS'!$F:$F,$A60)&gt;0,SUMIF('SOURCE SS'!$F:$F,$A60,'SOURCE SS'!$C:$C),IF(COUNTIF('SOURCE SS'!$F:$F,$A60 &amp; "?")&gt;0,SUMIF('SOURCE SS'!$F:$F,$A60 &amp; "?", 'SOURCE SS'!$C:$C),"..."))</f>
        <v>...</v>
      </c>
      <c r="G60" s="587" t="str">
        <f>IF(COUNTIF('SOURCE CC'!$F:$F,$A60)&gt;0,SUMIF('SOURCE CC'!$F:$F,$A60,'SOURCE CC'!$C:$C),IF(COUNTIF('SOURCE CC'!$F:$F,$A60 &amp; "?")&gt;0,SUMIF('SOURCE CC'!$F:$F,$A60 &amp; "?", 'SOURCE CC'!$C:$C),"..."))</f>
        <v>...</v>
      </c>
      <c r="H60" s="587" t="str">
        <f>IF(COUNTIF('SOURCE CG'!$F:$F,$A60)&gt;0,SUMIF('SOURCE CG'!$F:$F,$A60,'SOURCE CG'!$C:$C),IF(COUNTIF('SOURCE CG'!$F:$F,$A60 &amp; "?")&gt;0,SUMIF('SOURCE CG'!$F:$F,$A60 &amp; "?", 'SOURCE CG'!$C:$C),IF(COUNT(D60:G60)&gt;0,SUM(D60:G60),"...")))</f>
        <v>...</v>
      </c>
      <c r="I60" s="587" t="str">
        <f>IF(COUNTIF('SOURCE SG'!$F:$F,$A60)&gt;0,SUMIF('SOURCE SG'!$F:$F,$A60,'SOURCE SG'!$C:$C),IF(COUNTIF('SOURCE SG'!$F:$F,$A60 &amp; "?")&gt;0,SUMIF('SOURCE SG'!$F:$F,$A60 &amp; "?", 'SOURCE SG'!$C:$C),"..."))</f>
        <v>...</v>
      </c>
      <c r="J60" s="587" t="str">
        <f>IF(COUNTIF('SOURCE LG'!$F:$F,$A60)&gt;0,SUMIF('SOURCE LG'!$F:$F,$A60,'SOURCE LG'!$C:$C),IF(COUNTIF('SOURCE LG'!$F:$F,$A60 &amp; "?")&gt;0,SUMIF('SOURCE LG'!$F:$F,$A60 &amp; "?", 'SOURCE LG'!$C:$C),"..."))</f>
        <v>...</v>
      </c>
      <c r="K60" s="587" t="str">
        <f>IF(COUNTIF('SOURCE CT'!$F:$F,$A60)&gt;0,SUMIF('SOURCE CT'!$F:$F,$A60,'SOURCE CT'!$C:$C),IF(COUNTIF('SOURCE CT'!$F:$F,$A60 &amp; "?")&gt;0,SUMIF('SOURCE CT'!$F:$F,$A60 &amp; "?", 'SOURCE CT'!$C:$C),"..."))</f>
        <v>...</v>
      </c>
      <c r="L60" s="587" t="str">
        <f>IF(COUNTIF('SOURCE GG'!$F:$F,$A60)&gt;0,SUMIF('SOURCE GG'!$F:$F,$A60,'SOURCE GG'!$C:$C),IF(COUNTIF('SOURCE GG'!$F:$F,$A60 &amp; "?")&gt;0,SUMIF('SOURCE GG'!$F:$F,$A60 &amp; "?", 'SOURCE GG'!$C:$C),IF(COUNT(H60:K60)&gt;0,SUM(H60:K60),"...")))</f>
        <v>...</v>
      </c>
      <c r="M60" s="587" t="str">
        <f>IF(COUNTIF('SOURCE NFPC'!$F:$F,$A60)&gt;0,SUMIF('SOURCE NFPC'!$F:$F,$A60,'SOURCE NFPC'!$C:$C),IF(COUNTIF('SOURCE NFPC'!$F:$F,$A60 &amp; "?")&gt;0,SUMIF('SOURCE NFPC'!$F:$F,$A60 &amp; "?", 'SOURCE NFPC'!$C:$C),"..."))</f>
        <v>...</v>
      </c>
      <c r="N60" s="587" t="str">
        <f>IF(COUNTIF('SOURCE CN'!$F:$F,$A60)&gt;0,SUMIF('SOURCE CN'!$F:$F,$A60,'SOURCE CN'!$C:$C),IF(COUNTIF('SOURCE CN'!$F:$F,$A60 &amp; "?")&gt;0,SUMIF('SOURCE CN'!$F:$F,$A60 &amp; "?", 'SOURCE CN'!$C:$C),"..."))</f>
        <v>...</v>
      </c>
      <c r="O60" s="587" t="str">
        <f>IF(COUNTIF('SOURCE NFPS'!$F:$F,$A60)&gt;0,SUMIF('SOURCE NFPS'!$F:$F,$A60,'SOURCE NFPS'!$C:$C),IF(COUNTIF('SOURCE NFPS'!$F:$F,$A60 &amp; "?")&gt;0,SUMIF('SOURCE NFPS'!$F:$F,$A60 &amp; "?", 'SOURCE NFPS'!$C:$C),IF(COUNT(L60:N60)&gt;0,SUM(L60:N60),"...")))</f>
        <v>...</v>
      </c>
      <c r="Q60" s="563">
        <f t="shared" si="0"/>
        <v>0</v>
      </c>
      <c r="R60" s="564">
        <f t="shared" si="1"/>
        <v>0</v>
      </c>
      <c r="S60" s="565">
        <f t="shared" si="2"/>
        <v>0</v>
      </c>
      <c r="U60" s="144">
        <v>4315</v>
      </c>
      <c r="V60" s="144" t="str">
        <f t="shared" si="3"/>
        <v>A4315</v>
      </c>
    </row>
    <row r="61" spans="1:22" ht="10.5" customHeight="1">
      <c r="A61" s="676">
        <v>4316</v>
      </c>
      <c r="B61" s="151" t="s">
        <v>1344</v>
      </c>
      <c r="C61" s="4" t="s">
        <v>1063</v>
      </c>
      <c r="D61" s="587" t="str">
        <f>IF(COUNTIF('SOURCE BA'!$F:$F,$A61)&gt;0,SUMIF('SOURCE BA'!$F:$F,$A61,'SOURCE BA'!$C:$C),IF(COUNTIF('SOURCE BA'!$F:$F,$A61 &amp; "?")&gt;0,SUMIF('SOURCE BA'!$F:$F,$A61 &amp; "?", 'SOURCE BA'!$C:$C),"..."))</f>
        <v>...</v>
      </c>
      <c r="E61" s="587" t="str">
        <f>IF(COUNTIF('SOURCE EA'!$F:$F,$A61)&gt;0,SUMIF('SOURCE EA'!$F:$F,$A61,'SOURCE EA'!$C:$C),IF(COUNTIF('SOURCE EA'!$F:$F,$A61 &amp; "?")&gt;0,SUMIF('SOURCE EA'!$F:$F,$A61 &amp; "?", 'SOURCE EA'!$C:$C),"..."))</f>
        <v>...</v>
      </c>
      <c r="F61" s="587" t="str">
        <f>IF(COUNTIF('SOURCE SS'!$F:$F,$A61)&gt;0,SUMIF('SOURCE SS'!$F:$F,$A61,'SOURCE SS'!$C:$C),IF(COUNTIF('SOURCE SS'!$F:$F,$A61 &amp; "?")&gt;0,SUMIF('SOURCE SS'!$F:$F,$A61 &amp; "?", 'SOURCE SS'!$C:$C),"..."))</f>
        <v>...</v>
      </c>
      <c r="G61" s="587" t="str">
        <f>IF(COUNTIF('SOURCE CC'!$F:$F,$A61)&gt;0,SUMIF('SOURCE CC'!$F:$F,$A61,'SOURCE CC'!$C:$C),IF(COUNTIF('SOURCE CC'!$F:$F,$A61 &amp; "?")&gt;0,SUMIF('SOURCE CC'!$F:$F,$A61 &amp; "?", 'SOURCE CC'!$C:$C),"..."))</f>
        <v>...</v>
      </c>
      <c r="H61" s="587" t="str">
        <f>IF(COUNTIF('SOURCE CG'!$F:$F,$A61)&gt;0,SUMIF('SOURCE CG'!$F:$F,$A61,'SOURCE CG'!$C:$C),IF(COUNTIF('SOURCE CG'!$F:$F,$A61 &amp; "?")&gt;0,SUMIF('SOURCE CG'!$F:$F,$A61 &amp; "?", 'SOURCE CG'!$C:$C),IF(COUNT(D61:G61)&gt;0,SUM(D61:G61),"...")))</f>
        <v>...</v>
      </c>
      <c r="I61" s="587" t="str">
        <f>IF(COUNTIF('SOURCE SG'!$F:$F,$A61)&gt;0,SUMIF('SOURCE SG'!$F:$F,$A61,'SOURCE SG'!$C:$C),IF(COUNTIF('SOURCE SG'!$F:$F,$A61 &amp; "?")&gt;0,SUMIF('SOURCE SG'!$F:$F,$A61 &amp; "?", 'SOURCE SG'!$C:$C),"..."))</f>
        <v>...</v>
      </c>
      <c r="J61" s="587" t="str">
        <f>IF(COUNTIF('SOURCE LG'!$F:$F,$A61)&gt;0,SUMIF('SOURCE LG'!$F:$F,$A61,'SOURCE LG'!$C:$C),IF(COUNTIF('SOURCE LG'!$F:$F,$A61 &amp; "?")&gt;0,SUMIF('SOURCE LG'!$F:$F,$A61 &amp; "?", 'SOURCE LG'!$C:$C),"..."))</f>
        <v>...</v>
      </c>
      <c r="K61" s="587" t="str">
        <f>IF(COUNTIF('SOURCE CT'!$F:$F,$A61)&gt;0,SUMIF('SOURCE CT'!$F:$F,$A61,'SOURCE CT'!$C:$C),IF(COUNTIF('SOURCE CT'!$F:$F,$A61 &amp; "?")&gt;0,SUMIF('SOURCE CT'!$F:$F,$A61 &amp; "?", 'SOURCE CT'!$C:$C),"..."))</f>
        <v>...</v>
      </c>
      <c r="L61" s="587" t="str">
        <f>IF(COUNTIF('SOURCE GG'!$F:$F,$A61)&gt;0,SUMIF('SOURCE GG'!$F:$F,$A61,'SOURCE GG'!$C:$C),IF(COUNTIF('SOURCE GG'!$F:$F,$A61 &amp; "?")&gt;0,SUMIF('SOURCE GG'!$F:$F,$A61 &amp; "?", 'SOURCE GG'!$C:$C),IF(COUNT(H61:K61)&gt;0,SUM(H61:K61),"...")))</f>
        <v>...</v>
      </c>
      <c r="M61" s="587" t="str">
        <f>IF(COUNTIF('SOURCE NFPC'!$F:$F,$A61)&gt;0,SUMIF('SOURCE NFPC'!$F:$F,$A61,'SOURCE NFPC'!$C:$C),IF(COUNTIF('SOURCE NFPC'!$F:$F,$A61 &amp; "?")&gt;0,SUMIF('SOURCE NFPC'!$F:$F,$A61 &amp; "?", 'SOURCE NFPC'!$C:$C),"..."))</f>
        <v>...</v>
      </c>
      <c r="N61" s="587" t="str">
        <f>IF(COUNTIF('SOURCE CN'!$F:$F,$A61)&gt;0,SUMIF('SOURCE CN'!$F:$F,$A61,'SOURCE CN'!$C:$C),IF(COUNTIF('SOURCE CN'!$F:$F,$A61 &amp; "?")&gt;0,SUMIF('SOURCE CN'!$F:$F,$A61 &amp; "?", 'SOURCE CN'!$C:$C),"..."))</f>
        <v>...</v>
      </c>
      <c r="O61" s="587" t="str">
        <f>IF(COUNTIF('SOURCE NFPS'!$F:$F,$A61)&gt;0,SUMIF('SOURCE NFPS'!$F:$F,$A61,'SOURCE NFPS'!$C:$C),IF(COUNTIF('SOURCE NFPS'!$F:$F,$A61 &amp; "?")&gt;0,SUMIF('SOURCE NFPS'!$F:$F,$A61 &amp; "?", 'SOURCE NFPS'!$C:$C),IF(COUNT(L61:N61)&gt;0,SUM(L61:N61),"...")))</f>
        <v>...</v>
      </c>
      <c r="Q61" s="563">
        <f t="shared" si="0"/>
        <v>0</v>
      </c>
      <c r="R61" s="564">
        <f t="shared" si="1"/>
        <v>0</v>
      </c>
      <c r="S61" s="565">
        <f t="shared" si="2"/>
        <v>0</v>
      </c>
      <c r="U61" s="144">
        <v>4316</v>
      </c>
      <c r="V61" s="144" t="str">
        <f t="shared" si="3"/>
        <v>A4316</v>
      </c>
    </row>
    <row r="62" spans="1:22" ht="10.5" customHeight="1">
      <c r="A62" s="676">
        <v>4317</v>
      </c>
      <c r="B62" s="151" t="s">
        <v>1345</v>
      </c>
      <c r="C62" s="4" t="s">
        <v>1063</v>
      </c>
      <c r="D62" s="587" t="str">
        <f>IF(COUNTIF('SOURCE BA'!$F:$F,$A62)&gt;0,SUMIF('SOURCE BA'!$F:$F,$A62,'SOURCE BA'!$C:$C),IF(COUNTIF('SOURCE BA'!$F:$F,$A62 &amp; "?")&gt;0,SUMIF('SOURCE BA'!$F:$F,$A62 &amp; "?", 'SOURCE BA'!$C:$C),"..."))</f>
        <v>...</v>
      </c>
      <c r="E62" s="587" t="str">
        <f>IF(COUNTIF('SOURCE EA'!$F:$F,$A62)&gt;0,SUMIF('SOURCE EA'!$F:$F,$A62,'SOURCE EA'!$C:$C),IF(COUNTIF('SOURCE EA'!$F:$F,$A62 &amp; "?")&gt;0,SUMIF('SOURCE EA'!$F:$F,$A62 &amp; "?", 'SOURCE EA'!$C:$C),"..."))</f>
        <v>...</v>
      </c>
      <c r="F62" s="587" t="str">
        <f>IF(COUNTIF('SOURCE SS'!$F:$F,$A62)&gt;0,SUMIF('SOURCE SS'!$F:$F,$A62,'SOURCE SS'!$C:$C),IF(COUNTIF('SOURCE SS'!$F:$F,$A62 &amp; "?")&gt;0,SUMIF('SOURCE SS'!$F:$F,$A62 &amp; "?", 'SOURCE SS'!$C:$C),"..."))</f>
        <v>...</v>
      </c>
      <c r="G62" s="587" t="str">
        <f>IF(COUNTIF('SOURCE CC'!$F:$F,$A62)&gt;0,SUMIF('SOURCE CC'!$F:$F,$A62,'SOURCE CC'!$C:$C),IF(COUNTIF('SOURCE CC'!$F:$F,$A62 &amp; "?")&gt;0,SUMIF('SOURCE CC'!$F:$F,$A62 &amp; "?", 'SOURCE CC'!$C:$C),"..."))</f>
        <v>...</v>
      </c>
      <c r="H62" s="587" t="str">
        <f>IF(COUNTIF('SOURCE CG'!$F:$F,$A62)&gt;0,SUMIF('SOURCE CG'!$F:$F,$A62,'SOURCE CG'!$C:$C),IF(COUNTIF('SOURCE CG'!$F:$F,$A62 &amp; "?")&gt;0,SUMIF('SOURCE CG'!$F:$F,$A62 &amp; "?", 'SOURCE CG'!$C:$C),IF(COUNT(D62:G62)&gt;0,SUM(D62:G62),"...")))</f>
        <v>...</v>
      </c>
      <c r="I62" s="587" t="str">
        <f>IF(COUNTIF('SOURCE SG'!$F:$F,$A62)&gt;0,SUMIF('SOURCE SG'!$F:$F,$A62,'SOURCE SG'!$C:$C),IF(COUNTIF('SOURCE SG'!$F:$F,$A62 &amp; "?")&gt;0,SUMIF('SOURCE SG'!$F:$F,$A62 &amp; "?", 'SOURCE SG'!$C:$C),"..."))</f>
        <v>...</v>
      </c>
      <c r="J62" s="587" t="str">
        <f>IF(COUNTIF('SOURCE LG'!$F:$F,$A62)&gt;0,SUMIF('SOURCE LG'!$F:$F,$A62,'SOURCE LG'!$C:$C),IF(COUNTIF('SOURCE LG'!$F:$F,$A62 &amp; "?")&gt;0,SUMIF('SOURCE LG'!$F:$F,$A62 &amp; "?", 'SOURCE LG'!$C:$C),"..."))</f>
        <v>...</v>
      </c>
      <c r="K62" s="587" t="str">
        <f>IF(COUNTIF('SOURCE CT'!$F:$F,$A62)&gt;0,SUMIF('SOURCE CT'!$F:$F,$A62,'SOURCE CT'!$C:$C),IF(COUNTIF('SOURCE CT'!$F:$F,$A62 &amp; "?")&gt;0,SUMIF('SOURCE CT'!$F:$F,$A62 &amp; "?", 'SOURCE CT'!$C:$C),"..."))</f>
        <v>...</v>
      </c>
      <c r="L62" s="587" t="str">
        <f>IF(COUNTIF('SOURCE GG'!$F:$F,$A62)&gt;0,SUMIF('SOURCE GG'!$F:$F,$A62,'SOURCE GG'!$C:$C),IF(COUNTIF('SOURCE GG'!$F:$F,$A62 &amp; "?")&gt;0,SUMIF('SOURCE GG'!$F:$F,$A62 &amp; "?", 'SOURCE GG'!$C:$C),IF(COUNT(H62:K62)&gt;0,SUM(H62:K62),"...")))</f>
        <v>...</v>
      </c>
      <c r="M62" s="587" t="str">
        <f>IF(COUNTIF('SOURCE NFPC'!$F:$F,$A62)&gt;0,SUMIF('SOURCE NFPC'!$F:$F,$A62,'SOURCE NFPC'!$C:$C),IF(COUNTIF('SOURCE NFPC'!$F:$F,$A62 &amp; "?")&gt;0,SUMIF('SOURCE NFPC'!$F:$F,$A62 &amp; "?", 'SOURCE NFPC'!$C:$C),"..."))</f>
        <v>...</v>
      </c>
      <c r="N62" s="587" t="str">
        <f>IF(COUNTIF('SOURCE CN'!$F:$F,$A62)&gt;0,SUMIF('SOURCE CN'!$F:$F,$A62,'SOURCE CN'!$C:$C),IF(COUNTIF('SOURCE CN'!$F:$F,$A62 &amp; "?")&gt;0,SUMIF('SOURCE CN'!$F:$F,$A62 &amp; "?", 'SOURCE CN'!$C:$C),"..."))</f>
        <v>...</v>
      </c>
      <c r="O62" s="587" t="str">
        <f>IF(COUNTIF('SOURCE NFPS'!$F:$F,$A62)&gt;0,SUMIF('SOURCE NFPS'!$F:$F,$A62,'SOURCE NFPS'!$C:$C),IF(COUNTIF('SOURCE NFPS'!$F:$F,$A62 &amp; "?")&gt;0,SUMIF('SOURCE NFPS'!$F:$F,$A62 &amp; "?", 'SOURCE NFPS'!$C:$C),IF(COUNT(L62:N62)&gt;0,SUM(L62:N62),"...")))</f>
        <v>...</v>
      </c>
      <c r="Q62" s="563">
        <f t="shared" si="0"/>
        <v>0</v>
      </c>
      <c r="R62" s="564">
        <f t="shared" si="1"/>
        <v>0</v>
      </c>
      <c r="S62" s="565">
        <f t="shared" si="2"/>
        <v>0</v>
      </c>
      <c r="U62" s="144">
        <v>4317</v>
      </c>
      <c r="V62" s="144" t="str">
        <f t="shared" si="3"/>
        <v>A4317</v>
      </c>
    </row>
    <row r="63" spans="1:22" ht="10.5" customHeight="1">
      <c r="A63" s="676">
        <v>4318</v>
      </c>
      <c r="B63" s="151" t="s">
        <v>1407</v>
      </c>
      <c r="C63" s="4" t="s">
        <v>1063</v>
      </c>
      <c r="D63" s="587" t="str">
        <f>IF(COUNTIF('SOURCE BA'!$F:$F,$A63)&gt;0,SUMIF('SOURCE BA'!$F:$F,$A63,'SOURCE BA'!$C:$C),IF(COUNTIF('SOURCE BA'!$F:$F,$A63 &amp; "?")&gt;0,SUMIF('SOURCE BA'!$F:$F,$A63 &amp; "?", 'SOURCE BA'!$C:$C),"..."))</f>
        <v>...</v>
      </c>
      <c r="E63" s="587" t="str">
        <f>IF(COUNTIF('SOURCE EA'!$F:$F,$A63)&gt;0,SUMIF('SOURCE EA'!$F:$F,$A63,'SOURCE EA'!$C:$C),IF(COUNTIF('SOURCE EA'!$F:$F,$A63 &amp; "?")&gt;0,SUMIF('SOURCE EA'!$F:$F,$A63 &amp; "?", 'SOURCE EA'!$C:$C),"..."))</f>
        <v>...</v>
      </c>
      <c r="F63" s="587" t="str">
        <f>IF(COUNTIF('SOURCE SS'!$F:$F,$A63)&gt;0,SUMIF('SOURCE SS'!$F:$F,$A63,'SOURCE SS'!$C:$C),IF(COUNTIF('SOURCE SS'!$F:$F,$A63 &amp; "?")&gt;0,SUMIF('SOURCE SS'!$F:$F,$A63 &amp; "?", 'SOURCE SS'!$C:$C),"..."))</f>
        <v>...</v>
      </c>
      <c r="G63" s="587" t="str">
        <f>IF(COUNTIF('SOURCE CC'!$F:$F,$A63)&gt;0,SUMIF('SOURCE CC'!$F:$F,$A63,'SOURCE CC'!$C:$C),IF(COUNTIF('SOURCE CC'!$F:$F,$A63 &amp; "?")&gt;0,SUMIF('SOURCE CC'!$F:$F,$A63 &amp; "?", 'SOURCE CC'!$C:$C),"..."))</f>
        <v>...</v>
      </c>
      <c r="H63" s="587" t="str">
        <f>IF(COUNTIF('SOURCE CG'!$F:$F,$A63)&gt;0,SUMIF('SOURCE CG'!$F:$F,$A63,'SOURCE CG'!$C:$C),IF(COUNTIF('SOURCE CG'!$F:$F,$A63 &amp; "?")&gt;0,SUMIF('SOURCE CG'!$F:$F,$A63 &amp; "?", 'SOURCE CG'!$C:$C),IF(COUNT(D63:G63)&gt;0,SUM(D63:G63),"...")))</f>
        <v>...</v>
      </c>
      <c r="I63" s="587" t="str">
        <f>IF(COUNTIF('SOURCE SG'!$F:$F,$A63)&gt;0,SUMIF('SOURCE SG'!$F:$F,$A63,'SOURCE SG'!$C:$C),IF(COUNTIF('SOURCE SG'!$F:$F,$A63 &amp; "?")&gt;0,SUMIF('SOURCE SG'!$F:$F,$A63 &amp; "?", 'SOURCE SG'!$C:$C),"..."))</f>
        <v>...</v>
      </c>
      <c r="J63" s="587" t="str">
        <f>IF(COUNTIF('SOURCE LG'!$F:$F,$A63)&gt;0,SUMIF('SOURCE LG'!$F:$F,$A63,'SOURCE LG'!$C:$C),IF(COUNTIF('SOURCE LG'!$F:$F,$A63 &amp; "?")&gt;0,SUMIF('SOURCE LG'!$F:$F,$A63 &amp; "?", 'SOURCE LG'!$C:$C),"..."))</f>
        <v>...</v>
      </c>
      <c r="K63" s="587" t="str">
        <f>IF(COUNTIF('SOURCE CT'!$F:$F,$A63)&gt;0,SUMIF('SOURCE CT'!$F:$F,$A63,'SOURCE CT'!$C:$C),IF(COUNTIF('SOURCE CT'!$F:$F,$A63 &amp; "?")&gt;0,SUMIF('SOURCE CT'!$F:$F,$A63 &amp; "?", 'SOURCE CT'!$C:$C),"..."))</f>
        <v>...</v>
      </c>
      <c r="L63" s="587" t="str">
        <f>IF(COUNTIF('SOURCE GG'!$F:$F,$A63)&gt;0,SUMIF('SOURCE GG'!$F:$F,$A63,'SOURCE GG'!$C:$C),IF(COUNTIF('SOURCE GG'!$F:$F,$A63 &amp; "?")&gt;0,SUMIF('SOURCE GG'!$F:$F,$A63 &amp; "?", 'SOURCE GG'!$C:$C),IF(COUNT(H63:K63)&gt;0,SUM(H63:K63),"...")))</f>
        <v>...</v>
      </c>
      <c r="M63" s="587" t="str">
        <f>IF(COUNTIF('SOURCE NFPC'!$F:$F,$A63)&gt;0,SUMIF('SOURCE NFPC'!$F:$F,$A63,'SOURCE NFPC'!$C:$C),IF(COUNTIF('SOURCE NFPC'!$F:$F,$A63 &amp; "?")&gt;0,SUMIF('SOURCE NFPC'!$F:$F,$A63 &amp; "?", 'SOURCE NFPC'!$C:$C),"..."))</f>
        <v>...</v>
      </c>
      <c r="N63" s="587" t="str">
        <f>IF(COUNTIF('SOURCE CN'!$F:$F,$A63)&gt;0,SUMIF('SOURCE CN'!$F:$F,$A63,'SOURCE CN'!$C:$C),IF(COUNTIF('SOURCE CN'!$F:$F,$A63 &amp; "?")&gt;0,SUMIF('SOURCE CN'!$F:$F,$A63 &amp; "?", 'SOURCE CN'!$C:$C),"..."))</f>
        <v>...</v>
      </c>
      <c r="O63" s="587" t="str">
        <f>IF(COUNTIF('SOURCE NFPS'!$F:$F,$A63)&gt;0,SUMIF('SOURCE NFPS'!$F:$F,$A63,'SOURCE NFPS'!$C:$C),IF(COUNTIF('SOURCE NFPS'!$F:$F,$A63 &amp; "?")&gt;0,SUMIF('SOURCE NFPS'!$F:$F,$A63 &amp; "?", 'SOURCE NFPS'!$C:$C),IF(COUNT(L63:N63)&gt;0,SUM(L63:N63),"...")))</f>
        <v>...</v>
      </c>
      <c r="Q63" s="563">
        <f t="shared" si="0"/>
        <v>0</v>
      </c>
      <c r="R63" s="564">
        <f t="shared" si="1"/>
        <v>0</v>
      </c>
      <c r="S63" s="565">
        <f t="shared" si="2"/>
        <v>0</v>
      </c>
      <c r="U63" s="144">
        <v>4318</v>
      </c>
      <c r="V63" s="144" t="str">
        <f t="shared" si="3"/>
        <v>A4318</v>
      </c>
    </row>
    <row r="64" spans="1:22" ht="10.5" customHeight="1">
      <c r="A64" s="675">
        <v>432</v>
      </c>
      <c r="B64" s="150" t="s">
        <v>2336</v>
      </c>
      <c r="C64" s="4" t="s">
        <v>1063</v>
      </c>
      <c r="D64" s="605" t="str">
        <f>IF(COUNTIF('SOURCE BA'!$F:$F,$A64)&gt;0,SUMIF('SOURCE BA'!$F:$F,$A64,'SOURCE BA'!$C:$C),IF(COUNT(D65:D72)&gt;0, SUM(D65:D72),IF(COUNTIF('SOURCE BA'!$F:$F,$A64 &amp; "?")&gt;0,SUMIF('SOURCE BA'!$F:$F,$A64 &amp; "?", 'SOURCE BA'!$C:$C),"...")))</f>
        <v>...</v>
      </c>
      <c r="E64" s="605" t="str">
        <f>IF(COUNTIF('SOURCE EA'!$F:$F,$A64)&gt;0,SUMIF('SOURCE EA'!$F:$F,$A64,'SOURCE EA'!$C:$C),IF(COUNT(E65:E72)&gt;0, SUM(E65:E72),IF(COUNTIF('SOURCE EA'!$F:$F,$A64 &amp; "?")&gt;0,SUMIF('SOURCE EA'!$F:$F,$A64 &amp; "?", 'SOURCE EA'!$C:$C),"...")))</f>
        <v>...</v>
      </c>
      <c r="F64" s="605" t="str">
        <f>IF(COUNTIF('SOURCE SS'!$F:$F,$A64)&gt;0,SUMIF('SOURCE SS'!$F:$F,$A64,'SOURCE SS'!$C:$C),IF(COUNT(F65:F72)&gt;0, SUM(F65:F72),IF(COUNTIF('SOURCE SS'!$F:$F,$A64 &amp; "?")&gt;0,SUMIF('SOURCE SS'!$F:$F,$A64 &amp; "?", 'SOURCE SS'!$C:$C),"...")))</f>
        <v>...</v>
      </c>
      <c r="G64" s="605" t="str">
        <f>IF(COUNTIF('SOURCE CC'!$F:$F,$A64)&gt;0,SUMIF('SOURCE CC'!$F:$F,$A64,'SOURCE CC'!$C:$C),IF(COUNT(G65:G72)&gt;0, SUM(G65:G72),IF(COUNTIF('SOURCE CC'!$F:$F,$A64 &amp; "?")&gt;0,SUMIF('SOURCE CC'!$F:$F,$A64 &amp; "?", 'SOURCE CC'!$C:$C),"...")))</f>
        <v>...</v>
      </c>
      <c r="H64" s="605" t="str">
        <f>IF(COUNTIF('SOURCE CG'!$F:$F,$A64)&gt;0,SUMIF('SOURCE CG'!$F:$F,$A64,'SOURCE CG'!$C:$C),IF(COUNT(H65:H72)&gt;0, SUM(H65:H72),IF(COUNTIF('SOURCE CG'!$F:$F,$A64 &amp; "?")&gt;0,SUMIF('SOURCE CG'!$F:$F,$A64 &amp; "?", 'SOURCE CG'!$C:$C),IF(COUNT(D64:G64)&gt;0,SUM(D64:G64),"..."))))</f>
        <v>...</v>
      </c>
      <c r="I64" s="605" t="str">
        <f>IF(COUNTIF('SOURCE SG'!$F:$F,$A64)&gt;0,SUMIF('SOURCE SG'!$F:$F,$A64,'SOURCE SG'!$C:$C),IF(COUNT(I65:I72)&gt;0, SUM(I65:I72),IF(COUNTIF('SOURCE SG'!$F:$F,$A64 &amp; "?")&gt;0,SUMIF('SOURCE SG'!$F:$F,$A64 &amp; "?", 'SOURCE SG'!$C:$C),"...")))</f>
        <v>...</v>
      </c>
      <c r="J64" s="605" t="str">
        <f>IF(COUNTIF('SOURCE LG'!$F:$F,$A64)&gt;0,SUMIF('SOURCE LG'!$F:$F,$A64,'SOURCE LG'!$C:$C),IF(COUNT(J65:J72)&gt;0, SUM(J65:J72),IF(COUNTIF('SOURCE LG'!$F:$F,$A64 &amp; "?")&gt;0,SUMIF('SOURCE LG'!$F:$F,$A64 &amp; "?", 'SOURCE LG'!$C:$C),"...")))</f>
        <v>...</v>
      </c>
      <c r="K64" s="605" t="str">
        <f>IF(COUNTIF('SOURCE CT'!$F:$F,$A64)&gt;0,SUMIF('SOURCE CT'!$F:$F,$A64,'SOURCE CT'!$C:$C),IF(COUNT(K65:K72)&gt;0, SUM(K65:K72),IF(COUNTIF('SOURCE CT'!$F:$F,$A64 &amp; "?")&gt;0,SUMIF('SOURCE CT'!$F:$F,$A64 &amp; "?", 'SOURCE CT'!$C:$C),"...")))</f>
        <v>...</v>
      </c>
      <c r="L64" s="605" t="str">
        <f>IF(COUNTIF('SOURCE GG'!$F:$F,$A64)&gt;0,SUMIF('SOURCE GG'!$F:$F,$A64,'SOURCE GG'!$C:$C),IF(COUNT(L65:L72)&gt;0, SUM(L65:L72),IF(COUNTIF('SOURCE GG'!$F:$F,$A64 &amp; "?")&gt;0,SUMIF('SOURCE GG'!$F:$F,$A64 &amp; "?", 'SOURCE GG'!$C:$C),IF(COUNT(H64:K64)&gt;0,SUM(H64:K64),"..."))))</f>
        <v>...</v>
      </c>
      <c r="M64" s="605" t="str">
        <f>IF(COUNTIF('SOURCE NFPC'!$F:$F,$A64)&gt;0,SUMIF('SOURCE NFPC'!$F:$F,$A64,'SOURCE NFPC'!$C:$C),IF(COUNT(M65:M72)&gt;0, SUM(M65:M72),IF(COUNTIF('SOURCE NFPC'!$F:$F,$A64 &amp; "?")&gt;0,SUMIF('SOURCE NFPC'!$F:$F,$A64 &amp; "?", 'SOURCE NFPC'!$C:$C),"...")))</f>
        <v>...</v>
      </c>
      <c r="N64" s="605" t="str">
        <f>IF(COUNTIF('SOURCE CN'!$F:$F,$A64)&gt;0,SUMIF('SOURCE CN'!$F:$F,$A64,'SOURCE CN'!$C:$C),IF(COUNT(N65:N72)&gt;0, SUM(N65:N72),IF(COUNTIF('SOURCE CN'!$F:$F,$A64 &amp; "?")&gt;0,SUMIF('SOURCE CN'!$F:$F,$A64 &amp; "?", 'SOURCE CN'!$C:$C),"...")))</f>
        <v>...</v>
      </c>
      <c r="O64" s="605" t="str">
        <f>IF(COUNTIF('SOURCE NFPS'!$F:$F,$A64)&gt;0,SUMIF('SOURCE NFPS'!$F:$F,$A64,'SOURCE NFPS'!$C:$C),IF(COUNT(O65:O72)&gt;0, SUM(O65:O72),IF(COUNTIF('SOURCE NFPS'!$F:$F,$A64 &amp; "?")&gt;0,SUMIF('SOURCE NFPS'!$F:$F,$A64 &amp; "?", 'SOURCE NFPS'!$C:$C),IF(COUNT(L64:N64)&gt;0,SUM(L64:N64),"..."))))</f>
        <v>...</v>
      </c>
      <c r="Q64" s="563">
        <f t="shared" si="0"/>
        <v>0</v>
      </c>
      <c r="R64" s="564">
        <f t="shared" si="1"/>
        <v>0</v>
      </c>
      <c r="S64" s="565">
        <f t="shared" si="2"/>
        <v>0</v>
      </c>
      <c r="U64" s="149">
        <v>432</v>
      </c>
      <c r="V64" s="149" t="str">
        <f t="shared" si="3"/>
        <v>A432</v>
      </c>
    </row>
    <row r="65" spans="1:22" ht="15" customHeight="1">
      <c r="A65" s="676">
        <v>4321</v>
      </c>
      <c r="B65" s="151" t="s">
        <v>2339</v>
      </c>
      <c r="C65" s="4" t="s">
        <v>1063</v>
      </c>
      <c r="D65" s="587" t="str">
        <f>IF(COUNTIF('SOURCE BA'!$F:$F,$A65)&gt;0,SUMIF('SOURCE BA'!$F:$F,$A65,'SOURCE BA'!$C:$C),IF(COUNTIF('SOURCE BA'!$F:$F,$A65 &amp; "?")&gt;0,SUMIF('SOURCE BA'!$F:$F,$A65 &amp; "?", 'SOURCE BA'!$C:$C),"..."))</f>
        <v>...</v>
      </c>
      <c r="E65" s="587" t="str">
        <f>IF(COUNTIF('SOURCE EA'!$F:$F,$A65)&gt;0,SUMIF('SOURCE EA'!$F:$F,$A65,'SOURCE EA'!$C:$C),IF(COUNTIF('SOURCE EA'!$F:$F,$A65 &amp; "?")&gt;0,SUMIF('SOURCE EA'!$F:$F,$A65 &amp; "?", 'SOURCE EA'!$C:$C),"..."))</f>
        <v>...</v>
      </c>
      <c r="F65" s="587" t="str">
        <f>IF(COUNTIF('SOURCE SS'!$F:$F,$A65)&gt;0,SUMIF('SOURCE SS'!$F:$F,$A65,'SOURCE SS'!$C:$C),IF(COUNTIF('SOURCE SS'!$F:$F,$A65 &amp; "?")&gt;0,SUMIF('SOURCE SS'!$F:$F,$A65 &amp; "?", 'SOURCE SS'!$C:$C),"..."))</f>
        <v>...</v>
      </c>
      <c r="G65" s="587" t="str">
        <f>IF(COUNTIF('SOURCE CC'!$F:$F,$A65)&gt;0,SUMIF('SOURCE CC'!$F:$F,$A65,'SOURCE CC'!$C:$C),IF(COUNTIF('SOURCE CC'!$F:$F,$A65 &amp; "?")&gt;0,SUMIF('SOURCE CC'!$F:$F,$A65 &amp; "?", 'SOURCE CC'!$C:$C),"..."))</f>
        <v>...</v>
      </c>
      <c r="H65" s="587" t="str">
        <f>IF(COUNTIF('SOURCE CG'!$F:$F,$A65)&gt;0,SUMIF('SOURCE CG'!$F:$F,$A65,'SOURCE CG'!$C:$C),IF(COUNTIF('SOURCE CG'!$F:$F,$A65 &amp; "?")&gt;0,SUMIF('SOURCE CG'!$F:$F,$A65 &amp; "?", 'SOURCE CG'!$C:$C),IF(COUNT(D65:G65)&gt;0,SUM(D65:G65),"...")))</f>
        <v>...</v>
      </c>
      <c r="I65" s="587" t="str">
        <f>IF(COUNTIF('SOURCE SG'!$F:$F,$A65)&gt;0,SUMIF('SOURCE SG'!$F:$F,$A65,'SOURCE SG'!$C:$C),IF(COUNTIF('SOURCE SG'!$F:$F,$A65 &amp; "?")&gt;0,SUMIF('SOURCE SG'!$F:$F,$A65 &amp; "?", 'SOURCE SG'!$C:$C),"..."))</f>
        <v>...</v>
      </c>
      <c r="J65" s="587" t="str">
        <f>IF(COUNTIF('SOURCE LG'!$F:$F,$A65)&gt;0,SUMIF('SOURCE LG'!$F:$F,$A65,'SOURCE LG'!$C:$C),IF(COUNTIF('SOURCE LG'!$F:$F,$A65 &amp; "?")&gt;0,SUMIF('SOURCE LG'!$F:$F,$A65 &amp; "?", 'SOURCE LG'!$C:$C),"..."))</f>
        <v>...</v>
      </c>
      <c r="K65" s="587" t="str">
        <f>IF(COUNTIF('SOURCE CT'!$F:$F,$A65)&gt;0,SUMIF('SOURCE CT'!$F:$F,$A65,'SOURCE CT'!$C:$C),IF(COUNTIF('SOURCE CT'!$F:$F,$A65 &amp; "?")&gt;0,SUMIF('SOURCE CT'!$F:$F,$A65 &amp; "?", 'SOURCE CT'!$C:$C),"..."))</f>
        <v>...</v>
      </c>
      <c r="L65" s="587" t="str">
        <f>IF(COUNTIF('SOURCE GG'!$F:$F,$A65)&gt;0,SUMIF('SOURCE GG'!$F:$F,$A65,'SOURCE GG'!$C:$C),IF(COUNTIF('SOURCE GG'!$F:$F,$A65 &amp; "?")&gt;0,SUMIF('SOURCE GG'!$F:$F,$A65 &amp; "?", 'SOURCE GG'!$C:$C),IF(COUNT(H65:K65)&gt;0,SUM(H65:K65),"...")))</f>
        <v>...</v>
      </c>
      <c r="M65" s="587" t="str">
        <f>IF(COUNTIF('SOURCE NFPC'!$F:$F,$A65)&gt;0,SUMIF('SOURCE NFPC'!$F:$F,$A65,'SOURCE NFPC'!$C:$C),IF(COUNTIF('SOURCE NFPC'!$F:$F,$A65 &amp; "?")&gt;0,SUMIF('SOURCE NFPC'!$F:$F,$A65 &amp; "?", 'SOURCE NFPC'!$C:$C),"..."))</f>
        <v>...</v>
      </c>
      <c r="N65" s="587" t="str">
        <f>IF(COUNTIF('SOURCE CN'!$F:$F,$A65)&gt;0,SUMIF('SOURCE CN'!$F:$F,$A65,'SOURCE CN'!$C:$C),IF(COUNTIF('SOURCE CN'!$F:$F,$A65 &amp; "?")&gt;0,SUMIF('SOURCE CN'!$F:$F,$A65 &amp; "?", 'SOURCE CN'!$C:$C),"..."))</f>
        <v>...</v>
      </c>
      <c r="O65" s="587" t="str">
        <f>IF(COUNTIF('SOURCE NFPS'!$F:$F,$A65)&gt;0,SUMIF('SOURCE NFPS'!$F:$F,$A65,'SOURCE NFPS'!$C:$C),IF(COUNTIF('SOURCE NFPS'!$F:$F,$A65 &amp; "?")&gt;0,SUMIF('SOURCE NFPS'!$F:$F,$A65 &amp; "?", 'SOURCE NFPS'!$C:$C),IF(COUNT(L65:N65)&gt;0,SUM(L65:N65),"...")))</f>
        <v>...</v>
      </c>
      <c r="Q65" s="563"/>
      <c r="R65" s="564"/>
      <c r="S65" s="565"/>
      <c r="U65" s="144"/>
      <c r="V65" s="144"/>
    </row>
    <row r="66" spans="1:22" ht="15" customHeight="1">
      <c r="A66" s="676">
        <v>4322</v>
      </c>
      <c r="B66" s="151" t="s">
        <v>943</v>
      </c>
      <c r="C66" s="4" t="s">
        <v>1063</v>
      </c>
      <c r="D66" s="587" t="str">
        <f>IF(COUNTIF('SOURCE BA'!$F:$F,$A66)&gt;0,SUMIF('SOURCE BA'!$F:$F,$A66,'SOURCE BA'!$C:$C),IF(COUNTIF('SOURCE BA'!$F:$F,$A66 &amp; "?")&gt;0,SUMIF('SOURCE BA'!$F:$F,$A66 &amp; "?", 'SOURCE BA'!$C:$C),"..."))</f>
        <v>...</v>
      </c>
      <c r="E66" s="587" t="str">
        <f>IF(COUNTIF('SOURCE EA'!$F:$F,$A66)&gt;0,SUMIF('SOURCE EA'!$F:$F,$A66,'SOURCE EA'!$C:$C),IF(COUNTIF('SOURCE EA'!$F:$F,$A66 &amp; "?")&gt;0,SUMIF('SOURCE EA'!$F:$F,$A66 &amp; "?", 'SOURCE EA'!$C:$C),"..."))</f>
        <v>...</v>
      </c>
      <c r="F66" s="587" t="str">
        <f>IF(COUNTIF('SOURCE SS'!$F:$F,$A66)&gt;0,SUMIF('SOURCE SS'!$F:$F,$A66,'SOURCE SS'!$C:$C),IF(COUNTIF('SOURCE SS'!$F:$F,$A66 &amp; "?")&gt;0,SUMIF('SOURCE SS'!$F:$F,$A66 &amp; "?", 'SOURCE SS'!$C:$C),"..."))</f>
        <v>...</v>
      </c>
      <c r="G66" s="587" t="str">
        <f>IF(COUNTIF('SOURCE CC'!$F:$F,$A66)&gt;0,SUMIF('SOURCE CC'!$F:$F,$A66,'SOURCE CC'!$C:$C),IF(COUNTIF('SOURCE CC'!$F:$F,$A66 &amp; "?")&gt;0,SUMIF('SOURCE CC'!$F:$F,$A66 &amp; "?", 'SOURCE CC'!$C:$C),"..."))</f>
        <v>...</v>
      </c>
      <c r="H66" s="587" t="str">
        <f>IF(COUNTIF('SOURCE CG'!$F:$F,$A66)&gt;0,SUMIF('SOURCE CG'!$F:$F,$A66,'SOURCE CG'!$C:$C),IF(COUNTIF('SOURCE CG'!$F:$F,$A66 &amp; "?")&gt;0,SUMIF('SOURCE CG'!$F:$F,$A66 &amp; "?", 'SOURCE CG'!$C:$C),IF(COUNT(D66:G66)&gt;0,SUM(D66:G66),"...")))</f>
        <v>...</v>
      </c>
      <c r="I66" s="587" t="str">
        <f>IF(COUNTIF('SOURCE SG'!$F:$F,$A66)&gt;0,SUMIF('SOURCE SG'!$F:$F,$A66,'SOURCE SG'!$C:$C),IF(COUNTIF('SOURCE SG'!$F:$F,$A66 &amp; "?")&gt;0,SUMIF('SOURCE SG'!$F:$F,$A66 &amp; "?", 'SOURCE SG'!$C:$C),"..."))</f>
        <v>...</v>
      </c>
      <c r="J66" s="587" t="str">
        <f>IF(COUNTIF('SOURCE LG'!$F:$F,$A66)&gt;0,SUMIF('SOURCE LG'!$F:$F,$A66,'SOURCE LG'!$C:$C),IF(COUNTIF('SOURCE LG'!$F:$F,$A66 &amp; "?")&gt;0,SUMIF('SOURCE LG'!$F:$F,$A66 &amp; "?", 'SOURCE LG'!$C:$C),"..."))</f>
        <v>...</v>
      </c>
      <c r="K66" s="587" t="str">
        <f>IF(COUNTIF('SOURCE CT'!$F:$F,$A66)&gt;0,SUMIF('SOURCE CT'!$F:$F,$A66,'SOURCE CT'!$C:$C),IF(COUNTIF('SOURCE CT'!$F:$F,$A66 &amp; "?")&gt;0,SUMIF('SOURCE CT'!$F:$F,$A66 &amp; "?", 'SOURCE CT'!$C:$C),"..."))</f>
        <v>...</v>
      </c>
      <c r="L66" s="587" t="str">
        <f>IF(COUNTIF('SOURCE GG'!$F:$F,$A66)&gt;0,SUMIF('SOURCE GG'!$F:$F,$A66,'SOURCE GG'!$C:$C),IF(COUNTIF('SOURCE GG'!$F:$F,$A66 &amp; "?")&gt;0,SUMIF('SOURCE GG'!$F:$F,$A66 &amp; "?", 'SOURCE GG'!$C:$C),IF(COUNT(H66:K66)&gt;0,SUM(H66:K66),"...")))</f>
        <v>...</v>
      </c>
      <c r="M66" s="587" t="str">
        <f>IF(COUNTIF('SOURCE NFPC'!$F:$F,$A66)&gt;0,SUMIF('SOURCE NFPC'!$F:$F,$A66,'SOURCE NFPC'!$C:$C),IF(COUNTIF('SOURCE NFPC'!$F:$F,$A66 &amp; "?")&gt;0,SUMIF('SOURCE NFPC'!$F:$F,$A66 &amp; "?", 'SOURCE NFPC'!$C:$C),"..."))</f>
        <v>...</v>
      </c>
      <c r="N66" s="587" t="str">
        <f>IF(COUNTIF('SOURCE CN'!$F:$F,$A66)&gt;0,SUMIF('SOURCE CN'!$F:$F,$A66,'SOURCE CN'!$C:$C),IF(COUNTIF('SOURCE CN'!$F:$F,$A66 &amp; "?")&gt;0,SUMIF('SOURCE CN'!$F:$F,$A66 &amp; "?", 'SOURCE CN'!$C:$C),"..."))</f>
        <v>...</v>
      </c>
      <c r="O66" s="587" t="str">
        <f>IF(COUNTIF('SOURCE NFPS'!$F:$F,$A66)&gt;0,SUMIF('SOURCE NFPS'!$F:$F,$A66,'SOURCE NFPS'!$C:$C),IF(COUNTIF('SOURCE NFPS'!$F:$F,$A66 &amp; "?")&gt;0,SUMIF('SOURCE NFPS'!$F:$F,$A66 &amp; "?", 'SOURCE NFPS'!$C:$C),IF(COUNT(L66:N66)&gt;0,SUM(L66:N66),"...")))</f>
        <v>...</v>
      </c>
      <c r="Q66" s="563">
        <f t="shared" si="0"/>
        <v>0</v>
      </c>
      <c r="R66" s="564">
        <f t="shared" si="1"/>
        <v>0</v>
      </c>
      <c r="S66" s="565">
        <f t="shared" si="2"/>
        <v>0</v>
      </c>
      <c r="U66" s="144">
        <v>4322</v>
      </c>
      <c r="V66" s="144" t="str">
        <f t="shared" si="3"/>
        <v>A4322</v>
      </c>
    </row>
    <row r="67" spans="1:22" ht="12.75" customHeight="1">
      <c r="A67" s="676">
        <v>4323</v>
      </c>
      <c r="B67" s="151" t="s">
        <v>412</v>
      </c>
      <c r="C67" s="4" t="s">
        <v>1063</v>
      </c>
      <c r="D67" s="587" t="str">
        <f>IF(COUNTIF('SOURCE BA'!$F:$F,$A67)&gt;0,SUMIF('SOURCE BA'!$F:$F,$A67,'SOURCE BA'!$C:$C),IF(COUNTIF('SOURCE BA'!$F:$F,$A67 &amp; "?")&gt;0,SUMIF('SOURCE BA'!$F:$F,$A67 &amp; "?", 'SOURCE BA'!$C:$C),"..."))</f>
        <v>...</v>
      </c>
      <c r="E67" s="587" t="str">
        <f>IF(COUNTIF('SOURCE EA'!$F:$F,$A67)&gt;0,SUMIF('SOURCE EA'!$F:$F,$A67,'SOURCE EA'!$C:$C),IF(COUNTIF('SOURCE EA'!$F:$F,$A67 &amp; "?")&gt;0,SUMIF('SOURCE EA'!$F:$F,$A67 &amp; "?", 'SOURCE EA'!$C:$C),"..."))</f>
        <v>...</v>
      </c>
      <c r="F67" s="587" t="str">
        <f>IF(COUNTIF('SOURCE SS'!$F:$F,$A67)&gt;0,SUMIF('SOURCE SS'!$F:$F,$A67,'SOURCE SS'!$C:$C),IF(COUNTIF('SOURCE SS'!$F:$F,$A67 &amp; "?")&gt;0,SUMIF('SOURCE SS'!$F:$F,$A67 &amp; "?", 'SOURCE SS'!$C:$C),"..."))</f>
        <v>...</v>
      </c>
      <c r="G67" s="587" t="str">
        <f>IF(COUNTIF('SOURCE CC'!$F:$F,$A67)&gt;0,SUMIF('SOURCE CC'!$F:$F,$A67,'SOURCE CC'!$C:$C),IF(COUNTIF('SOURCE CC'!$F:$F,$A67 &amp; "?")&gt;0,SUMIF('SOURCE CC'!$F:$F,$A67 &amp; "?", 'SOURCE CC'!$C:$C),"..."))</f>
        <v>...</v>
      </c>
      <c r="H67" s="587" t="str">
        <f>IF(COUNTIF('SOURCE CG'!$F:$F,$A67)&gt;0,SUMIF('SOURCE CG'!$F:$F,$A67,'SOURCE CG'!$C:$C),IF(COUNTIF('SOURCE CG'!$F:$F,$A67 &amp; "?")&gt;0,SUMIF('SOURCE CG'!$F:$F,$A67 &amp; "?", 'SOURCE CG'!$C:$C),IF(COUNT(D67:G67)&gt;0,SUM(D67:G67),"...")))</f>
        <v>...</v>
      </c>
      <c r="I67" s="587" t="str">
        <f>IF(COUNTIF('SOURCE SG'!$F:$F,$A67)&gt;0,SUMIF('SOURCE SG'!$F:$F,$A67,'SOURCE SG'!$C:$C),IF(COUNTIF('SOURCE SG'!$F:$F,$A67 &amp; "?")&gt;0,SUMIF('SOURCE SG'!$F:$F,$A67 &amp; "?", 'SOURCE SG'!$C:$C),"..."))</f>
        <v>...</v>
      </c>
      <c r="J67" s="587" t="str">
        <f>IF(COUNTIF('SOURCE LG'!$F:$F,$A67)&gt;0,SUMIF('SOURCE LG'!$F:$F,$A67,'SOURCE LG'!$C:$C),IF(COUNTIF('SOURCE LG'!$F:$F,$A67 &amp; "?")&gt;0,SUMIF('SOURCE LG'!$F:$F,$A67 &amp; "?", 'SOURCE LG'!$C:$C),"..."))</f>
        <v>...</v>
      </c>
      <c r="K67" s="587" t="str">
        <f>IF(COUNTIF('SOURCE CT'!$F:$F,$A67)&gt;0,SUMIF('SOURCE CT'!$F:$F,$A67,'SOURCE CT'!$C:$C),IF(COUNTIF('SOURCE CT'!$F:$F,$A67 &amp; "?")&gt;0,SUMIF('SOURCE CT'!$F:$F,$A67 &amp; "?", 'SOURCE CT'!$C:$C),"..."))</f>
        <v>...</v>
      </c>
      <c r="L67" s="587" t="str">
        <f>IF(COUNTIF('SOURCE GG'!$F:$F,$A67)&gt;0,SUMIF('SOURCE GG'!$F:$F,$A67,'SOURCE GG'!$C:$C),IF(COUNTIF('SOURCE GG'!$F:$F,$A67 &amp; "?")&gt;0,SUMIF('SOURCE GG'!$F:$F,$A67 &amp; "?", 'SOURCE GG'!$C:$C),IF(COUNT(H67:K67)&gt;0,SUM(H67:K67),"...")))</f>
        <v>...</v>
      </c>
      <c r="M67" s="587" t="str">
        <f>IF(COUNTIF('SOURCE NFPC'!$F:$F,$A67)&gt;0,SUMIF('SOURCE NFPC'!$F:$F,$A67,'SOURCE NFPC'!$C:$C),IF(COUNTIF('SOURCE NFPC'!$F:$F,$A67 &amp; "?")&gt;0,SUMIF('SOURCE NFPC'!$F:$F,$A67 &amp; "?", 'SOURCE NFPC'!$C:$C),"..."))</f>
        <v>...</v>
      </c>
      <c r="N67" s="587" t="str">
        <f>IF(COUNTIF('SOURCE CN'!$F:$F,$A67)&gt;0,SUMIF('SOURCE CN'!$F:$F,$A67,'SOURCE CN'!$C:$C),IF(COUNTIF('SOURCE CN'!$F:$F,$A67 &amp; "?")&gt;0,SUMIF('SOURCE CN'!$F:$F,$A67 &amp; "?", 'SOURCE CN'!$C:$C),"..."))</f>
        <v>...</v>
      </c>
      <c r="O67" s="587" t="str">
        <f>IF(COUNTIF('SOURCE NFPS'!$F:$F,$A67)&gt;0,SUMIF('SOURCE NFPS'!$F:$F,$A67,'SOURCE NFPS'!$C:$C),IF(COUNTIF('SOURCE NFPS'!$F:$F,$A67 &amp; "?")&gt;0,SUMIF('SOURCE NFPS'!$F:$F,$A67 &amp; "?", 'SOURCE NFPS'!$C:$C),IF(COUNT(L67:N67)&gt;0,SUM(L67:N67),"...")))</f>
        <v>...</v>
      </c>
      <c r="Q67" s="563">
        <f t="shared" si="0"/>
        <v>0</v>
      </c>
      <c r="R67" s="564">
        <f t="shared" si="1"/>
        <v>0</v>
      </c>
      <c r="S67" s="565">
        <f t="shared" si="2"/>
        <v>0</v>
      </c>
      <c r="U67" s="144">
        <v>4323</v>
      </c>
      <c r="V67" s="144" t="str">
        <f t="shared" si="3"/>
        <v>A4323</v>
      </c>
    </row>
    <row r="68" spans="1:22" ht="15" customHeight="1">
      <c r="A68" s="676">
        <v>4324</v>
      </c>
      <c r="B68" s="151" t="s">
        <v>945</v>
      </c>
      <c r="C68" s="4" t="s">
        <v>1063</v>
      </c>
      <c r="D68" s="587" t="str">
        <f>IF(COUNTIF('SOURCE BA'!$F:$F,$A68)&gt;0,SUMIF('SOURCE BA'!$F:$F,$A68,'SOURCE BA'!$C:$C),IF(COUNTIF('SOURCE BA'!$F:$F,$A68 &amp; "?")&gt;0,SUMIF('SOURCE BA'!$F:$F,$A68 &amp; "?", 'SOURCE BA'!$C:$C),"..."))</f>
        <v>...</v>
      </c>
      <c r="E68" s="587" t="str">
        <f>IF(COUNTIF('SOURCE EA'!$F:$F,$A68)&gt;0,SUMIF('SOURCE EA'!$F:$F,$A68,'SOURCE EA'!$C:$C),IF(COUNTIF('SOURCE EA'!$F:$F,$A68 &amp; "?")&gt;0,SUMIF('SOURCE EA'!$F:$F,$A68 &amp; "?", 'SOURCE EA'!$C:$C),"..."))</f>
        <v>...</v>
      </c>
      <c r="F68" s="587" t="str">
        <f>IF(COUNTIF('SOURCE SS'!$F:$F,$A68)&gt;0,SUMIF('SOURCE SS'!$F:$F,$A68,'SOURCE SS'!$C:$C),IF(COUNTIF('SOURCE SS'!$F:$F,$A68 &amp; "?")&gt;0,SUMIF('SOURCE SS'!$F:$F,$A68 &amp; "?", 'SOURCE SS'!$C:$C),"..."))</f>
        <v>...</v>
      </c>
      <c r="G68" s="587" t="str">
        <f>IF(COUNTIF('SOURCE CC'!$F:$F,$A68)&gt;0,SUMIF('SOURCE CC'!$F:$F,$A68,'SOURCE CC'!$C:$C),IF(COUNTIF('SOURCE CC'!$F:$F,$A68 &amp; "?")&gt;0,SUMIF('SOURCE CC'!$F:$F,$A68 &amp; "?", 'SOURCE CC'!$C:$C),"..."))</f>
        <v>...</v>
      </c>
      <c r="H68" s="587" t="str">
        <f>IF(COUNTIF('SOURCE CG'!$F:$F,$A68)&gt;0,SUMIF('SOURCE CG'!$F:$F,$A68,'SOURCE CG'!$C:$C),IF(COUNTIF('SOURCE CG'!$F:$F,$A68 &amp; "?")&gt;0,SUMIF('SOURCE CG'!$F:$F,$A68 &amp; "?", 'SOURCE CG'!$C:$C),IF(COUNT(D68:G68)&gt;0,SUM(D68:G68),"...")))</f>
        <v>...</v>
      </c>
      <c r="I68" s="587" t="str">
        <f>IF(COUNTIF('SOURCE SG'!$F:$F,$A68)&gt;0,SUMIF('SOURCE SG'!$F:$F,$A68,'SOURCE SG'!$C:$C),IF(COUNTIF('SOURCE SG'!$F:$F,$A68 &amp; "?")&gt;0,SUMIF('SOURCE SG'!$F:$F,$A68 &amp; "?", 'SOURCE SG'!$C:$C),"..."))</f>
        <v>...</v>
      </c>
      <c r="J68" s="587" t="str">
        <f>IF(COUNTIF('SOURCE LG'!$F:$F,$A68)&gt;0,SUMIF('SOURCE LG'!$F:$F,$A68,'SOURCE LG'!$C:$C),IF(COUNTIF('SOURCE LG'!$F:$F,$A68 &amp; "?")&gt;0,SUMIF('SOURCE LG'!$F:$F,$A68 &amp; "?", 'SOURCE LG'!$C:$C),"..."))</f>
        <v>...</v>
      </c>
      <c r="K68" s="587" t="str">
        <f>IF(COUNTIF('SOURCE CT'!$F:$F,$A68)&gt;0,SUMIF('SOURCE CT'!$F:$F,$A68,'SOURCE CT'!$C:$C),IF(COUNTIF('SOURCE CT'!$F:$F,$A68 &amp; "?")&gt;0,SUMIF('SOURCE CT'!$F:$F,$A68 &amp; "?", 'SOURCE CT'!$C:$C),"..."))</f>
        <v>...</v>
      </c>
      <c r="L68" s="587" t="str">
        <f>IF(COUNTIF('SOURCE GG'!$F:$F,$A68)&gt;0,SUMIF('SOURCE GG'!$F:$F,$A68,'SOURCE GG'!$C:$C),IF(COUNTIF('SOURCE GG'!$F:$F,$A68 &amp; "?")&gt;0,SUMIF('SOURCE GG'!$F:$F,$A68 &amp; "?", 'SOURCE GG'!$C:$C),IF(COUNT(H68:K68)&gt;0,SUM(H68:K68),"...")))</f>
        <v>...</v>
      </c>
      <c r="M68" s="587" t="str">
        <f>IF(COUNTIF('SOURCE NFPC'!$F:$F,$A68)&gt;0,SUMIF('SOURCE NFPC'!$F:$F,$A68,'SOURCE NFPC'!$C:$C),IF(COUNTIF('SOURCE NFPC'!$F:$F,$A68 &amp; "?")&gt;0,SUMIF('SOURCE NFPC'!$F:$F,$A68 &amp; "?", 'SOURCE NFPC'!$C:$C),"..."))</f>
        <v>...</v>
      </c>
      <c r="N68" s="587" t="str">
        <f>IF(COUNTIF('SOURCE CN'!$F:$F,$A68)&gt;0,SUMIF('SOURCE CN'!$F:$F,$A68,'SOURCE CN'!$C:$C),IF(COUNTIF('SOURCE CN'!$F:$F,$A68 &amp; "?")&gt;0,SUMIF('SOURCE CN'!$F:$F,$A68 &amp; "?", 'SOURCE CN'!$C:$C),"..."))</f>
        <v>...</v>
      </c>
      <c r="O68" s="587" t="str">
        <f>IF(COUNTIF('SOURCE NFPS'!$F:$F,$A68)&gt;0,SUMIF('SOURCE NFPS'!$F:$F,$A68,'SOURCE NFPS'!$C:$C),IF(COUNTIF('SOURCE NFPS'!$F:$F,$A68 &amp; "?")&gt;0,SUMIF('SOURCE NFPS'!$F:$F,$A68 &amp; "?", 'SOURCE NFPS'!$C:$C),IF(COUNT(L68:N68)&gt;0,SUM(L68:N68),"...")))</f>
        <v>...</v>
      </c>
      <c r="Q68" s="563">
        <f t="shared" si="0"/>
        <v>0</v>
      </c>
      <c r="R68" s="564">
        <f t="shared" si="1"/>
        <v>0</v>
      </c>
      <c r="S68" s="565">
        <f t="shared" si="2"/>
        <v>0</v>
      </c>
      <c r="U68" s="144">
        <v>4324</v>
      </c>
      <c r="V68" s="144" t="str">
        <f t="shared" si="3"/>
        <v>A4324</v>
      </c>
    </row>
    <row r="69" spans="1:22" ht="13.5" customHeight="1">
      <c r="A69" s="676">
        <v>4325</v>
      </c>
      <c r="B69" s="151" t="s">
        <v>892</v>
      </c>
      <c r="C69" s="4" t="s">
        <v>1063</v>
      </c>
      <c r="D69" s="587" t="str">
        <f>IF(COUNTIF('SOURCE BA'!$F:$F,$A69)&gt;0,SUMIF('SOURCE BA'!$F:$F,$A69,'SOURCE BA'!$C:$C),IF(COUNTIF('SOURCE BA'!$F:$F,$A69 &amp; "?")&gt;0,SUMIF('SOURCE BA'!$F:$F,$A69 &amp; "?", 'SOURCE BA'!$C:$C),"..."))</f>
        <v>...</v>
      </c>
      <c r="E69" s="587" t="str">
        <f>IF(COUNTIF('SOURCE EA'!$F:$F,$A69)&gt;0,SUMIF('SOURCE EA'!$F:$F,$A69,'SOURCE EA'!$C:$C),IF(COUNTIF('SOURCE EA'!$F:$F,$A69 &amp; "?")&gt;0,SUMIF('SOURCE EA'!$F:$F,$A69 &amp; "?", 'SOURCE EA'!$C:$C),"..."))</f>
        <v>...</v>
      </c>
      <c r="F69" s="587" t="str">
        <f>IF(COUNTIF('SOURCE SS'!$F:$F,$A69)&gt;0,SUMIF('SOURCE SS'!$F:$F,$A69,'SOURCE SS'!$C:$C),IF(COUNTIF('SOURCE SS'!$F:$F,$A69 &amp; "?")&gt;0,SUMIF('SOURCE SS'!$F:$F,$A69 &amp; "?", 'SOURCE SS'!$C:$C),"..."))</f>
        <v>...</v>
      </c>
      <c r="G69" s="587" t="str">
        <f>IF(COUNTIF('SOURCE CC'!$F:$F,$A69)&gt;0,SUMIF('SOURCE CC'!$F:$F,$A69,'SOURCE CC'!$C:$C),IF(COUNTIF('SOURCE CC'!$F:$F,$A69 &amp; "?")&gt;0,SUMIF('SOURCE CC'!$F:$F,$A69 &amp; "?", 'SOURCE CC'!$C:$C),"..."))</f>
        <v>...</v>
      </c>
      <c r="H69" s="587" t="str">
        <f>IF(COUNTIF('SOURCE CG'!$F:$F,$A69)&gt;0,SUMIF('SOURCE CG'!$F:$F,$A69,'SOURCE CG'!$C:$C),IF(COUNTIF('SOURCE CG'!$F:$F,$A69 &amp; "?")&gt;0,SUMIF('SOURCE CG'!$F:$F,$A69 &amp; "?", 'SOURCE CG'!$C:$C),IF(COUNT(D69:G69)&gt;0,SUM(D69:G69),"...")))</f>
        <v>...</v>
      </c>
      <c r="I69" s="587" t="str">
        <f>IF(COUNTIF('SOURCE SG'!$F:$F,$A69)&gt;0,SUMIF('SOURCE SG'!$F:$F,$A69,'SOURCE SG'!$C:$C),IF(COUNTIF('SOURCE SG'!$F:$F,$A69 &amp; "?")&gt;0,SUMIF('SOURCE SG'!$F:$F,$A69 &amp; "?", 'SOURCE SG'!$C:$C),"..."))</f>
        <v>...</v>
      </c>
      <c r="J69" s="587" t="str">
        <f>IF(COUNTIF('SOURCE LG'!$F:$F,$A69)&gt;0,SUMIF('SOURCE LG'!$F:$F,$A69,'SOURCE LG'!$C:$C),IF(COUNTIF('SOURCE LG'!$F:$F,$A69 &amp; "?")&gt;0,SUMIF('SOURCE LG'!$F:$F,$A69 &amp; "?", 'SOURCE LG'!$C:$C),"..."))</f>
        <v>...</v>
      </c>
      <c r="K69" s="587" t="str">
        <f>IF(COUNTIF('SOURCE CT'!$F:$F,$A69)&gt;0,SUMIF('SOURCE CT'!$F:$F,$A69,'SOURCE CT'!$C:$C),IF(COUNTIF('SOURCE CT'!$F:$F,$A69 &amp; "?")&gt;0,SUMIF('SOURCE CT'!$F:$F,$A69 &amp; "?", 'SOURCE CT'!$C:$C),"..."))</f>
        <v>...</v>
      </c>
      <c r="L69" s="587" t="str">
        <f>IF(COUNTIF('SOURCE GG'!$F:$F,$A69)&gt;0,SUMIF('SOURCE GG'!$F:$F,$A69,'SOURCE GG'!$C:$C),IF(COUNTIF('SOURCE GG'!$F:$F,$A69 &amp; "?")&gt;0,SUMIF('SOURCE GG'!$F:$F,$A69 &amp; "?", 'SOURCE GG'!$C:$C),IF(COUNT(H69:K69)&gt;0,SUM(H69:K69),"...")))</f>
        <v>...</v>
      </c>
      <c r="M69" s="587" t="str">
        <f>IF(COUNTIF('SOURCE NFPC'!$F:$F,$A69)&gt;0,SUMIF('SOURCE NFPC'!$F:$F,$A69,'SOURCE NFPC'!$C:$C),IF(COUNTIF('SOURCE NFPC'!$F:$F,$A69 &amp; "?")&gt;0,SUMIF('SOURCE NFPC'!$F:$F,$A69 &amp; "?", 'SOURCE NFPC'!$C:$C),"..."))</f>
        <v>...</v>
      </c>
      <c r="N69" s="587" t="str">
        <f>IF(COUNTIF('SOURCE CN'!$F:$F,$A69)&gt;0,SUMIF('SOURCE CN'!$F:$F,$A69,'SOURCE CN'!$C:$C),IF(COUNTIF('SOURCE CN'!$F:$F,$A69 &amp; "?")&gt;0,SUMIF('SOURCE CN'!$F:$F,$A69 &amp; "?", 'SOURCE CN'!$C:$C),"..."))</f>
        <v>...</v>
      </c>
      <c r="O69" s="587" t="str">
        <f>IF(COUNTIF('SOURCE NFPS'!$F:$F,$A69)&gt;0,SUMIF('SOURCE NFPS'!$F:$F,$A69,'SOURCE NFPS'!$C:$C),IF(COUNTIF('SOURCE NFPS'!$F:$F,$A69 &amp; "?")&gt;0,SUMIF('SOURCE NFPS'!$F:$F,$A69 &amp; "?", 'SOURCE NFPS'!$C:$C),IF(COUNT(L69:N69)&gt;0,SUM(L69:N69),"...")))</f>
        <v>...</v>
      </c>
      <c r="Q69" s="563">
        <f t="shared" si="0"/>
        <v>0</v>
      </c>
      <c r="R69" s="564">
        <f t="shared" si="1"/>
        <v>0</v>
      </c>
      <c r="S69" s="565">
        <f t="shared" si="2"/>
        <v>0</v>
      </c>
      <c r="U69" s="144">
        <v>4325</v>
      </c>
      <c r="V69" s="144" t="str">
        <f t="shared" si="3"/>
        <v>A4325</v>
      </c>
    </row>
    <row r="70" spans="1:22" ht="10.5" customHeight="1">
      <c r="A70" s="676">
        <v>4326</v>
      </c>
      <c r="B70" s="151" t="s">
        <v>1344</v>
      </c>
      <c r="C70" s="4" t="s">
        <v>1063</v>
      </c>
      <c r="D70" s="587" t="str">
        <f>IF(COUNTIF('SOURCE BA'!$F:$F,$A70)&gt;0,SUMIF('SOURCE BA'!$F:$F,$A70,'SOURCE BA'!$C:$C),IF(COUNTIF('SOURCE BA'!$F:$F,$A70 &amp; "?")&gt;0,SUMIF('SOURCE BA'!$F:$F,$A70 &amp; "?", 'SOURCE BA'!$C:$C),"..."))</f>
        <v>...</v>
      </c>
      <c r="E70" s="587" t="str">
        <f>IF(COUNTIF('SOURCE EA'!$F:$F,$A70)&gt;0,SUMIF('SOURCE EA'!$F:$F,$A70,'SOURCE EA'!$C:$C),IF(COUNTIF('SOURCE EA'!$F:$F,$A70 &amp; "?")&gt;0,SUMIF('SOURCE EA'!$F:$F,$A70 &amp; "?", 'SOURCE EA'!$C:$C),"..."))</f>
        <v>...</v>
      </c>
      <c r="F70" s="587" t="str">
        <f>IF(COUNTIF('SOURCE SS'!$F:$F,$A70)&gt;0,SUMIF('SOURCE SS'!$F:$F,$A70,'SOURCE SS'!$C:$C),IF(COUNTIF('SOURCE SS'!$F:$F,$A70 &amp; "?")&gt;0,SUMIF('SOURCE SS'!$F:$F,$A70 &amp; "?", 'SOURCE SS'!$C:$C),"..."))</f>
        <v>...</v>
      </c>
      <c r="G70" s="587" t="str">
        <f>IF(COUNTIF('SOURCE CC'!$F:$F,$A70)&gt;0,SUMIF('SOURCE CC'!$F:$F,$A70,'SOURCE CC'!$C:$C),IF(COUNTIF('SOURCE CC'!$F:$F,$A70 &amp; "?")&gt;0,SUMIF('SOURCE CC'!$F:$F,$A70 &amp; "?", 'SOURCE CC'!$C:$C),"..."))</f>
        <v>...</v>
      </c>
      <c r="H70" s="587" t="str">
        <f>IF(COUNTIF('SOURCE CG'!$F:$F,$A70)&gt;0,SUMIF('SOURCE CG'!$F:$F,$A70,'SOURCE CG'!$C:$C),IF(COUNTIF('SOURCE CG'!$F:$F,$A70 &amp; "?")&gt;0,SUMIF('SOURCE CG'!$F:$F,$A70 &amp; "?", 'SOURCE CG'!$C:$C),IF(COUNT(D70:G70)&gt;0,SUM(D70:G70),"...")))</f>
        <v>...</v>
      </c>
      <c r="I70" s="587" t="str">
        <f>IF(COUNTIF('SOURCE SG'!$F:$F,$A70)&gt;0,SUMIF('SOURCE SG'!$F:$F,$A70,'SOURCE SG'!$C:$C),IF(COUNTIF('SOURCE SG'!$F:$F,$A70 &amp; "?")&gt;0,SUMIF('SOURCE SG'!$F:$F,$A70 &amp; "?", 'SOURCE SG'!$C:$C),"..."))</f>
        <v>...</v>
      </c>
      <c r="J70" s="587" t="str">
        <f>IF(COUNTIF('SOURCE LG'!$F:$F,$A70)&gt;0,SUMIF('SOURCE LG'!$F:$F,$A70,'SOURCE LG'!$C:$C),IF(COUNTIF('SOURCE LG'!$F:$F,$A70 &amp; "?")&gt;0,SUMIF('SOURCE LG'!$F:$F,$A70 &amp; "?", 'SOURCE LG'!$C:$C),"..."))</f>
        <v>...</v>
      </c>
      <c r="K70" s="587" t="str">
        <f>IF(COUNTIF('SOURCE CT'!$F:$F,$A70)&gt;0,SUMIF('SOURCE CT'!$F:$F,$A70,'SOURCE CT'!$C:$C),IF(COUNTIF('SOURCE CT'!$F:$F,$A70 &amp; "?")&gt;0,SUMIF('SOURCE CT'!$F:$F,$A70 &amp; "?", 'SOURCE CT'!$C:$C),"..."))</f>
        <v>...</v>
      </c>
      <c r="L70" s="587" t="str">
        <f>IF(COUNTIF('SOURCE GG'!$F:$F,$A70)&gt;0,SUMIF('SOURCE GG'!$F:$F,$A70,'SOURCE GG'!$C:$C),IF(COUNTIF('SOURCE GG'!$F:$F,$A70 &amp; "?")&gt;0,SUMIF('SOURCE GG'!$F:$F,$A70 &amp; "?", 'SOURCE GG'!$C:$C),IF(COUNT(H70:K70)&gt;0,SUM(H70:K70),"...")))</f>
        <v>...</v>
      </c>
      <c r="M70" s="587" t="str">
        <f>IF(COUNTIF('SOURCE NFPC'!$F:$F,$A70)&gt;0,SUMIF('SOURCE NFPC'!$F:$F,$A70,'SOURCE NFPC'!$C:$C),IF(COUNTIF('SOURCE NFPC'!$F:$F,$A70 &amp; "?")&gt;0,SUMIF('SOURCE NFPC'!$F:$F,$A70 &amp; "?", 'SOURCE NFPC'!$C:$C),"..."))</f>
        <v>...</v>
      </c>
      <c r="N70" s="587" t="str">
        <f>IF(COUNTIF('SOURCE CN'!$F:$F,$A70)&gt;0,SUMIF('SOURCE CN'!$F:$F,$A70,'SOURCE CN'!$C:$C),IF(COUNTIF('SOURCE CN'!$F:$F,$A70 &amp; "?")&gt;0,SUMIF('SOURCE CN'!$F:$F,$A70 &amp; "?", 'SOURCE CN'!$C:$C),"..."))</f>
        <v>...</v>
      </c>
      <c r="O70" s="587" t="str">
        <f>IF(COUNTIF('SOURCE NFPS'!$F:$F,$A70)&gt;0,SUMIF('SOURCE NFPS'!$F:$F,$A70,'SOURCE NFPS'!$C:$C),IF(COUNTIF('SOURCE NFPS'!$F:$F,$A70 &amp; "?")&gt;0,SUMIF('SOURCE NFPS'!$F:$F,$A70 &amp; "?", 'SOURCE NFPS'!$C:$C),IF(COUNT(L70:N70)&gt;0,SUM(L70:N70),"...")))</f>
        <v>...</v>
      </c>
      <c r="Q70" s="563">
        <f t="shared" si="0"/>
        <v>0</v>
      </c>
      <c r="R70" s="564">
        <f t="shared" si="1"/>
        <v>0</v>
      </c>
      <c r="S70" s="565">
        <f t="shared" si="2"/>
        <v>0</v>
      </c>
      <c r="U70" s="144">
        <v>4326</v>
      </c>
      <c r="V70" s="144" t="str">
        <f t="shared" si="3"/>
        <v>A4326</v>
      </c>
    </row>
    <row r="71" spans="1:22" ht="10.5" customHeight="1">
      <c r="A71" s="677">
        <v>4327</v>
      </c>
      <c r="B71" s="96" t="s">
        <v>1345</v>
      </c>
      <c r="C71" s="4" t="s">
        <v>1063</v>
      </c>
      <c r="D71" s="587" t="str">
        <f>IF(COUNTIF('SOURCE BA'!$F:$F,$A71)&gt;0,SUMIF('SOURCE BA'!$F:$F,$A71,'SOURCE BA'!$C:$C),IF(COUNTIF('SOURCE BA'!$F:$F,$A71 &amp; "?")&gt;0,SUMIF('SOURCE BA'!$F:$F,$A71 &amp; "?", 'SOURCE BA'!$C:$C),"..."))</f>
        <v>...</v>
      </c>
      <c r="E71" s="587" t="str">
        <f>IF(COUNTIF('SOURCE EA'!$F:$F,$A71)&gt;0,SUMIF('SOURCE EA'!$F:$F,$A71,'SOURCE EA'!$C:$C),IF(COUNTIF('SOURCE EA'!$F:$F,$A71 &amp; "?")&gt;0,SUMIF('SOURCE EA'!$F:$F,$A71 &amp; "?", 'SOURCE EA'!$C:$C),"..."))</f>
        <v>...</v>
      </c>
      <c r="F71" s="587" t="str">
        <f>IF(COUNTIF('SOURCE SS'!$F:$F,$A71)&gt;0,SUMIF('SOURCE SS'!$F:$F,$A71,'SOURCE SS'!$C:$C),IF(COUNTIF('SOURCE SS'!$F:$F,$A71 &amp; "?")&gt;0,SUMIF('SOURCE SS'!$F:$F,$A71 &amp; "?", 'SOURCE SS'!$C:$C),"..."))</f>
        <v>...</v>
      </c>
      <c r="G71" s="587" t="str">
        <f>IF(COUNTIF('SOURCE CC'!$F:$F,$A71)&gt;0,SUMIF('SOURCE CC'!$F:$F,$A71,'SOURCE CC'!$C:$C),IF(COUNTIF('SOURCE CC'!$F:$F,$A71 &amp; "?")&gt;0,SUMIF('SOURCE CC'!$F:$F,$A71 &amp; "?", 'SOURCE CC'!$C:$C),"..."))</f>
        <v>...</v>
      </c>
      <c r="H71" s="587" t="str">
        <f>IF(COUNTIF('SOURCE CG'!$F:$F,$A71)&gt;0,SUMIF('SOURCE CG'!$F:$F,$A71,'SOURCE CG'!$C:$C),IF(COUNTIF('SOURCE CG'!$F:$F,$A71 &amp; "?")&gt;0,SUMIF('SOURCE CG'!$F:$F,$A71 &amp; "?", 'SOURCE CG'!$C:$C),IF(COUNT(D71:G71)&gt;0,SUM(D71:G71),"...")))</f>
        <v>...</v>
      </c>
      <c r="I71" s="587" t="str">
        <f>IF(COUNTIF('SOURCE SG'!$F:$F,$A71)&gt;0,SUMIF('SOURCE SG'!$F:$F,$A71,'SOURCE SG'!$C:$C),IF(COUNTIF('SOURCE SG'!$F:$F,$A71 &amp; "?")&gt;0,SUMIF('SOURCE SG'!$F:$F,$A71 &amp; "?", 'SOURCE SG'!$C:$C),"..."))</f>
        <v>...</v>
      </c>
      <c r="J71" s="587" t="str">
        <f>IF(COUNTIF('SOURCE LG'!$F:$F,$A71)&gt;0,SUMIF('SOURCE LG'!$F:$F,$A71,'SOURCE LG'!$C:$C),IF(COUNTIF('SOURCE LG'!$F:$F,$A71 &amp; "?")&gt;0,SUMIF('SOURCE LG'!$F:$F,$A71 &amp; "?", 'SOURCE LG'!$C:$C),"..."))</f>
        <v>...</v>
      </c>
      <c r="K71" s="587" t="str">
        <f>IF(COUNTIF('SOURCE CT'!$F:$F,$A71)&gt;0,SUMIF('SOURCE CT'!$F:$F,$A71,'SOURCE CT'!$C:$C),IF(COUNTIF('SOURCE CT'!$F:$F,$A71 &amp; "?")&gt;0,SUMIF('SOURCE CT'!$F:$F,$A71 &amp; "?", 'SOURCE CT'!$C:$C),"..."))</f>
        <v>...</v>
      </c>
      <c r="L71" s="587" t="str">
        <f>IF(COUNTIF('SOURCE GG'!$F:$F,$A71)&gt;0,SUMIF('SOURCE GG'!$F:$F,$A71,'SOURCE GG'!$C:$C),IF(COUNTIF('SOURCE GG'!$F:$F,$A71 &amp; "?")&gt;0,SUMIF('SOURCE GG'!$F:$F,$A71 &amp; "?", 'SOURCE GG'!$C:$C),IF(COUNT(H71:K71)&gt;0,SUM(H71:K71),"...")))</f>
        <v>...</v>
      </c>
      <c r="M71" s="587" t="str">
        <f>IF(COUNTIF('SOURCE NFPC'!$F:$F,$A71)&gt;0,SUMIF('SOURCE NFPC'!$F:$F,$A71,'SOURCE NFPC'!$C:$C),IF(COUNTIF('SOURCE NFPC'!$F:$F,$A71 &amp; "?")&gt;0,SUMIF('SOURCE NFPC'!$F:$F,$A71 &amp; "?", 'SOURCE NFPC'!$C:$C),"..."))</f>
        <v>...</v>
      </c>
      <c r="N71" s="587" t="str">
        <f>IF(COUNTIF('SOURCE CN'!$F:$F,$A71)&gt;0,SUMIF('SOURCE CN'!$F:$F,$A71,'SOURCE CN'!$C:$C),IF(COUNTIF('SOURCE CN'!$F:$F,$A71 &amp; "?")&gt;0,SUMIF('SOURCE CN'!$F:$F,$A71 &amp; "?", 'SOURCE CN'!$C:$C),"..."))</f>
        <v>...</v>
      </c>
      <c r="O71" s="587" t="str">
        <f>IF(COUNTIF('SOURCE NFPS'!$F:$F,$A71)&gt;0,SUMIF('SOURCE NFPS'!$F:$F,$A71,'SOURCE NFPS'!$C:$C),IF(COUNTIF('SOURCE NFPS'!$F:$F,$A71 &amp; "?")&gt;0,SUMIF('SOURCE NFPS'!$F:$F,$A71 &amp; "?", 'SOURCE NFPS'!$C:$C),IF(COUNT(L71:N71)&gt;0,SUM(L71:N71),"...")))</f>
        <v>...</v>
      </c>
      <c r="Q71" s="563">
        <f t="shared" si="0"/>
        <v>0</v>
      </c>
      <c r="R71" s="564">
        <f t="shared" si="1"/>
        <v>0</v>
      </c>
      <c r="S71" s="565">
        <f t="shared" si="2"/>
        <v>0</v>
      </c>
      <c r="U71" s="144">
        <v>4327</v>
      </c>
      <c r="V71" s="144" t="str">
        <f t="shared" si="3"/>
        <v>A4327</v>
      </c>
    </row>
    <row r="72" spans="1:22" ht="15" customHeight="1">
      <c r="A72" s="682">
        <v>4328</v>
      </c>
      <c r="B72" s="105" t="s">
        <v>1408</v>
      </c>
      <c r="C72" s="6" t="s">
        <v>1063</v>
      </c>
      <c r="D72" s="589" t="str">
        <f>IF(COUNTIF('SOURCE BA'!$F:$F,$A72)&gt;0,SUMIF('SOURCE BA'!$F:$F,$A72,'SOURCE BA'!$C:$C),IF(COUNTIF('SOURCE BA'!$F:$F,$A72 &amp; "?")&gt;0,SUMIF('SOURCE BA'!$F:$F,$A72 &amp; "?", 'SOURCE BA'!$C:$C),"..."))</f>
        <v>...</v>
      </c>
      <c r="E72" s="589" t="str">
        <f>IF(COUNTIF('SOURCE EA'!$F:$F,$A72)&gt;0,SUMIF('SOURCE EA'!$F:$F,$A72,'SOURCE EA'!$C:$C),IF(COUNTIF('SOURCE EA'!$F:$F,$A72 &amp; "?")&gt;0,SUMIF('SOURCE EA'!$F:$F,$A72 &amp; "?", 'SOURCE EA'!$C:$C),"..."))</f>
        <v>...</v>
      </c>
      <c r="F72" s="589" t="str">
        <f>IF(COUNTIF('SOURCE SS'!$F:$F,$A72)&gt;0,SUMIF('SOURCE SS'!$F:$F,$A72,'SOURCE SS'!$C:$C),IF(COUNTIF('SOURCE SS'!$F:$F,$A72 &amp; "?")&gt;0,SUMIF('SOURCE SS'!$F:$F,$A72 &amp; "?", 'SOURCE SS'!$C:$C),"..."))</f>
        <v>...</v>
      </c>
      <c r="G72" s="589" t="str">
        <f>IF(COUNTIF('SOURCE CC'!$F:$F,$A72)&gt;0,SUMIF('SOURCE CC'!$F:$F,$A72,'SOURCE CC'!$C:$C),IF(COUNTIF('SOURCE CC'!$F:$F,$A72 &amp; "?")&gt;0,SUMIF('SOURCE CC'!$F:$F,$A72 &amp; "?", 'SOURCE CC'!$C:$C),"..."))</f>
        <v>...</v>
      </c>
      <c r="H72" s="589" t="str">
        <f>IF(COUNTIF('SOURCE CG'!$F:$F,$A72)&gt;0,SUMIF('SOURCE CG'!$F:$F,$A72,'SOURCE CG'!$C:$C),IF(COUNTIF('SOURCE CG'!$F:$F,$A72 &amp; "?")&gt;0,SUMIF('SOURCE CG'!$F:$F,$A72 &amp; "?", 'SOURCE CG'!$C:$C),IF(COUNT(D72:G72)&gt;0,SUM(D72:G72),"...")))</f>
        <v>...</v>
      </c>
      <c r="I72" s="589" t="str">
        <f>IF(COUNTIF('SOURCE SG'!$F:$F,$A72)&gt;0,SUMIF('SOURCE SG'!$F:$F,$A72,'SOURCE SG'!$C:$C),IF(COUNTIF('SOURCE SG'!$F:$F,$A72 &amp; "?")&gt;0,SUMIF('SOURCE SG'!$F:$F,$A72 &amp; "?", 'SOURCE SG'!$C:$C),"..."))</f>
        <v>...</v>
      </c>
      <c r="J72" s="589" t="str">
        <f>IF(COUNTIF('SOURCE LG'!$F:$F,$A72)&gt;0,SUMIF('SOURCE LG'!$F:$F,$A72,'SOURCE LG'!$C:$C),IF(COUNTIF('SOURCE LG'!$F:$F,$A72 &amp; "?")&gt;0,SUMIF('SOURCE LG'!$F:$F,$A72 &amp; "?", 'SOURCE LG'!$C:$C),"..."))</f>
        <v>...</v>
      </c>
      <c r="K72" s="589" t="str">
        <f>IF(COUNTIF('SOURCE CT'!$F:$F,$A72)&gt;0,SUMIF('SOURCE CT'!$F:$F,$A72,'SOURCE CT'!$C:$C),IF(COUNTIF('SOURCE CT'!$F:$F,$A72 &amp; "?")&gt;0,SUMIF('SOURCE CT'!$F:$F,$A72 &amp; "?", 'SOURCE CT'!$C:$C),"..."))</f>
        <v>...</v>
      </c>
      <c r="L72" s="589" t="str">
        <f>IF(COUNTIF('SOURCE GG'!$F:$F,$A72)&gt;0,SUMIF('SOURCE GG'!$F:$F,$A72,'SOURCE GG'!$C:$C),IF(COUNTIF('SOURCE GG'!$F:$F,$A72 &amp; "?")&gt;0,SUMIF('SOURCE GG'!$F:$F,$A72 &amp; "?", 'SOURCE GG'!$C:$C),IF(COUNT(H72:K72)&gt;0,SUM(H72:K72),"...")))</f>
        <v>...</v>
      </c>
      <c r="M72" s="589" t="str">
        <f>IF(COUNTIF('SOURCE NFPC'!$F:$F,$A72)&gt;0,SUMIF('SOURCE NFPC'!$F:$F,$A72,'SOURCE NFPC'!$C:$C),IF(COUNTIF('SOURCE NFPC'!$F:$F,$A72 &amp; "?")&gt;0,SUMIF('SOURCE NFPC'!$F:$F,$A72 &amp; "?", 'SOURCE NFPC'!$C:$C),"..."))</f>
        <v>...</v>
      </c>
      <c r="N72" s="589" t="str">
        <f>IF(COUNTIF('SOURCE CN'!$F:$F,$A72)&gt;0,SUMIF('SOURCE CN'!$F:$F,$A72,'SOURCE CN'!$C:$C),IF(COUNTIF('SOURCE CN'!$F:$F,$A72 &amp; "?")&gt;0,SUMIF('SOURCE CN'!$F:$F,$A72 &amp; "?", 'SOURCE CN'!$C:$C),"..."))</f>
        <v>...</v>
      </c>
      <c r="O72" s="589" t="str">
        <f>IF(COUNTIF('SOURCE NFPS'!$F:$F,$A72)&gt;0,SUMIF('SOURCE NFPS'!$F:$F,$A72,'SOURCE NFPS'!$C:$C),IF(COUNTIF('SOURCE NFPS'!$F:$F,$A72 &amp; "?")&gt;0,SUMIF('SOURCE NFPS'!$F:$F,$A72 &amp; "?", 'SOURCE NFPS'!$C:$C),IF(COUNT(L72:N72)&gt;0,SUM(L72:N72),"...")))</f>
        <v>...</v>
      </c>
      <c r="Q72" s="569">
        <f t="shared" si="0"/>
        <v>0</v>
      </c>
      <c r="R72" s="570">
        <f t="shared" si="1"/>
        <v>0</v>
      </c>
      <c r="S72" s="571">
        <f t="shared" si="2"/>
        <v>0</v>
      </c>
      <c r="U72" s="142">
        <v>4328</v>
      </c>
      <c r="V72" s="142" t="str">
        <f t="shared" si="3"/>
        <v>A4328</v>
      </c>
    </row>
    <row r="73" spans="1:22" s="596" customFormat="1" ht="10.5" customHeight="1">
      <c r="A73" s="590"/>
      <c r="B73" s="591" t="s">
        <v>1051</v>
      </c>
      <c r="C73" s="592" t="s">
        <v>1063</v>
      </c>
      <c r="D73" s="593"/>
      <c r="E73" s="593"/>
      <c r="F73" s="594"/>
      <c r="G73" s="593"/>
      <c r="H73" s="594"/>
      <c r="I73" s="593"/>
      <c r="J73" s="594"/>
      <c r="K73" s="593"/>
      <c r="L73" s="595"/>
      <c r="M73" s="593"/>
      <c r="N73" s="593"/>
      <c r="O73" s="595"/>
      <c r="Q73" s="610"/>
      <c r="R73" s="611"/>
      <c r="S73" s="612"/>
      <c r="U73" s="590"/>
      <c r="V73" s="590"/>
    </row>
    <row r="74" spans="1:22" s="596" customFormat="1" ht="10.5" customHeight="1">
      <c r="A74" s="590" t="s">
        <v>1052</v>
      </c>
      <c r="B74" s="600" t="s">
        <v>2337</v>
      </c>
      <c r="C74" s="592" t="s">
        <v>1063</v>
      </c>
      <c r="D74" s="660" t="str">
        <f>IF(COUNTIF('SOURCE BA'!$F:$F,$A74)&gt;0,SUMIF('SOURCE BA'!$F:$F,$A74,'SOURCE BA'!$C:$C),IF(COUNTIF('SOURCE BA'!$F:$F,$A74 &amp; "?")&gt;0,SUMIF('SOURCE BA'!$F:$F,$A74 &amp; "?", 'SOURCE BA'!$C:$C),"..."))</f>
        <v>...</v>
      </c>
      <c r="E74" s="660" t="str">
        <f>IF(COUNTIF('SOURCE EA'!$F:$F,$A74)&gt;0,SUMIF('SOURCE EA'!$F:$F,$A74,'SOURCE EA'!$C:$C),IF(COUNTIF('SOURCE EA'!$F:$F,$A74 &amp; "?")&gt;0,SUMIF('SOURCE EA'!$F:$F,$A74 &amp; "?", 'SOURCE EA'!$C:$C),"..."))</f>
        <v>...</v>
      </c>
      <c r="F74" s="660" t="str">
        <f>IF(COUNTIF('SOURCE SS'!$F:$F,$A74)&gt;0,SUMIF('SOURCE SS'!$F:$F,$A74,'SOURCE SS'!$C:$C),IF(COUNTIF('SOURCE SS'!$F:$F,$A74 &amp; "?")&gt;0,SUMIF('SOURCE SS'!$F:$F,$A74 &amp; "?", 'SOURCE SS'!$C:$C),"..."))</f>
        <v>...</v>
      </c>
      <c r="G74" s="660" t="str">
        <f>IF(COUNTIF('SOURCE CC'!$F:$F,$A74)&gt;0,SUMIF('SOURCE CC'!$F:$F,$A74,'SOURCE CC'!$C:$C),IF(COUNTIF('SOURCE CC'!$F:$F,$A74 &amp; "?")&gt;0,SUMIF('SOURCE CC'!$F:$F,$A74 &amp; "?", 'SOURCE CC'!$C:$C),"..."))</f>
        <v>...</v>
      </c>
      <c r="H74" s="660" t="str">
        <f>IF(COUNTIF('SOURCE CG'!$F:$F,$A74)&gt;0,SUMIF('SOURCE CG'!$F:$F,$A74,'SOURCE CG'!$C:$C),IF(COUNTIF('SOURCE CG'!$F:$F,$A74 &amp; "?")&gt;0,SUMIF('SOURCE CG'!$F:$F,$A74 &amp; "?", 'SOURCE CG'!$C:$C),IF(COUNT(D74:G74)&gt;0,SUM(D74:G74),"...")))</f>
        <v>...</v>
      </c>
      <c r="I74" s="660" t="str">
        <f>IF(COUNTIF('SOURCE SG'!$F:$F,$A74)&gt;0,SUMIF('SOURCE SG'!$F:$F,$A74,'SOURCE SG'!$C:$C),IF(COUNTIF('SOURCE SG'!$F:$F,$A74 &amp; "?")&gt;0,SUMIF('SOURCE SG'!$F:$F,$A74 &amp; "?", 'SOURCE SG'!$C:$C),"..."))</f>
        <v>...</v>
      </c>
      <c r="J74" s="660" t="str">
        <f>IF(COUNTIF('SOURCE LG'!$F:$F,$A74)&gt;0,SUMIF('SOURCE LG'!$F:$F,$A74,'SOURCE LG'!$C:$C),IF(COUNTIF('SOURCE LG'!$F:$F,$A74 &amp; "?")&gt;0,SUMIF('SOURCE LG'!$F:$F,$A74 &amp; "?", 'SOURCE LG'!$C:$C),"..."))</f>
        <v>...</v>
      </c>
      <c r="K74" s="660" t="str">
        <f>IF(COUNTIF('SOURCE CT'!$F:$F,$A74)&gt;0,SUMIF('SOURCE CT'!$F:$F,$A74,'SOURCE CT'!$C:$C),IF(COUNTIF('SOURCE CT'!$F:$F,$A74 &amp; "?")&gt;0,SUMIF('SOURCE CT'!$F:$F,$A74 &amp; "?", 'SOURCE CT'!$C:$C),"..."))</f>
        <v>...</v>
      </c>
      <c r="L74" s="660" t="str">
        <f>IF(COUNTIF('SOURCE GG'!$F:$F,$A74)&gt;0,SUMIF('SOURCE GG'!$F:$F,$A74,'SOURCE GG'!$C:$C),IF(COUNTIF('SOURCE GG'!$F:$F,$A74 &amp; "?")&gt;0,SUMIF('SOURCE GG'!$F:$F,$A74 &amp; "?", 'SOURCE GG'!$C:$C),IF(COUNT(H74:K74)&gt;0,SUM(H74:K74),"...")))</f>
        <v>...</v>
      </c>
      <c r="M74" s="660" t="str">
        <f>IF(COUNTIF('SOURCE NFPC'!$F:$F,$A74)&gt;0,SUMIF('SOURCE NFPC'!$F:$F,$A74,'SOURCE NFPC'!$C:$C),IF(COUNTIF('SOURCE NFPC'!$F:$F,$A74 &amp; "?")&gt;0,SUMIF('SOURCE NFPC'!$F:$F,$A74 &amp; "?", 'SOURCE NFPC'!$C:$C),"..."))</f>
        <v>...</v>
      </c>
      <c r="N74" s="660" t="str">
        <f>IF(COUNTIF('SOURCE CN'!$F:$F,$A74)&gt;0,SUMIF('SOURCE CN'!$F:$F,$A74,'SOURCE CN'!$C:$C),IF(COUNTIF('SOURCE CN'!$F:$F,$A74 &amp; "?")&gt;0,SUMIF('SOURCE CN'!$F:$F,$A74 &amp; "?", 'SOURCE CN'!$C:$C),"..."))</f>
        <v>...</v>
      </c>
      <c r="O74" s="660" t="str">
        <f>IF(COUNTIF('SOURCE NFPS'!$F:$F,$A74)&gt;0,SUMIF('SOURCE NFPS'!$F:$F,$A74,'SOURCE NFPS'!$C:$C),IF(COUNTIF('SOURCE NFPS'!$F:$F,$A74 &amp; "?")&gt;0,SUMIF('SOURCE NFPS'!$F:$F,$A74 &amp; "?", 'SOURCE NFPS'!$C:$C),IF(COUNT(L74:N74)&gt;0,SUM(L74:N74),"...")))</f>
        <v>...</v>
      </c>
      <c r="Q74" s="610">
        <f t="shared" si="0"/>
        <v>0</v>
      </c>
      <c r="R74" s="611">
        <f t="shared" si="1"/>
        <v>0</v>
      </c>
      <c r="S74" s="612">
        <f t="shared" si="2"/>
        <v>0</v>
      </c>
      <c r="U74" s="590" t="s">
        <v>1052</v>
      </c>
      <c r="V74" s="590" t="str">
        <f t="shared" si="3"/>
        <v>A4M2</v>
      </c>
    </row>
    <row r="75" spans="1:22" s="596" customFormat="1" ht="15" customHeight="1">
      <c r="A75" s="601" t="s">
        <v>1053</v>
      </c>
      <c r="B75" s="602" t="s">
        <v>2338</v>
      </c>
      <c r="C75" s="603" t="s">
        <v>1063</v>
      </c>
      <c r="D75" s="702" t="str">
        <f>IF(COUNTIF('SOURCE BA'!$F:$F,$A75)&gt;0,SUMIF('SOURCE BA'!$F:$F,$A75,'SOURCE BA'!$C:$C),IF(COUNTIF('SOURCE BA'!$F:$F,$A75 &amp; "?")&gt;0,SUMIF('SOURCE BA'!$F:$F,$A75 &amp; "?", 'SOURCE BA'!$C:$C),"..."))</f>
        <v>...</v>
      </c>
      <c r="E75" s="702" t="str">
        <f>IF(COUNTIF('SOURCE EA'!$F:$F,$A75)&gt;0,SUMIF('SOURCE EA'!$F:$F,$A75,'SOURCE EA'!$C:$C),IF(COUNTIF('SOURCE EA'!$F:$F,$A75 &amp; "?")&gt;0,SUMIF('SOURCE EA'!$F:$F,$A75 &amp; "?", 'SOURCE EA'!$C:$C),"..."))</f>
        <v>...</v>
      </c>
      <c r="F75" s="703" t="str">
        <f>IF(COUNTIF('SOURCE SS'!$F:$F,$A75)&gt;0,SUMIF('SOURCE SS'!$F:$F,$A75,'SOURCE SS'!$C:$C),IF(COUNTIF('SOURCE SS'!$F:$F,$A75 &amp; "?")&gt;0,SUMIF('SOURCE SS'!$F:$F,$A75 &amp; "?", 'SOURCE SS'!$C:$C),"..."))</f>
        <v>...</v>
      </c>
      <c r="G75" s="702" t="str">
        <f>IF(COUNTIF('SOURCE CC'!$F:$F,$A75)&gt;0,SUMIF('SOURCE CC'!$F:$F,$A75,'SOURCE CC'!$C:$C),IF(COUNTIF('SOURCE CC'!$F:$F,$A75 &amp; "?")&gt;0,SUMIF('SOURCE CC'!$F:$F,$A75 &amp; "?", 'SOURCE CC'!$C:$C),"..."))</f>
        <v>...</v>
      </c>
      <c r="H75" s="703" t="str">
        <f>IF(COUNTIF('SOURCE CG'!$F:$F,$A75)&gt;0,SUMIF('SOURCE CG'!$F:$F,$A75,'SOURCE CG'!$C:$C),IF(COUNTIF('SOURCE CG'!$F:$F,$A75 &amp; "?")&gt;0,SUMIF('SOURCE CG'!$F:$F,$A75 &amp; "?", 'SOURCE CG'!$C:$C),IF(COUNT(D75:G75)&gt;0,SUM(D75:G75),"...")))</f>
        <v>...</v>
      </c>
      <c r="I75" s="702" t="str">
        <f>IF(COUNTIF('SOURCE SG'!$F:$F,$A75)&gt;0,SUMIF('SOURCE SG'!$F:$F,$A75,'SOURCE SG'!$C:$C),IF(COUNTIF('SOURCE SG'!$F:$F,$A75 &amp; "?")&gt;0,SUMIF('SOURCE SG'!$F:$F,$A75 &amp; "?", 'SOURCE SG'!$C:$C),"..."))</f>
        <v>...</v>
      </c>
      <c r="J75" s="703" t="str">
        <f>IF(COUNTIF('SOURCE LG'!$F:$F,$A75)&gt;0,SUMIF('SOURCE LG'!$F:$F,$A75,'SOURCE LG'!$C:$C),IF(COUNTIF('SOURCE LG'!$F:$F,$A75 &amp; "?")&gt;0,SUMIF('SOURCE LG'!$F:$F,$A75 &amp; "?", 'SOURCE LG'!$C:$C),"..."))</f>
        <v>...</v>
      </c>
      <c r="K75" s="702" t="str">
        <f>IF(COUNTIF('SOURCE CT'!$F:$F,$A75)&gt;0,SUMIF('SOURCE CT'!$F:$F,$A75,'SOURCE CT'!$C:$C),IF(COUNTIF('SOURCE CT'!$F:$F,$A75 &amp; "?")&gt;0,SUMIF('SOURCE CT'!$F:$F,$A75 &amp; "?", 'SOURCE CT'!$C:$C),"..."))</f>
        <v>...</v>
      </c>
      <c r="L75" s="704" t="str">
        <f>IF(COUNTIF('SOURCE GG'!$F:$F,$A75)&gt;0,SUMIF('SOURCE GG'!$F:$F,$A75,'SOURCE GG'!$C:$C),IF(COUNTIF('SOURCE GG'!$F:$F,$A75 &amp; "?")&gt;0,SUMIF('SOURCE GG'!$F:$F,$A75 &amp; "?", 'SOURCE GG'!$C:$C),IF(COUNT(H75:K75)&gt;0,SUM(H75:K75),"...")))</f>
        <v>...</v>
      </c>
      <c r="M75" s="702" t="str">
        <f>IF(COUNTIF('SOURCE NFPC'!$F:$F,$A75)&gt;0,SUMIF('SOURCE NFPC'!$F:$F,$A75,'SOURCE NFPC'!$C:$C),IF(COUNTIF('SOURCE NFPC'!$F:$F,$A75 &amp; "?")&gt;0,SUMIF('SOURCE NFPC'!$F:$F,$A75 &amp; "?", 'SOURCE NFPC'!$C:$C),"..."))</f>
        <v>...</v>
      </c>
      <c r="N75" s="702" t="str">
        <f>IF(COUNTIF('SOURCE CN'!$F:$F,$A75)&gt;0,SUMIF('SOURCE CN'!$F:$F,$A75,'SOURCE CN'!$C:$C),IF(COUNTIF('SOURCE CN'!$F:$F,$A75 &amp; "?")&gt;0,SUMIF('SOURCE CN'!$F:$F,$A75 &amp; "?", 'SOURCE CN'!$C:$C),"..."))</f>
        <v>...</v>
      </c>
      <c r="O75" s="704" t="str">
        <f>IF(COUNTIF('SOURCE NFPS'!$F:$F,$A75)&gt;0,SUMIF('SOURCE NFPS'!$F:$F,$A75,'SOURCE NFPS'!$C:$C),IF(COUNTIF('SOURCE NFPS'!$F:$F,$A75 &amp; "?")&gt;0,SUMIF('SOURCE NFPS'!$F:$F,$A75 &amp; "?", 'SOURCE NFPS'!$C:$C),IF(COUNT(L75:N75)&gt;0,SUM(L75:N75),"...")))</f>
        <v>...</v>
      </c>
      <c r="Q75" s="613">
        <f t="shared" si="0"/>
        <v>0</v>
      </c>
      <c r="R75" s="614">
        <f t="shared" si="1"/>
        <v>0</v>
      </c>
      <c r="S75" s="615">
        <f t="shared" si="2"/>
        <v>0</v>
      </c>
      <c r="U75" s="601" t="s">
        <v>1053</v>
      </c>
      <c r="V75" s="601" t="str">
        <f t="shared" si="3"/>
        <v>A4M3</v>
      </c>
    </row>
    <row r="76" spans="1:22" ht="10.5" customHeight="1">
      <c r="A76" s="17" t="s">
        <v>1424</v>
      </c>
      <c r="B76" s="4"/>
      <c r="C76" s="22"/>
      <c r="D76" s="23"/>
      <c r="E76" s="23"/>
      <c r="F76" s="23"/>
      <c r="G76" s="23"/>
      <c r="H76" s="23"/>
      <c r="I76" s="23"/>
      <c r="J76" s="23"/>
      <c r="K76" s="23"/>
      <c r="L76" s="23"/>
      <c r="M76" s="124"/>
      <c r="N76" s="124"/>
      <c r="O76" s="124"/>
      <c r="Q76" s="16"/>
      <c r="R76" s="16"/>
    </row>
    <row r="77" spans="1:22" ht="10.5" customHeight="1">
      <c r="A77" s="17" t="s">
        <v>1425</v>
      </c>
      <c r="B77" s="4"/>
      <c r="C77" s="22"/>
      <c r="D77" s="23"/>
      <c r="E77" s="23"/>
      <c r="F77" s="23"/>
      <c r="G77" s="23"/>
      <c r="H77" s="23"/>
      <c r="I77" s="23"/>
      <c r="J77" s="23"/>
      <c r="K77" s="23"/>
      <c r="L77" s="23"/>
      <c r="M77" s="124"/>
      <c r="N77" s="124"/>
      <c r="O77" s="124"/>
      <c r="Q77" s="16"/>
      <c r="R77" s="16"/>
    </row>
    <row r="78" spans="1:22" ht="15" customHeight="1">
      <c r="A78" s="17" t="s">
        <v>1161</v>
      </c>
      <c r="B78" s="4"/>
      <c r="C78" s="22"/>
      <c r="D78" s="23"/>
      <c r="E78" s="23"/>
      <c r="F78" s="23"/>
      <c r="G78" s="23"/>
      <c r="H78" s="23"/>
      <c r="I78" s="23"/>
      <c r="J78" s="23"/>
      <c r="K78" s="23"/>
      <c r="L78" s="23"/>
      <c r="M78" s="124"/>
      <c r="N78" s="124"/>
      <c r="O78" s="124"/>
      <c r="Q78" s="16"/>
      <c r="R78" s="16"/>
    </row>
    <row r="79" spans="1:22" ht="12" customHeight="1">
      <c r="A79" s="17" t="s">
        <v>568</v>
      </c>
      <c r="B79" s="4"/>
      <c r="C79" s="22"/>
      <c r="D79" s="23"/>
      <c r="E79" s="23"/>
      <c r="F79" s="23"/>
      <c r="G79" s="23"/>
      <c r="H79" s="23"/>
      <c r="I79" s="23"/>
      <c r="J79" s="23"/>
      <c r="K79" s="23"/>
      <c r="L79" s="23"/>
    </row>
    <row r="80" spans="1:22">
      <c r="A80" s="4" t="s">
        <v>806</v>
      </c>
      <c r="B80" s="4"/>
      <c r="C80" s="22"/>
      <c r="D80" s="23"/>
      <c r="E80" s="23"/>
      <c r="F80" s="23"/>
      <c r="G80" s="23"/>
      <c r="H80" s="23"/>
      <c r="I80" s="23"/>
      <c r="J80" s="23"/>
      <c r="K80" s="23"/>
      <c r="L80" s="23"/>
    </row>
    <row r="81" spans="1:15">
      <c r="A81" s="24"/>
      <c r="B81" s="24"/>
      <c r="C81" s="24"/>
      <c r="D81" s="24"/>
      <c r="E81" s="24"/>
      <c r="F81" s="24"/>
      <c r="G81" s="24"/>
      <c r="H81" s="24"/>
      <c r="I81" s="24"/>
      <c r="J81" s="24"/>
      <c r="K81" s="24"/>
      <c r="L81" s="24"/>
    </row>
    <row r="82" spans="1:15" ht="14.25">
      <c r="A82" s="30" t="s">
        <v>942</v>
      </c>
      <c r="B82" s="20"/>
      <c r="C82" s="20"/>
      <c r="D82" s="20"/>
      <c r="E82" s="20"/>
      <c r="F82" s="20"/>
      <c r="G82" s="20"/>
      <c r="H82" s="20"/>
      <c r="I82" s="20"/>
      <c r="J82" s="20"/>
      <c r="K82" s="20"/>
      <c r="L82" s="20"/>
      <c r="M82" s="20"/>
      <c r="N82" s="20"/>
      <c r="O82" s="26"/>
    </row>
    <row r="83" spans="1:15">
      <c r="A83" s="27" t="s">
        <v>1349</v>
      </c>
      <c r="B83" s="22"/>
      <c r="C83" s="22" t="s">
        <v>1063</v>
      </c>
      <c r="D83" s="31"/>
      <c r="E83" s="31"/>
      <c r="F83" s="31"/>
      <c r="G83" s="31"/>
      <c r="H83" s="31"/>
      <c r="I83" s="31"/>
      <c r="J83" s="31"/>
      <c r="K83" s="31"/>
      <c r="L83" s="31"/>
      <c r="M83" s="31"/>
      <c r="N83" s="31"/>
      <c r="O83" s="31"/>
    </row>
    <row r="84" spans="1:15">
      <c r="A84" s="27"/>
      <c r="B84" s="4" t="s">
        <v>1162</v>
      </c>
      <c r="C84" s="22" t="s">
        <v>1063</v>
      </c>
      <c r="D84" s="582">
        <f>SUM(D8)-SUM(D9)-SUM(D21)+SUM(D47)</f>
        <v>0</v>
      </c>
      <c r="E84" s="582">
        <f t="shared" ref="E84:O84" si="4">SUM(E8)-SUM(E9)-SUM(E21)+SUM(E47)</f>
        <v>0</v>
      </c>
      <c r="F84" s="582">
        <f t="shared" si="4"/>
        <v>0</v>
      </c>
      <c r="G84" s="582">
        <f t="shared" si="4"/>
        <v>0</v>
      </c>
      <c r="H84" s="582">
        <f t="shared" si="4"/>
        <v>0</v>
      </c>
      <c r="I84" s="582">
        <f t="shared" si="4"/>
        <v>0</v>
      </c>
      <c r="J84" s="582">
        <f t="shared" si="4"/>
        <v>0</v>
      </c>
      <c r="K84" s="582">
        <f t="shared" si="4"/>
        <v>0</v>
      </c>
      <c r="L84" s="582">
        <f t="shared" si="4"/>
        <v>0</v>
      </c>
      <c r="M84" s="582">
        <f t="shared" si="4"/>
        <v>0</v>
      </c>
      <c r="N84" s="582">
        <f t="shared" si="4"/>
        <v>0</v>
      </c>
      <c r="O84" s="582">
        <f t="shared" si="4"/>
        <v>0</v>
      </c>
    </row>
    <row r="85" spans="1:15">
      <c r="A85" s="4"/>
      <c r="B85" s="4" t="s">
        <v>1233</v>
      </c>
      <c r="C85" s="4" t="s">
        <v>1063</v>
      </c>
      <c r="D85" s="582">
        <f>SUM(D9)-SUM(D10)-SUM(D14)-SUM(D15)-SUM(D16)</f>
        <v>0</v>
      </c>
      <c r="E85" s="582">
        <f t="shared" ref="E85:O85" si="5">SUM(E9)-SUM(E10)-SUM(E14)-SUM(E15)-SUM(E16)</f>
        <v>0</v>
      </c>
      <c r="F85" s="582">
        <f t="shared" si="5"/>
        <v>0</v>
      </c>
      <c r="G85" s="582">
        <f t="shared" si="5"/>
        <v>0</v>
      </c>
      <c r="H85" s="582">
        <f t="shared" si="5"/>
        <v>0</v>
      </c>
      <c r="I85" s="582">
        <f t="shared" si="5"/>
        <v>0</v>
      </c>
      <c r="J85" s="582">
        <f t="shared" si="5"/>
        <v>0</v>
      </c>
      <c r="K85" s="582">
        <f t="shared" si="5"/>
        <v>0</v>
      </c>
      <c r="L85" s="582">
        <f t="shared" si="5"/>
        <v>0</v>
      </c>
      <c r="M85" s="582">
        <f t="shared" si="5"/>
        <v>0</v>
      </c>
      <c r="N85" s="582">
        <f t="shared" si="5"/>
        <v>0</v>
      </c>
      <c r="O85" s="582">
        <f t="shared" si="5"/>
        <v>0</v>
      </c>
    </row>
    <row r="86" spans="1:15">
      <c r="A86" s="4"/>
      <c r="B86" s="4" t="s">
        <v>1114</v>
      </c>
      <c r="C86" s="4" t="s">
        <v>1063</v>
      </c>
      <c r="D86" s="582">
        <f>SUM(D10)-SUM(D11)-SUM(D12)-SUM(D13)</f>
        <v>0</v>
      </c>
      <c r="E86" s="582">
        <f t="shared" ref="E86:O86" si="6">SUM(E10)-SUM(E11)-SUM(E12)-SUM(E13)</f>
        <v>0</v>
      </c>
      <c r="F86" s="582">
        <f t="shared" si="6"/>
        <v>0</v>
      </c>
      <c r="G86" s="582">
        <f t="shared" si="6"/>
        <v>0</v>
      </c>
      <c r="H86" s="582">
        <f t="shared" si="6"/>
        <v>0</v>
      </c>
      <c r="I86" s="582">
        <f t="shared" si="6"/>
        <v>0</v>
      </c>
      <c r="J86" s="582">
        <f t="shared" si="6"/>
        <v>0</v>
      </c>
      <c r="K86" s="582">
        <f t="shared" si="6"/>
        <v>0</v>
      </c>
      <c r="L86" s="582">
        <f t="shared" si="6"/>
        <v>0</v>
      </c>
      <c r="M86" s="582">
        <f t="shared" si="6"/>
        <v>0</v>
      </c>
      <c r="N86" s="582">
        <f t="shared" si="6"/>
        <v>0</v>
      </c>
      <c r="O86" s="582">
        <f t="shared" si="6"/>
        <v>0</v>
      </c>
    </row>
    <row r="87" spans="1:15">
      <c r="A87" s="4"/>
      <c r="B87" s="4" t="s">
        <v>1115</v>
      </c>
      <c r="C87" s="4" t="s">
        <v>1063</v>
      </c>
      <c r="D87" s="582">
        <f>SUM(D16)-SUM(D17)-SUM(D18)-SUM(D19)-SUM(D20)</f>
        <v>0</v>
      </c>
      <c r="E87" s="582">
        <f t="shared" ref="E87:O87" si="7">SUM(E16)-SUM(E17)-SUM(E18)-SUM(E19)-SUM(E20)</f>
        <v>0</v>
      </c>
      <c r="F87" s="582">
        <f t="shared" si="7"/>
        <v>0</v>
      </c>
      <c r="G87" s="582">
        <f t="shared" si="7"/>
        <v>0</v>
      </c>
      <c r="H87" s="582">
        <f t="shared" si="7"/>
        <v>0</v>
      </c>
      <c r="I87" s="582">
        <f t="shared" si="7"/>
        <v>0</v>
      </c>
      <c r="J87" s="582">
        <f t="shared" si="7"/>
        <v>0</v>
      </c>
      <c r="K87" s="582">
        <f t="shared" si="7"/>
        <v>0</v>
      </c>
      <c r="L87" s="582">
        <f t="shared" si="7"/>
        <v>0</v>
      </c>
      <c r="M87" s="582">
        <f t="shared" si="7"/>
        <v>0</v>
      </c>
      <c r="N87" s="582">
        <f t="shared" si="7"/>
        <v>0</v>
      </c>
      <c r="O87" s="582">
        <f t="shared" si="7"/>
        <v>0</v>
      </c>
    </row>
    <row r="88" spans="1:15">
      <c r="A88" s="22"/>
      <c r="B88" s="4" t="s">
        <v>2323</v>
      </c>
      <c r="C88" s="4" t="s">
        <v>1063</v>
      </c>
      <c r="D88" s="582">
        <f>SUM(D21)-SUM(D30)-SUM(D38)</f>
        <v>0</v>
      </c>
      <c r="E88" s="582">
        <f t="shared" ref="E88:O88" si="8">SUM(E21)-SUM(E30)-SUM(E38)</f>
        <v>0</v>
      </c>
      <c r="F88" s="582">
        <f t="shared" si="8"/>
        <v>0</v>
      </c>
      <c r="G88" s="582">
        <f t="shared" si="8"/>
        <v>0</v>
      </c>
      <c r="H88" s="582">
        <f t="shared" si="8"/>
        <v>0</v>
      </c>
      <c r="I88" s="582">
        <f t="shared" si="8"/>
        <v>0</v>
      </c>
      <c r="J88" s="582">
        <f t="shared" si="8"/>
        <v>0</v>
      </c>
      <c r="K88" s="582">
        <f t="shared" si="8"/>
        <v>0</v>
      </c>
      <c r="L88" s="582">
        <f t="shared" si="8"/>
        <v>0</v>
      </c>
      <c r="M88" s="582">
        <f t="shared" si="8"/>
        <v>0</v>
      </c>
      <c r="N88" s="582">
        <f t="shared" si="8"/>
        <v>0</v>
      </c>
      <c r="O88" s="582">
        <f t="shared" si="8"/>
        <v>0</v>
      </c>
    </row>
    <row r="89" spans="1:15">
      <c r="A89" s="22"/>
      <c r="B89" s="4" t="s">
        <v>2324</v>
      </c>
      <c r="C89" s="4" t="s">
        <v>1063</v>
      </c>
      <c r="D89" s="582">
        <f>SUM(D21)-SUM(D22)-SUM(D23)-SUM(D24)-SUM(D25)-SUM(D26)-SUM(D27)-SUM(D28)-SUM(D29)</f>
        <v>0</v>
      </c>
      <c r="E89" s="582">
        <f t="shared" ref="E89:O89" si="9">SUM(E21)-SUM(E22)-SUM(E23)-SUM(E24)-SUM(E25)-SUM(E26)-SUM(E27)-SUM(E28)-SUM(E29)</f>
        <v>0</v>
      </c>
      <c r="F89" s="582">
        <f t="shared" si="9"/>
        <v>0</v>
      </c>
      <c r="G89" s="582">
        <f t="shared" si="9"/>
        <v>0</v>
      </c>
      <c r="H89" s="582">
        <f t="shared" si="9"/>
        <v>0</v>
      </c>
      <c r="I89" s="582">
        <f t="shared" si="9"/>
        <v>0</v>
      </c>
      <c r="J89" s="582">
        <f t="shared" si="9"/>
        <v>0</v>
      </c>
      <c r="K89" s="582">
        <f t="shared" si="9"/>
        <v>0</v>
      </c>
      <c r="L89" s="582">
        <f t="shared" si="9"/>
        <v>0</v>
      </c>
      <c r="M89" s="582">
        <f t="shared" si="9"/>
        <v>0</v>
      </c>
      <c r="N89" s="582">
        <f t="shared" si="9"/>
        <v>0</v>
      </c>
      <c r="O89" s="582">
        <f t="shared" si="9"/>
        <v>0</v>
      </c>
    </row>
    <row r="90" spans="1:15">
      <c r="A90" s="4"/>
      <c r="B90" s="4" t="s">
        <v>1256</v>
      </c>
      <c r="C90" s="4" t="s">
        <v>1063</v>
      </c>
      <c r="D90" s="582">
        <f>SUM(D30)-SUM(D31)-SUM(D32)-SUM(D33)-SUM(D34)-SUM(D35)-SUM(D36)-SUM(D37)</f>
        <v>0</v>
      </c>
      <c r="E90" s="582">
        <f t="shared" ref="E90:O90" si="10">SUM(E30)-SUM(E31)-SUM(E32)-SUM(E33)-SUM(E34)-SUM(E35)-SUM(E36)-SUM(E37)</f>
        <v>0</v>
      </c>
      <c r="F90" s="582">
        <f t="shared" si="10"/>
        <v>0</v>
      </c>
      <c r="G90" s="582">
        <f t="shared" si="10"/>
        <v>0</v>
      </c>
      <c r="H90" s="582">
        <f t="shared" si="10"/>
        <v>0</v>
      </c>
      <c r="I90" s="582">
        <f t="shared" si="10"/>
        <v>0</v>
      </c>
      <c r="J90" s="582">
        <f t="shared" si="10"/>
        <v>0</v>
      </c>
      <c r="K90" s="582">
        <f t="shared" si="10"/>
        <v>0</v>
      </c>
      <c r="L90" s="582">
        <f t="shared" si="10"/>
        <v>0</v>
      </c>
      <c r="M90" s="582">
        <f t="shared" si="10"/>
        <v>0</v>
      </c>
      <c r="N90" s="582">
        <f t="shared" si="10"/>
        <v>0</v>
      </c>
      <c r="O90" s="582">
        <f t="shared" si="10"/>
        <v>0</v>
      </c>
    </row>
    <row r="91" spans="1:15">
      <c r="A91" s="4"/>
      <c r="B91" s="4" t="s">
        <v>2325</v>
      </c>
      <c r="C91" s="4" t="s">
        <v>1063</v>
      </c>
      <c r="D91" s="582">
        <f>SUM(D38)-SUM(D39)-SUM(D40)-SUM(D41)-SUM(D42)-SUM(D43)-SUM(D44)-SUM(D45)-SUM(D46)</f>
        <v>0</v>
      </c>
      <c r="E91" s="582">
        <f t="shared" ref="E91:O91" si="11">SUM(E38)-SUM(E39)-SUM(E40)-SUM(E41)-SUM(E42)-SUM(E43)-SUM(E44)-SUM(E45)-SUM(E46)</f>
        <v>0</v>
      </c>
      <c r="F91" s="582">
        <f t="shared" si="11"/>
        <v>0</v>
      </c>
      <c r="G91" s="582">
        <f t="shared" si="11"/>
        <v>0</v>
      </c>
      <c r="H91" s="582">
        <f t="shared" si="11"/>
        <v>0</v>
      </c>
      <c r="I91" s="582">
        <f t="shared" si="11"/>
        <v>0</v>
      </c>
      <c r="J91" s="582">
        <f t="shared" si="11"/>
        <v>0</v>
      </c>
      <c r="K91" s="582">
        <f t="shared" si="11"/>
        <v>0</v>
      </c>
      <c r="L91" s="582">
        <f t="shared" si="11"/>
        <v>0</v>
      </c>
      <c r="M91" s="582">
        <f t="shared" si="11"/>
        <v>0</v>
      </c>
      <c r="N91" s="582">
        <f t="shared" si="11"/>
        <v>0</v>
      </c>
      <c r="O91" s="582">
        <f t="shared" si="11"/>
        <v>0</v>
      </c>
    </row>
    <row r="92" spans="1:15">
      <c r="A92" s="22"/>
      <c r="B92" s="22" t="s">
        <v>1245</v>
      </c>
      <c r="C92" s="22" t="s">
        <v>1063</v>
      </c>
      <c r="D92" s="582">
        <f>SUM(D47)-SUM(D56)-SUM(D64)</f>
        <v>0</v>
      </c>
      <c r="E92" s="582">
        <f t="shared" ref="E92:O92" si="12">SUM(E47)-SUM(E56)-SUM(E64)</f>
        <v>0</v>
      </c>
      <c r="F92" s="582">
        <f t="shared" si="12"/>
        <v>0</v>
      </c>
      <c r="G92" s="582">
        <f t="shared" si="12"/>
        <v>0</v>
      </c>
      <c r="H92" s="582">
        <f t="shared" si="12"/>
        <v>0</v>
      </c>
      <c r="I92" s="582">
        <f t="shared" si="12"/>
        <v>0</v>
      </c>
      <c r="J92" s="582">
        <f t="shared" si="12"/>
        <v>0</v>
      </c>
      <c r="K92" s="582">
        <f t="shared" si="12"/>
        <v>0</v>
      </c>
      <c r="L92" s="582">
        <f t="shared" si="12"/>
        <v>0</v>
      </c>
      <c r="M92" s="582">
        <f t="shared" si="12"/>
        <v>0</v>
      </c>
      <c r="N92" s="582">
        <f t="shared" si="12"/>
        <v>0</v>
      </c>
      <c r="O92" s="582">
        <f t="shared" si="12"/>
        <v>0</v>
      </c>
    </row>
    <row r="93" spans="1:15">
      <c r="A93" s="22"/>
      <c r="B93" s="4" t="s">
        <v>2326</v>
      </c>
      <c r="C93" s="22" t="s">
        <v>1063</v>
      </c>
      <c r="D93" s="582">
        <f>SUM(D47)-SUM(D48)-SUM(D49)-SUM(D50)-SUM(D51)-SUM(D52)-SUM(D53)-SUM(D54)-SUM(D55)</f>
        <v>0</v>
      </c>
      <c r="E93" s="582">
        <f t="shared" ref="E93:O93" si="13">SUM(E47)-SUM(E48)-SUM(E49)-SUM(E50)-SUM(E51)-SUM(E52)-SUM(E53)-SUM(E54)-SUM(E55)</f>
        <v>0</v>
      </c>
      <c r="F93" s="582">
        <f t="shared" si="13"/>
        <v>0</v>
      </c>
      <c r="G93" s="582">
        <f t="shared" si="13"/>
        <v>0</v>
      </c>
      <c r="H93" s="582">
        <f t="shared" si="13"/>
        <v>0</v>
      </c>
      <c r="I93" s="582">
        <f t="shared" si="13"/>
        <v>0</v>
      </c>
      <c r="J93" s="582">
        <f t="shared" si="13"/>
        <v>0</v>
      </c>
      <c r="K93" s="582">
        <f t="shared" si="13"/>
        <v>0</v>
      </c>
      <c r="L93" s="582">
        <f t="shared" si="13"/>
        <v>0</v>
      </c>
      <c r="M93" s="582">
        <f t="shared" si="13"/>
        <v>0</v>
      </c>
      <c r="N93" s="582">
        <f t="shared" si="13"/>
        <v>0</v>
      </c>
      <c r="O93" s="582">
        <f t="shared" si="13"/>
        <v>0</v>
      </c>
    </row>
    <row r="94" spans="1:15">
      <c r="A94" s="22"/>
      <c r="B94" s="4" t="s">
        <v>1442</v>
      </c>
      <c r="C94" s="22" t="s">
        <v>1063</v>
      </c>
      <c r="D94" s="582">
        <f>SUM(D56)-SUM(D57)-SUM(D58)-SUM(D59)-SUM(D60)-SUM(D61)-SUM(D62)-SUM(D63)</f>
        <v>0</v>
      </c>
      <c r="E94" s="582">
        <f t="shared" ref="E94:O94" si="14">SUM(E56)-SUM(E57)-SUM(E58)-SUM(E59)-SUM(E60)-SUM(E61)-SUM(E62)-SUM(E63)</f>
        <v>0</v>
      </c>
      <c r="F94" s="582">
        <f t="shared" si="14"/>
        <v>0</v>
      </c>
      <c r="G94" s="582">
        <f t="shared" si="14"/>
        <v>0</v>
      </c>
      <c r="H94" s="582">
        <f t="shared" si="14"/>
        <v>0</v>
      </c>
      <c r="I94" s="582">
        <f t="shared" si="14"/>
        <v>0</v>
      </c>
      <c r="J94" s="582">
        <f t="shared" si="14"/>
        <v>0</v>
      </c>
      <c r="K94" s="582">
        <f t="shared" si="14"/>
        <v>0</v>
      </c>
      <c r="L94" s="582">
        <f t="shared" si="14"/>
        <v>0</v>
      </c>
      <c r="M94" s="582">
        <f t="shared" si="14"/>
        <v>0</v>
      </c>
      <c r="N94" s="582">
        <f t="shared" si="14"/>
        <v>0</v>
      </c>
      <c r="O94" s="582">
        <f t="shared" si="14"/>
        <v>0</v>
      </c>
    </row>
    <row r="95" spans="1:15">
      <c r="A95" s="4"/>
      <c r="B95" s="4" t="s">
        <v>2327</v>
      </c>
      <c r="C95" s="4" t="s">
        <v>1063</v>
      </c>
      <c r="D95" s="582">
        <f>SUM(D64)-SUM(D65)-SUM(D66)-SUM(D67)-SUM(D68)-SUM(D69)-SUM(D70)-SUM(D71)-SUM(D72)</f>
        <v>0</v>
      </c>
      <c r="E95" s="582">
        <f t="shared" ref="E95:O95" si="15">SUM(E64)-SUM(E65)-SUM(E66)-SUM(E67)-SUM(E68)-SUM(E69)-SUM(E70)-SUM(E71)-SUM(E72)</f>
        <v>0</v>
      </c>
      <c r="F95" s="582">
        <f t="shared" si="15"/>
        <v>0</v>
      </c>
      <c r="G95" s="582">
        <f t="shared" si="15"/>
        <v>0</v>
      </c>
      <c r="H95" s="582">
        <f t="shared" si="15"/>
        <v>0</v>
      </c>
      <c r="I95" s="582">
        <f t="shared" si="15"/>
        <v>0</v>
      </c>
      <c r="J95" s="582">
        <f t="shared" si="15"/>
        <v>0</v>
      </c>
      <c r="K95" s="582">
        <f t="shared" si="15"/>
        <v>0</v>
      </c>
      <c r="L95" s="582">
        <f t="shared" si="15"/>
        <v>0</v>
      </c>
      <c r="M95" s="582">
        <f t="shared" si="15"/>
        <v>0</v>
      </c>
      <c r="N95" s="582">
        <f t="shared" si="15"/>
        <v>0</v>
      </c>
      <c r="O95" s="582">
        <f t="shared" si="15"/>
        <v>0</v>
      </c>
    </row>
    <row r="96" spans="1:15">
      <c r="A96" s="6"/>
      <c r="B96" s="6" t="s">
        <v>905</v>
      </c>
      <c r="C96" s="6" t="s">
        <v>1063</v>
      </c>
      <c r="D96" s="583">
        <f>SUM(D74)-SUM(D21)+SUM(D47)</f>
        <v>0</v>
      </c>
      <c r="E96" s="583">
        <f t="shared" ref="E96:O96" si="16">SUM(E74)-SUM(E21)+SUM(E47)</f>
        <v>0</v>
      </c>
      <c r="F96" s="583">
        <f t="shared" si="16"/>
        <v>0</v>
      </c>
      <c r="G96" s="583">
        <f t="shared" si="16"/>
        <v>0</v>
      </c>
      <c r="H96" s="583">
        <f t="shared" si="16"/>
        <v>0</v>
      </c>
      <c r="I96" s="583">
        <f t="shared" si="16"/>
        <v>0</v>
      </c>
      <c r="J96" s="583">
        <f t="shared" si="16"/>
        <v>0</v>
      </c>
      <c r="K96" s="583">
        <f t="shared" si="16"/>
        <v>0</v>
      </c>
      <c r="L96" s="583">
        <f t="shared" si="16"/>
        <v>0</v>
      </c>
      <c r="M96" s="583">
        <f t="shared" si="16"/>
        <v>0</v>
      </c>
      <c r="N96" s="583">
        <f t="shared" si="16"/>
        <v>0</v>
      </c>
      <c r="O96" s="583">
        <f t="shared" si="16"/>
        <v>0</v>
      </c>
    </row>
    <row r="97" spans="1:1">
      <c r="A97" s="22" t="s">
        <v>1262</v>
      </c>
    </row>
  </sheetData>
  <sheetProtection sheet="1" objects="1" scenarios="1"/>
  <mergeCells count="12">
    <mergeCell ref="A4:B5"/>
    <mergeCell ref="D4:H4"/>
    <mergeCell ref="I4:I5"/>
    <mergeCell ref="J4:J5"/>
    <mergeCell ref="M3:M5"/>
    <mergeCell ref="N4:N5"/>
    <mergeCell ref="Q4:S4"/>
    <mergeCell ref="G1:K1"/>
    <mergeCell ref="G2:L2"/>
    <mergeCell ref="G3:H3"/>
    <mergeCell ref="K4:K5"/>
    <mergeCell ref="L4:L5"/>
  </mergeCells>
  <phoneticPr fontId="1" type="noConversion"/>
  <pageMargins left="0.47244094488188981" right="0.47244094488188981" top="0.59055118110236227" bottom="0.59055118110236227" header="0.39370078740157483" footer="0.39370078740157483"/>
  <pageSetup orientation="landscape" r:id="rId1"/>
  <headerFooter alignWithMargins="0">
    <oddFooter>&amp;C&amp;8&amp;D  &amp;T&amp;R&amp;8&amp;P</oddFooter>
  </headerFooter>
  <rowBreaks count="1" manualBreakCount="1">
    <brk id="40" max="16383" man="1"/>
  </rowBreaks>
  <ignoredErrors>
    <ignoredError sqref="D6:O6" numberStoredAsText="1"/>
  </ignoredErrors>
</worksheet>
</file>

<file path=xl/worksheets/sheet2.xml><?xml version="1.0" encoding="utf-8"?>
<worksheet xmlns="http://schemas.openxmlformats.org/spreadsheetml/2006/main" xmlns:r="http://schemas.openxmlformats.org/officeDocument/2006/relationships">
  <sheetPr codeName="Sheet13" enableFormatConditionsCalculation="0">
    <tabColor indexed="13"/>
  </sheetPr>
  <dimension ref="B1:V49"/>
  <sheetViews>
    <sheetView zoomScale="90" workbookViewId="0">
      <selection activeCell="J17" sqref="J17"/>
    </sheetView>
  </sheetViews>
  <sheetFormatPr defaultRowHeight="12.75"/>
  <cols>
    <col min="1" max="1" width="1.42578125" style="380" customWidth="1"/>
    <col min="2" max="2" width="4.7109375" style="380" customWidth="1"/>
    <col min="3" max="4" width="5.7109375" style="380" customWidth="1"/>
    <col min="5" max="6" width="8.28515625" style="380" customWidth="1"/>
    <col min="7" max="7" width="13.5703125" style="380" customWidth="1"/>
    <col min="8" max="8" width="5.42578125" style="380" customWidth="1"/>
    <col min="9" max="9" width="10.85546875" style="380" customWidth="1"/>
    <col min="10" max="13" width="9.85546875" style="380" customWidth="1"/>
    <col min="14" max="14" width="12.28515625" style="380" customWidth="1"/>
    <col min="15" max="15" width="10.7109375" style="380" customWidth="1"/>
    <col min="16" max="18" width="9.85546875" style="380" customWidth="1"/>
    <col min="19" max="19" width="1.7109375" style="380" customWidth="1"/>
    <col min="20" max="20" width="22" style="380" customWidth="1"/>
    <col min="21" max="21" width="2" style="380" customWidth="1"/>
    <col min="22" max="25" width="8.7109375" style="380" customWidth="1"/>
    <col min="26" max="16384" width="9.140625" style="380"/>
  </cols>
  <sheetData>
    <row r="1" spans="2:20" ht="13.5" thickBot="1"/>
    <row r="2" spans="2:20">
      <c r="B2" s="382"/>
      <c r="C2" s="383"/>
      <c r="D2" s="383"/>
      <c r="E2" s="383"/>
      <c r="F2" s="383"/>
      <c r="G2" s="383"/>
      <c r="H2" s="383"/>
      <c r="I2" s="383"/>
      <c r="J2" s="383"/>
      <c r="K2" s="383"/>
      <c r="L2" s="383"/>
      <c r="M2" s="383"/>
      <c r="N2" s="383"/>
      <c r="O2" s="383"/>
      <c r="P2" s="383"/>
      <c r="Q2" s="383"/>
      <c r="R2" s="383"/>
      <c r="S2" s="383"/>
      <c r="T2" s="384"/>
    </row>
    <row r="3" spans="2:20" ht="27.75" customHeight="1">
      <c r="B3" s="385"/>
      <c r="C3" s="386"/>
      <c r="D3" s="386"/>
      <c r="E3" s="763" t="s">
        <v>1320</v>
      </c>
      <c r="F3" s="763"/>
      <c r="G3" s="763"/>
      <c r="H3" s="763"/>
      <c r="I3" s="763"/>
      <c r="J3" s="763"/>
      <c r="K3" s="763"/>
      <c r="L3" s="763"/>
      <c r="M3" s="763"/>
      <c r="N3" s="763"/>
      <c r="O3" s="763"/>
      <c r="P3" s="763"/>
      <c r="Q3" s="387"/>
      <c r="R3" s="387"/>
      <c r="S3" s="387"/>
      <c r="T3" s="388"/>
    </row>
    <row r="4" spans="2:20" ht="20.25">
      <c r="B4" s="385"/>
      <c r="C4" s="386"/>
      <c r="D4" s="386"/>
      <c r="E4" s="765" t="s">
        <v>1112</v>
      </c>
      <c r="F4" s="765"/>
      <c r="G4" s="765"/>
      <c r="H4" s="765"/>
      <c r="I4" s="765"/>
      <c r="J4" s="765"/>
      <c r="K4" s="765"/>
      <c r="L4" s="765"/>
      <c r="M4" s="765"/>
      <c r="N4" s="765"/>
      <c r="O4" s="765"/>
      <c r="P4" s="765"/>
      <c r="Q4" s="389"/>
      <c r="R4" s="389"/>
      <c r="S4" s="389"/>
      <c r="T4" s="388"/>
    </row>
    <row r="5" spans="2:20" ht="12" customHeight="1">
      <c r="B5" s="385"/>
      <c r="C5" s="386"/>
      <c r="D5" s="386"/>
      <c r="E5" s="765"/>
      <c r="F5" s="765"/>
      <c r="G5" s="765"/>
      <c r="H5" s="765"/>
      <c r="I5" s="765"/>
      <c r="J5" s="765"/>
      <c r="K5" s="765"/>
      <c r="L5" s="765"/>
      <c r="M5" s="765"/>
      <c r="N5" s="765"/>
      <c r="O5" s="765"/>
      <c r="P5" s="765"/>
      <c r="Q5" s="389"/>
      <c r="R5" s="389"/>
      <c r="S5" s="389"/>
      <c r="T5" s="388"/>
    </row>
    <row r="6" spans="2:20" ht="15.75" customHeight="1">
      <c r="B6" s="385"/>
      <c r="C6" s="386"/>
      <c r="D6" s="386"/>
      <c r="E6" s="390"/>
      <c r="F6" s="390"/>
      <c r="G6" s="390"/>
      <c r="H6" s="390"/>
      <c r="I6" s="390"/>
      <c r="J6" s="390"/>
      <c r="K6" s="390"/>
      <c r="L6" s="390"/>
      <c r="M6" s="390"/>
      <c r="N6" s="390"/>
      <c r="O6" s="390"/>
      <c r="P6" s="390"/>
      <c r="Q6" s="390"/>
      <c r="R6" s="390"/>
      <c r="S6" s="390"/>
      <c r="T6" s="388"/>
    </row>
    <row r="7" spans="2:20" ht="10.5" customHeight="1">
      <c r="B7" s="385"/>
      <c r="C7" s="386"/>
      <c r="D7" s="391"/>
      <c r="E7" s="762" t="s">
        <v>228</v>
      </c>
      <c r="F7" s="762"/>
      <c r="G7" s="762"/>
      <c r="H7" s="392"/>
      <c r="I7" s="764"/>
      <c r="J7" s="764"/>
      <c r="K7" s="764"/>
      <c r="L7" s="764"/>
      <c r="M7" s="764"/>
      <c r="N7" s="764"/>
      <c r="O7" s="393"/>
      <c r="P7" s="386"/>
      <c r="Q7" s="386"/>
      <c r="R7" s="386"/>
      <c r="S7" s="386"/>
      <c r="T7" s="388"/>
    </row>
    <row r="8" spans="2:20" ht="10.5" customHeight="1">
      <c r="B8" s="385"/>
      <c r="C8" s="386"/>
      <c r="D8" s="391"/>
      <c r="E8" s="762"/>
      <c r="F8" s="762"/>
      <c r="G8" s="762"/>
      <c r="H8" s="392"/>
      <c r="I8" s="764"/>
      <c r="J8" s="764"/>
      <c r="K8" s="764"/>
      <c r="L8" s="764"/>
      <c r="M8" s="764"/>
      <c r="N8" s="764"/>
      <c r="O8" s="393"/>
      <c r="P8" s="386"/>
      <c r="Q8" s="386"/>
      <c r="R8" s="386"/>
      <c r="S8" s="386"/>
      <c r="T8" s="388"/>
    </row>
    <row r="9" spans="2:20" ht="10.5" customHeight="1">
      <c r="B9" s="385"/>
      <c r="C9" s="386"/>
      <c r="D9" s="391"/>
      <c r="E9" s="762" t="s">
        <v>229</v>
      </c>
      <c r="F9" s="762"/>
      <c r="G9" s="762"/>
      <c r="H9" s="392"/>
      <c r="I9" s="764"/>
      <c r="J9" s="394"/>
      <c r="K9" s="394"/>
      <c r="L9" s="394"/>
      <c r="M9" s="393"/>
      <c r="N9" s="386"/>
      <c r="O9" s="386"/>
      <c r="P9" s="386"/>
      <c r="Q9" s="386"/>
      <c r="R9" s="386"/>
      <c r="S9" s="386"/>
      <c r="T9" s="388"/>
    </row>
    <row r="10" spans="2:20" ht="10.5" customHeight="1">
      <c r="B10" s="385"/>
      <c r="C10" s="386"/>
      <c r="D10" s="391"/>
      <c r="E10" s="762"/>
      <c r="F10" s="762"/>
      <c r="G10" s="762"/>
      <c r="H10" s="392"/>
      <c r="I10" s="764"/>
      <c r="J10" s="394"/>
      <c r="K10" s="394"/>
      <c r="L10" s="394"/>
      <c r="M10" s="393"/>
      <c r="N10" s="386"/>
      <c r="O10" s="386"/>
      <c r="P10" s="386"/>
      <c r="Q10" s="386"/>
      <c r="R10" s="386"/>
      <c r="S10" s="386"/>
      <c r="T10" s="388"/>
    </row>
    <row r="11" spans="2:20" ht="10.5" customHeight="1">
      <c r="B11" s="385"/>
      <c r="C11" s="386"/>
      <c r="D11" s="391"/>
      <c r="E11" s="762" t="s">
        <v>230</v>
      </c>
      <c r="F11" s="762"/>
      <c r="G11" s="762"/>
      <c r="H11" s="392"/>
      <c r="I11" s="764"/>
      <c r="J11" s="764"/>
      <c r="K11" s="764"/>
      <c r="L11" s="764"/>
      <c r="M11" s="393"/>
      <c r="N11" s="386"/>
      <c r="O11" s="386"/>
      <c r="P11" s="386"/>
      <c r="Q11" s="386"/>
      <c r="R11" s="386"/>
      <c r="S11" s="386"/>
      <c r="T11" s="388"/>
    </row>
    <row r="12" spans="2:20" ht="10.5" customHeight="1">
      <c r="B12" s="385"/>
      <c r="C12" s="386"/>
      <c r="D12" s="391"/>
      <c r="E12" s="762"/>
      <c r="F12" s="762"/>
      <c r="G12" s="762"/>
      <c r="H12" s="392"/>
      <c r="I12" s="764"/>
      <c r="J12" s="764"/>
      <c r="K12" s="764"/>
      <c r="L12" s="764"/>
      <c r="M12" s="393"/>
      <c r="N12" s="386"/>
      <c r="O12" s="386"/>
      <c r="P12" s="386"/>
      <c r="Q12" s="386"/>
      <c r="R12" s="386"/>
      <c r="S12" s="386"/>
      <c r="T12" s="388"/>
    </row>
    <row r="13" spans="2:20" ht="10.5" customHeight="1">
      <c r="B13" s="385"/>
      <c r="C13" s="762" t="s">
        <v>1014</v>
      </c>
      <c r="D13" s="762"/>
      <c r="E13" s="762"/>
      <c r="F13" s="762"/>
      <c r="G13" s="762"/>
      <c r="H13" s="392"/>
      <c r="I13" s="764"/>
      <c r="J13" s="764"/>
      <c r="K13" s="764"/>
      <c r="L13" s="764"/>
      <c r="M13" s="764"/>
      <c r="N13" s="764"/>
      <c r="O13" s="764"/>
      <c r="P13" s="386"/>
      <c r="Q13" s="386"/>
      <c r="R13" s="386"/>
      <c r="S13" s="386"/>
      <c r="T13" s="388"/>
    </row>
    <row r="14" spans="2:20" ht="10.5" customHeight="1">
      <c r="B14" s="385"/>
      <c r="C14" s="762"/>
      <c r="D14" s="762"/>
      <c r="E14" s="762"/>
      <c r="F14" s="762"/>
      <c r="G14" s="762"/>
      <c r="H14" s="392"/>
      <c r="I14" s="764"/>
      <c r="J14" s="764"/>
      <c r="K14" s="764"/>
      <c r="L14" s="764"/>
      <c r="M14" s="764"/>
      <c r="N14" s="764"/>
      <c r="O14" s="764"/>
      <c r="P14" s="386"/>
      <c r="Q14" s="386"/>
      <c r="R14" s="386"/>
      <c r="S14" s="386"/>
      <c r="T14" s="388"/>
    </row>
    <row r="15" spans="2:20" ht="5.25" customHeight="1">
      <c r="B15" s="385"/>
      <c r="C15" s="386"/>
      <c r="D15" s="391"/>
      <c r="E15" s="391"/>
      <c r="F15" s="391"/>
      <c r="G15" s="391"/>
      <c r="H15" s="386"/>
      <c r="I15" s="386"/>
      <c r="J15" s="386"/>
      <c r="K15" s="386"/>
      <c r="L15" s="386"/>
      <c r="M15" s="386"/>
      <c r="N15" s="386"/>
      <c r="O15" s="386"/>
      <c r="P15" s="386"/>
      <c r="Q15" s="386"/>
      <c r="R15" s="386"/>
      <c r="S15" s="386"/>
      <c r="T15" s="388"/>
    </row>
    <row r="16" spans="2:20" ht="40.5" customHeight="1">
      <c r="B16" s="385"/>
      <c r="C16" s="386"/>
      <c r="D16" s="766" t="s">
        <v>1110</v>
      </c>
      <c r="E16" s="766"/>
      <c r="F16" s="766"/>
      <c r="G16" s="766"/>
      <c r="H16" s="395"/>
      <c r="I16" s="396"/>
      <c r="J16" s="397" t="s">
        <v>871</v>
      </c>
      <c r="K16" s="397" t="s">
        <v>872</v>
      </c>
      <c r="L16" s="397" t="s">
        <v>1419</v>
      </c>
      <c r="M16" s="397" t="s">
        <v>1420</v>
      </c>
      <c r="N16" s="397" t="s">
        <v>1421</v>
      </c>
      <c r="O16" s="397" t="s">
        <v>1422</v>
      </c>
      <c r="P16" s="397" t="s">
        <v>870</v>
      </c>
      <c r="Q16" s="397" t="s">
        <v>1016</v>
      </c>
      <c r="R16" s="397" t="s">
        <v>1017</v>
      </c>
      <c r="S16" s="398"/>
      <c r="T16" s="388"/>
    </row>
    <row r="17" spans="2:22" ht="12" customHeight="1">
      <c r="B17" s="385"/>
      <c r="C17" s="761" t="s">
        <v>603</v>
      </c>
      <c r="D17" s="761"/>
      <c r="E17" s="761"/>
      <c r="F17" s="761"/>
      <c r="G17" s="761"/>
      <c r="H17" s="399"/>
      <c r="I17" s="400" t="s">
        <v>231</v>
      </c>
      <c r="J17" s="760"/>
      <c r="K17" s="760"/>
      <c r="L17" s="760"/>
      <c r="M17" s="760"/>
      <c r="N17" s="760"/>
      <c r="O17" s="760"/>
      <c r="P17" s="760"/>
      <c r="Q17" s="760"/>
      <c r="R17" s="760"/>
      <c r="S17" s="401"/>
      <c r="T17" s="388"/>
      <c r="V17" s="381"/>
    </row>
    <row r="18" spans="2:22" ht="12" customHeight="1">
      <c r="B18" s="385"/>
      <c r="C18" s="761"/>
      <c r="D18" s="761"/>
      <c r="E18" s="761"/>
      <c r="F18" s="761"/>
      <c r="G18" s="761"/>
      <c r="H18" s="399"/>
      <c r="I18" s="400" t="s">
        <v>232</v>
      </c>
      <c r="J18" s="760"/>
      <c r="K18" s="760"/>
      <c r="L18" s="760"/>
      <c r="M18" s="760"/>
      <c r="N18" s="760"/>
      <c r="O18" s="760"/>
      <c r="P18" s="760"/>
      <c r="Q18" s="760"/>
      <c r="R18" s="760"/>
      <c r="S18" s="401"/>
      <c r="T18" s="388"/>
    </row>
    <row r="19" spans="2:22" ht="12" customHeight="1">
      <c r="B19" s="385"/>
      <c r="C19" s="761"/>
      <c r="D19" s="761"/>
      <c r="E19" s="761"/>
      <c r="F19" s="761"/>
      <c r="G19" s="761"/>
      <c r="H19" s="399"/>
      <c r="I19" s="400" t="s">
        <v>233</v>
      </c>
      <c r="J19" s="760"/>
      <c r="K19" s="760"/>
      <c r="L19" s="760"/>
      <c r="M19" s="760"/>
      <c r="N19" s="760"/>
      <c r="O19" s="760"/>
      <c r="P19" s="760"/>
      <c r="Q19" s="760"/>
      <c r="R19" s="760"/>
      <c r="S19" s="401"/>
      <c r="T19" s="388"/>
    </row>
    <row r="20" spans="2:22" ht="12" customHeight="1">
      <c r="B20" s="385"/>
      <c r="C20" s="761" t="s">
        <v>604</v>
      </c>
      <c r="D20" s="761"/>
      <c r="E20" s="761"/>
      <c r="F20" s="761"/>
      <c r="G20" s="761"/>
      <c r="H20" s="402"/>
      <c r="I20" s="400" t="s">
        <v>1111</v>
      </c>
      <c r="J20" s="760"/>
      <c r="K20" s="760"/>
      <c r="L20" s="760"/>
      <c r="M20" s="760"/>
      <c r="N20" s="760"/>
      <c r="O20" s="760"/>
      <c r="P20" s="760"/>
      <c r="Q20" s="760"/>
      <c r="R20" s="760"/>
      <c r="S20" s="401"/>
      <c r="T20" s="388"/>
    </row>
    <row r="21" spans="2:22" ht="12" customHeight="1">
      <c r="B21" s="385"/>
      <c r="C21" s="761"/>
      <c r="D21" s="761"/>
      <c r="E21" s="761"/>
      <c r="F21" s="761"/>
      <c r="G21" s="761"/>
      <c r="H21" s="402"/>
      <c r="I21" s="403"/>
      <c r="J21" s="401"/>
      <c r="K21" s="401"/>
      <c r="L21" s="401"/>
      <c r="M21" s="401"/>
      <c r="N21" s="401"/>
      <c r="O21" s="401"/>
      <c r="P21" s="401"/>
      <c r="Q21" s="401"/>
      <c r="R21" s="401"/>
      <c r="S21" s="401"/>
      <c r="T21" s="388"/>
    </row>
    <row r="22" spans="2:22" ht="12" customHeight="1">
      <c r="B22" s="385"/>
      <c r="C22" s="761"/>
      <c r="D22" s="761"/>
      <c r="E22" s="761"/>
      <c r="F22" s="761"/>
      <c r="G22" s="761"/>
      <c r="H22" s="402"/>
      <c r="I22" s="403"/>
      <c r="J22" s="401"/>
      <c r="K22" s="401"/>
      <c r="L22" s="401"/>
      <c r="M22" s="401"/>
      <c r="N22" s="401"/>
      <c r="O22" s="401"/>
      <c r="P22" s="401"/>
      <c r="Q22" s="401"/>
      <c r="R22" s="401"/>
      <c r="S22" s="401"/>
      <c r="T22" s="388"/>
    </row>
    <row r="23" spans="2:22" ht="21" customHeight="1">
      <c r="B23" s="385"/>
      <c r="C23" s="444"/>
      <c r="D23" s="444"/>
      <c r="E23" s="444"/>
      <c r="F23" s="477" t="s">
        <v>1238</v>
      </c>
      <c r="G23" s="405"/>
      <c r="H23" s="402"/>
      <c r="I23" s="403"/>
      <c r="J23" s="401"/>
      <c r="K23" s="401"/>
      <c r="L23" s="401"/>
      <c r="M23" s="401"/>
      <c r="N23" s="401"/>
      <c r="O23" s="401"/>
      <c r="P23" s="401"/>
      <c r="Q23" s="401"/>
      <c r="R23" s="401"/>
      <c r="S23" s="401"/>
      <c r="T23" s="388"/>
    </row>
    <row r="24" spans="2:22" ht="15" customHeight="1">
      <c r="B24" s="385"/>
      <c r="C24" s="386"/>
      <c r="D24" s="386"/>
      <c r="E24" s="404"/>
      <c r="F24" s="404"/>
      <c r="G24" s="405" t="s">
        <v>1321</v>
      </c>
      <c r="H24" s="406"/>
      <c r="I24" s="407" t="s">
        <v>781</v>
      </c>
      <c r="J24" s="408"/>
      <c r="K24" s="386"/>
      <c r="L24" s="386"/>
      <c r="M24" s="386"/>
      <c r="N24" s="386"/>
      <c r="O24" s="386"/>
      <c r="P24" s="386"/>
      <c r="Q24" s="386"/>
      <c r="R24" s="386"/>
      <c r="S24" s="386"/>
      <c r="T24" s="388"/>
    </row>
    <row r="25" spans="2:22" ht="15" customHeight="1">
      <c r="B25" s="385"/>
      <c r="C25" s="386"/>
      <c r="D25" s="386"/>
      <c r="E25" s="404"/>
      <c r="F25" s="404"/>
      <c r="G25" s="409" t="s">
        <v>1323</v>
      </c>
      <c r="H25" s="406"/>
      <c r="I25" s="410" t="s">
        <v>783</v>
      </c>
      <c r="J25" s="408"/>
      <c r="K25" s="386"/>
      <c r="L25" s="386"/>
      <c r="M25" s="386"/>
      <c r="N25" s="386"/>
      <c r="O25" s="386"/>
      <c r="P25" s="386"/>
      <c r="Q25" s="386"/>
      <c r="R25" s="386"/>
      <c r="S25" s="386"/>
      <c r="T25" s="388"/>
    </row>
    <row r="26" spans="2:22" ht="15" customHeight="1">
      <c r="B26" s="385"/>
      <c r="C26" s="386"/>
      <c r="D26" s="386"/>
      <c r="E26" s="404"/>
      <c r="F26" s="404"/>
      <c r="G26" s="409" t="s">
        <v>1324</v>
      </c>
      <c r="H26" s="406"/>
      <c r="I26" s="410" t="s">
        <v>784</v>
      </c>
      <c r="J26" s="408"/>
      <c r="K26" s="386"/>
      <c r="L26" s="386"/>
      <c r="M26" s="386"/>
      <c r="N26" s="386"/>
      <c r="O26" s="386"/>
      <c r="P26" s="386"/>
      <c r="Q26" s="386"/>
      <c r="R26" s="386"/>
      <c r="S26" s="386"/>
      <c r="T26" s="388"/>
    </row>
    <row r="27" spans="2:22" ht="15" customHeight="1">
      <c r="B27" s="385"/>
      <c r="C27" s="386"/>
      <c r="D27" s="386"/>
      <c r="E27" s="404"/>
      <c r="F27" s="404"/>
      <c r="G27" s="409" t="s">
        <v>1325</v>
      </c>
      <c r="H27" s="406"/>
      <c r="I27" s="410" t="s">
        <v>785</v>
      </c>
      <c r="J27" s="408"/>
      <c r="K27" s="386"/>
      <c r="L27" s="386"/>
      <c r="M27" s="386"/>
      <c r="N27" s="386"/>
      <c r="O27" s="386"/>
      <c r="P27" s="386"/>
      <c r="Q27" s="386"/>
      <c r="R27" s="386"/>
      <c r="S27" s="386"/>
      <c r="T27" s="388"/>
    </row>
    <row r="28" spans="2:22" ht="15" customHeight="1">
      <c r="B28" s="385"/>
      <c r="C28" s="386"/>
      <c r="D28" s="386"/>
      <c r="E28" s="404"/>
      <c r="F28" s="404"/>
      <c r="G28" s="409" t="s">
        <v>1326</v>
      </c>
      <c r="H28" s="406"/>
      <c r="I28" s="410" t="s">
        <v>952</v>
      </c>
      <c r="J28" s="408"/>
      <c r="K28" s="386"/>
      <c r="L28" s="386"/>
      <c r="M28" s="386"/>
      <c r="N28" s="386"/>
      <c r="O28" s="386"/>
      <c r="P28" s="386"/>
      <c r="Q28" s="386"/>
      <c r="R28" s="386"/>
      <c r="S28" s="386"/>
      <c r="T28" s="388"/>
    </row>
    <row r="29" spans="2:22" ht="15" customHeight="1">
      <c r="B29" s="385"/>
      <c r="C29" s="386"/>
      <c r="D29" s="386"/>
      <c r="E29" s="404"/>
      <c r="F29" s="404"/>
      <c r="G29" s="409" t="s">
        <v>1327</v>
      </c>
      <c r="H29" s="406"/>
      <c r="I29" s="410" t="s">
        <v>953</v>
      </c>
      <c r="J29" s="408"/>
      <c r="K29" s="386"/>
      <c r="L29" s="386"/>
      <c r="M29" s="386"/>
      <c r="N29" s="386"/>
      <c r="O29" s="386"/>
      <c r="P29" s="386"/>
      <c r="Q29" s="386"/>
      <c r="R29" s="386"/>
      <c r="S29" s="386"/>
      <c r="T29" s="388"/>
    </row>
    <row r="30" spans="2:22" ht="15" customHeight="1">
      <c r="B30" s="385"/>
      <c r="C30" s="386"/>
      <c r="D30" s="386"/>
      <c r="E30" s="404"/>
      <c r="F30" s="404"/>
      <c r="G30" s="409" t="s">
        <v>1328</v>
      </c>
      <c r="H30" s="406"/>
      <c r="I30" s="410" t="s">
        <v>954</v>
      </c>
      <c r="J30" s="408"/>
      <c r="K30" s="386"/>
      <c r="L30" s="386"/>
      <c r="M30" s="386"/>
      <c r="N30" s="386"/>
      <c r="O30" s="386"/>
      <c r="P30" s="386"/>
      <c r="Q30" s="386"/>
      <c r="R30" s="386"/>
      <c r="S30" s="386"/>
      <c r="T30" s="388"/>
    </row>
    <row r="31" spans="2:22" ht="15" customHeight="1">
      <c r="B31" s="385"/>
      <c r="C31" s="386"/>
      <c r="D31" s="386"/>
      <c r="E31" s="404"/>
      <c r="F31" s="404"/>
      <c r="G31" s="409" t="s">
        <v>1329</v>
      </c>
      <c r="H31" s="406"/>
      <c r="I31" s="410" t="s">
        <v>787</v>
      </c>
      <c r="J31" s="408"/>
      <c r="K31" s="386"/>
      <c r="L31" s="386"/>
      <c r="M31" s="386"/>
      <c r="N31" s="386"/>
      <c r="O31" s="386"/>
      <c r="P31" s="386"/>
      <c r="Q31" s="386"/>
      <c r="R31" s="386"/>
      <c r="S31" s="386"/>
      <c r="T31" s="388"/>
    </row>
    <row r="32" spans="2:22" ht="15" customHeight="1">
      <c r="B32" s="385"/>
      <c r="C32" s="386"/>
      <c r="D32" s="386"/>
      <c r="E32" s="404"/>
      <c r="F32" s="404"/>
      <c r="G32" s="409" t="s">
        <v>1330</v>
      </c>
      <c r="H32" s="406"/>
      <c r="I32" s="410" t="s">
        <v>786</v>
      </c>
      <c r="J32" s="408"/>
      <c r="K32" s="386"/>
      <c r="L32" s="386"/>
      <c r="M32" s="386"/>
      <c r="N32" s="386"/>
      <c r="O32" s="386"/>
      <c r="P32" s="386"/>
      <c r="Q32" s="386"/>
      <c r="R32" s="386"/>
      <c r="S32" s="386"/>
      <c r="T32" s="388"/>
    </row>
    <row r="33" spans="2:20" ht="15" customHeight="1">
      <c r="B33" s="385"/>
      <c r="C33" s="386"/>
      <c r="D33" s="386"/>
      <c r="E33" s="404"/>
      <c r="F33" s="404"/>
      <c r="G33" s="409" t="s">
        <v>1331</v>
      </c>
      <c r="H33" s="406"/>
      <c r="I33" s="410" t="s">
        <v>1015</v>
      </c>
      <c r="J33" s="408"/>
      <c r="K33" s="386"/>
      <c r="L33" s="386"/>
      <c r="M33" s="386"/>
      <c r="N33" s="386"/>
      <c r="O33" s="386"/>
      <c r="P33" s="386"/>
      <c r="Q33" s="386"/>
      <c r="R33" s="386"/>
      <c r="S33" s="386"/>
      <c r="T33" s="388"/>
    </row>
    <row r="34" spans="2:20" ht="15" customHeight="1">
      <c r="B34" s="385"/>
      <c r="C34" s="386"/>
      <c r="D34" s="386"/>
      <c r="E34" s="404"/>
      <c r="F34" s="477" t="s">
        <v>1237</v>
      </c>
      <c r="G34" s="405"/>
      <c r="H34" s="406"/>
      <c r="I34" s="407"/>
      <c r="J34" s="408"/>
      <c r="K34" s="386"/>
      <c r="L34" s="386"/>
      <c r="M34" s="386"/>
      <c r="N34" s="386"/>
      <c r="O34" s="386"/>
      <c r="P34" s="386"/>
      <c r="Q34" s="386"/>
      <c r="R34" s="386"/>
      <c r="S34" s="386"/>
      <c r="T34" s="388"/>
    </row>
    <row r="35" spans="2:20" ht="15" customHeight="1">
      <c r="B35" s="385"/>
      <c r="C35" s="386"/>
      <c r="D35" s="386"/>
      <c r="E35" s="404"/>
      <c r="F35" s="404"/>
      <c r="G35" s="405" t="s">
        <v>1322</v>
      </c>
      <c r="H35" s="406"/>
      <c r="I35" s="407" t="s">
        <v>782</v>
      </c>
      <c r="J35" s="408"/>
      <c r="K35" s="386"/>
      <c r="L35" s="386"/>
      <c r="M35" s="386"/>
      <c r="N35" s="386"/>
      <c r="O35" s="386"/>
      <c r="P35" s="386"/>
      <c r="Q35" s="386"/>
      <c r="R35" s="386"/>
      <c r="S35" s="386"/>
      <c r="T35" s="388"/>
    </row>
    <row r="36" spans="2:20" ht="18.75" customHeight="1">
      <c r="B36" s="385"/>
      <c r="C36" s="386"/>
      <c r="D36" s="386"/>
      <c r="E36" s="404"/>
      <c r="F36" s="404"/>
      <c r="G36" s="409" t="s">
        <v>1332</v>
      </c>
      <c r="H36" s="406"/>
      <c r="I36" s="410" t="s">
        <v>783</v>
      </c>
      <c r="J36" s="408"/>
      <c r="K36" s="386"/>
      <c r="L36" s="386"/>
      <c r="M36" s="386"/>
      <c r="N36" s="386"/>
      <c r="O36" s="386"/>
      <c r="P36" s="386"/>
      <c r="Q36" s="386"/>
      <c r="R36" s="386"/>
      <c r="S36" s="386"/>
      <c r="T36" s="388"/>
    </row>
    <row r="37" spans="2:20" ht="15" customHeight="1">
      <c r="B37" s="385"/>
      <c r="C37" s="386"/>
      <c r="D37" s="386"/>
      <c r="E37" s="404"/>
      <c r="F37" s="404"/>
      <c r="G37" s="409" t="s">
        <v>1333</v>
      </c>
      <c r="H37" s="406"/>
      <c r="I37" s="410" t="s">
        <v>784</v>
      </c>
      <c r="J37" s="408"/>
      <c r="K37" s="386"/>
      <c r="L37" s="386"/>
      <c r="M37" s="386"/>
      <c r="N37" s="386"/>
      <c r="O37" s="386"/>
      <c r="P37" s="386"/>
      <c r="Q37" s="386"/>
      <c r="R37" s="386"/>
      <c r="S37" s="386"/>
      <c r="T37" s="388"/>
    </row>
    <row r="38" spans="2:20" ht="15" customHeight="1">
      <c r="B38" s="385"/>
      <c r="C38" s="386"/>
      <c r="D38" s="386"/>
      <c r="E38" s="404"/>
      <c r="F38" s="404"/>
      <c r="G38" s="409" t="s">
        <v>1334</v>
      </c>
      <c r="H38" s="406"/>
      <c r="I38" s="410" t="s">
        <v>785</v>
      </c>
      <c r="J38" s="408"/>
      <c r="K38" s="386"/>
      <c r="L38" s="386"/>
      <c r="M38" s="386"/>
      <c r="N38" s="386"/>
      <c r="O38" s="386"/>
      <c r="P38" s="386"/>
      <c r="Q38" s="386"/>
      <c r="R38" s="386"/>
      <c r="S38" s="386"/>
      <c r="T38" s="388"/>
    </row>
    <row r="39" spans="2:20" ht="15" customHeight="1">
      <c r="B39" s="385"/>
      <c r="C39" s="386"/>
      <c r="D39" s="386"/>
      <c r="E39" s="404"/>
      <c r="F39" s="404"/>
      <c r="G39" s="409" t="s">
        <v>1335</v>
      </c>
      <c r="H39" s="406"/>
      <c r="I39" s="410" t="s">
        <v>952</v>
      </c>
      <c r="J39" s="408"/>
      <c r="K39" s="386"/>
      <c r="L39" s="386"/>
      <c r="M39" s="386"/>
      <c r="N39" s="386"/>
      <c r="O39" s="386"/>
      <c r="P39" s="386"/>
      <c r="Q39" s="386"/>
      <c r="R39" s="386"/>
      <c r="S39" s="386"/>
      <c r="T39" s="388"/>
    </row>
    <row r="40" spans="2:20" ht="15" customHeight="1">
      <c r="B40" s="385"/>
      <c r="C40" s="386"/>
      <c r="D40" s="386"/>
      <c r="E40" s="404"/>
      <c r="F40" s="404"/>
      <c r="G40" s="409" t="s">
        <v>1336</v>
      </c>
      <c r="H40" s="406"/>
      <c r="I40" s="410" t="s">
        <v>953</v>
      </c>
      <c r="J40" s="408"/>
      <c r="K40" s="386"/>
      <c r="L40" s="386"/>
      <c r="M40" s="386"/>
      <c r="N40" s="386"/>
      <c r="O40" s="386"/>
      <c r="P40" s="386"/>
      <c r="Q40" s="386"/>
      <c r="R40" s="386"/>
      <c r="S40" s="386"/>
      <c r="T40" s="388"/>
    </row>
    <row r="41" spans="2:20" ht="15" customHeight="1">
      <c r="B41" s="385"/>
      <c r="C41" s="386"/>
      <c r="D41" s="386"/>
      <c r="E41" s="404"/>
      <c r="F41" s="404"/>
      <c r="G41" s="409" t="s">
        <v>1337</v>
      </c>
      <c r="H41" s="406"/>
      <c r="I41" s="410" t="s">
        <v>954</v>
      </c>
      <c r="J41" s="408"/>
      <c r="K41" s="386"/>
      <c r="L41" s="386"/>
      <c r="M41" s="386"/>
      <c r="N41" s="386"/>
      <c r="O41" s="386"/>
      <c r="P41" s="386"/>
      <c r="Q41" s="386"/>
      <c r="R41" s="386"/>
      <c r="S41" s="386"/>
      <c r="T41" s="388"/>
    </row>
    <row r="42" spans="2:20" ht="15" customHeight="1">
      <c r="B42" s="385"/>
      <c r="C42" s="386"/>
      <c r="D42" s="386"/>
      <c r="E42" s="404"/>
      <c r="F42" s="404"/>
      <c r="G42" s="409" t="s">
        <v>1338</v>
      </c>
      <c r="H42" s="406"/>
      <c r="I42" s="410" t="s">
        <v>787</v>
      </c>
      <c r="J42" s="408"/>
      <c r="K42" s="386"/>
      <c r="L42" s="386"/>
      <c r="M42" s="386"/>
      <c r="N42" s="386"/>
      <c r="O42" s="386"/>
      <c r="P42" s="386"/>
      <c r="Q42" s="386"/>
      <c r="R42" s="386"/>
      <c r="S42" s="386"/>
      <c r="T42" s="388"/>
    </row>
    <row r="43" spans="2:20" ht="15" customHeight="1">
      <c r="B43" s="385"/>
      <c r="C43" s="386"/>
      <c r="D43" s="386"/>
      <c r="E43" s="404"/>
      <c r="F43" s="404"/>
      <c r="G43" s="409" t="s">
        <v>1339</v>
      </c>
      <c r="H43" s="406"/>
      <c r="I43" s="410" t="s">
        <v>786</v>
      </c>
      <c r="J43" s="408"/>
      <c r="K43" s="386"/>
      <c r="L43" s="386"/>
      <c r="M43" s="386"/>
      <c r="N43" s="386"/>
      <c r="O43" s="386"/>
      <c r="P43" s="386"/>
      <c r="Q43" s="386"/>
      <c r="R43" s="386"/>
      <c r="S43" s="386"/>
      <c r="T43" s="388"/>
    </row>
    <row r="44" spans="2:20" ht="15" customHeight="1">
      <c r="B44" s="385"/>
      <c r="C44" s="386"/>
      <c r="D44" s="386"/>
      <c r="E44" s="404"/>
      <c r="F44" s="404"/>
      <c r="G44" s="409" t="s">
        <v>1340</v>
      </c>
      <c r="H44" s="406"/>
      <c r="I44" s="410" t="s">
        <v>1015</v>
      </c>
      <c r="J44" s="408"/>
      <c r="K44" s="386"/>
      <c r="L44" s="386"/>
      <c r="M44" s="386"/>
      <c r="N44" s="386"/>
      <c r="O44" s="386"/>
      <c r="P44" s="386"/>
      <c r="Q44" s="386"/>
      <c r="R44" s="386"/>
      <c r="S44" s="386"/>
      <c r="T44" s="388"/>
    </row>
    <row r="45" spans="2:20" ht="18.75" hidden="1" customHeight="1">
      <c r="B45" s="385"/>
      <c r="C45" s="386"/>
      <c r="D45" s="386"/>
      <c r="E45" s="404"/>
      <c r="F45" s="404"/>
      <c r="G45" s="409" t="s">
        <v>1452</v>
      </c>
      <c r="H45" s="406"/>
      <c r="I45" s="410" t="s">
        <v>788</v>
      </c>
      <c r="J45" s="408"/>
      <c r="K45" s="386"/>
      <c r="L45" s="386"/>
      <c r="M45" s="386"/>
      <c r="N45" s="386"/>
      <c r="O45" s="386"/>
      <c r="P45" s="386"/>
      <c r="Q45" s="386"/>
      <c r="R45" s="386"/>
      <c r="S45" s="386"/>
      <c r="T45" s="388"/>
    </row>
    <row r="46" spans="2:20" ht="15" hidden="1" customHeight="1">
      <c r="B46" s="385"/>
      <c r="C46" s="386"/>
      <c r="D46" s="386"/>
      <c r="E46" s="404"/>
      <c r="F46" s="404"/>
      <c r="G46" s="409" t="s">
        <v>1453</v>
      </c>
      <c r="H46" s="406"/>
      <c r="I46" s="410" t="s">
        <v>1144</v>
      </c>
      <c r="J46" s="408"/>
      <c r="K46" s="386"/>
      <c r="L46" s="386"/>
      <c r="M46" s="386"/>
      <c r="N46" s="386"/>
      <c r="O46" s="386"/>
      <c r="P46" s="386"/>
      <c r="Q46" s="386"/>
      <c r="R46" s="386"/>
      <c r="S46" s="386"/>
      <c r="T46" s="388"/>
    </row>
    <row r="47" spans="2:20" ht="6.75" customHeight="1">
      <c r="B47" s="385"/>
      <c r="C47" s="386"/>
      <c r="D47" s="386"/>
      <c r="E47" s="404"/>
      <c r="F47" s="404"/>
      <c r="G47" s="410"/>
      <c r="H47" s="411"/>
      <c r="I47" s="411"/>
      <c r="J47" s="412"/>
      <c r="K47" s="386"/>
      <c r="L47" s="386"/>
      <c r="M47" s="386"/>
      <c r="N47" s="386"/>
      <c r="O47" s="386"/>
      <c r="P47" s="386"/>
      <c r="Q47" s="386"/>
      <c r="R47" s="386"/>
      <c r="S47" s="386"/>
      <c r="T47" s="388"/>
    </row>
    <row r="48" spans="2:20" ht="15.75">
      <c r="B48" s="385"/>
      <c r="C48" s="413"/>
      <c r="D48" s="386"/>
      <c r="E48" s="404"/>
      <c r="F48" s="413"/>
      <c r="G48" s="413" t="s">
        <v>1145</v>
      </c>
      <c r="H48" s="411"/>
      <c r="I48" s="413"/>
      <c r="J48" s="412"/>
      <c r="K48" s="386"/>
      <c r="L48" s="386"/>
      <c r="M48" s="386"/>
      <c r="N48" s="386"/>
      <c r="O48" s="386"/>
      <c r="P48" s="386"/>
      <c r="Q48" s="386"/>
      <c r="R48" s="386"/>
      <c r="S48" s="386"/>
      <c r="T48" s="388"/>
    </row>
    <row r="49" spans="2:20" ht="9" customHeight="1" thickBot="1">
      <c r="B49" s="414"/>
      <c r="C49" s="415"/>
      <c r="D49" s="415"/>
      <c r="E49" s="415"/>
      <c r="F49" s="415"/>
      <c r="G49" s="415"/>
      <c r="H49" s="415"/>
      <c r="I49" s="415"/>
      <c r="J49" s="415"/>
      <c r="K49" s="415"/>
      <c r="L49" s="415"/>
      <c r="M49" s="415"/>
      <c r="N49" s="415"/>
      <c r="O49" s="415"/>
      <c r="P49" s="415"/>
      <c r="Q49" s="415"/>
      <c r="R49" s="415"/>
      <c r="S49" s="415"/>
      <c r="T49" s="416"/>
    </row>
  </sheetData>
  <sheetProtection sheet="1" objects="1" scenarios="1"/>
  <mergeCells count="13">
    <mergeCell ref="C20:G22"/>
    <mergeCell ref="C13:G14"/>
    <mergeCell ref="E3:P3"/>
    <mergeCell ref="I11:L12"/>
    <mergeCell ref="E7:G8"/>
    <mergeCell ref="E9:G10"/>
    <mergeCell ref="E11:G12"/>
    <mergeCell ref="I7:N8"/>
    <mergeCell ref="I9:I10"/>
    <mergeCell ref="E4:P5"/>
    <mergeCell ref="I13:O14"/>
    <mergeCell ref="D16:G16"/>
    <mergeCell ref="C17:G19"/>
  </mergeCells>
  <phoneticPr fontId="1" type="noConversion"/>
  <dataValidations count="1">
    <dataValidation type="list" allowBlank="1" showInputMessage="1" showErrorMessage="1" sqref="J20:R20">
      <formula1>Valid_Values</formula1>
    </dataValidation>
  </dataValidations>
  <pageMargins left="0.47244094488188981" right="0.47244094488188981" top="0.62992125984251968" bottom="0.62992125984251968" header="0.39370078740157483" footer="0.39370078740157483"/>
  <pageSetup orientation="landscape" r:id="rId1"/>
  <headerFooter alignWithMargins="0">
    <oddFooter>&amp;L&amp;8&amp;D  &amp;T&amp;R&amp;"Arial,Bold"&amp;8September 10 2004 Version [V2.2]</oddFooter>
  </headerFooter>
  <drawing r:id="rId2"/>
  <legacyDrawing r:id="rId3"/>
</worksheet>
</file>

<file path=xl/worksheets/sheet20.xml><?xml version="1.0" encoding="utf-8"?>
<worksheet xmlns="http://schemas.openxmlformats.org/spreadsheetml/2006/main" xmlns:r="http://schemas.openxmlformats.org/officeDocument/2006/relationships">
  <sheetPr codeName="Sheet20" enableFormatConditionsCalculation="0">
    <tabColor theme="3" tint="0.39997558519241921"/>
  </sheetPr>
  <dimension ref="A1:V97"/>
  <sheetViews>
    <sheetView workbookViewId="0">
      <pane xSplit="3" ySplit="6" topLeftCell="D7" activePane="bottomRight" state="frozen"/>
      <selection activeCell="J130" sqref="J130"/>
      <selection pane="topRight" activeCell="J130" sqref="J130"/>
      <selection pane="bottomLeft" activeCell="J130" sqref="J130"/>
      <selection pane="bottomRight" activeCell="O8" sqref="O8:O75"/>
    </sheetView>
  </sheetViews>
  <sheetFormatPr defaultRowHeight="12.75"/>
  <cols>
    <col min="1" max="1" width="7.28515625" style="1" customWidth="1"/>
    <col min="2" max="2" width="35.28515625" style="1" customWidth="1"/>
    <col min="3" max="3" width="0.85546875" style="1" customWidth="1"/>
    <col min="4" max="15" width="10" style="1" customWidth="1"/>
    <col min="16" max="16" width="3.28515625" style="1" customWidth="1"/>
    <col min="17" max="18" width="10" style="1" customWidth="1"/>
    <col min="19" max="20" width="9.140625" style="1" customWidth="1"/>
    <col min="21" max="22" width="0" style="1" hidden="1" customWidth="1"/>
    <col min="23" max="16384" width="9.140625" style="1"/>
  </cols>
  <sheetData>
    <row r="1" spans="1:22">
      <c r="A1" s="36" t="s">
        <v>182</v>
      </c>
      <c r="B1" s="37"/>
      <c r="C1" s="38"/>
      <c r="D1" s="39"/>
      <c r="E1" s="40"/>
      <c r="F1" s="40"/>
      <c r="G1" s="774">
        <f>'Cover page'!I7</f>
        <v>0</v>
      </c>
      <c r="H1" s="774"/>
      <c r="I1" s="774"/>
      <c r="J1" s="774"/>
      <c r="K1" s="774"/>
      <c r="L1" s="41">
        <f>'Cover page'!I9</f>
        <v>0</v>
      </c>
      <c r="M1" s="41"/>
      <c r="N1" s="41"/>
      <c r="O1" s="41"/>
      <c r="Q1" s="22"/>
      <c r="R1" s="22"/>
    </row>
    <row r="2" spans="1:22">
      <c r="A2" s="36" t="s">
        <v>181</v>
      </c>
      <c r="B2" s="83"/>
      <c r="C2" s="84"/>
      <c r="D2" s="85"/>
      <c r="E2" s="40"/>
      <c r="F2" s="40"/>
      <c r="G2" s="782">
        <f>+'Cover page'!I13</f>
        <v>0</v>
      </c>
      <c r="H2" s="782"/>
      <c r="I2" s="782"/>
      <c r="J2" s="782"/>
      <c r="K2" s="782"/>
      <c r="L2" s="782"/>
      <c r="M2" s="119"/>
      <c r="N2" s="119"/>
      <c r="O2" s="119"/>
      <c r="Q2" s="22"/>
      <c r="R2" s="22"/>
    </row>
    <row r="3" spans="1:22" ht="12" customHeight="1">
      <c r="A3" s="46"/>
      <c r="B3" s="47"/>
      <c r="C3" s="48"/>
      <c r="D3" s="49"/>
      <c r="E3" s="50"/>
      <c r="F3" s="50"/>
      <c r="G3" s="778" t="s">
        <v>877</v>
      </c>
      <c r="H3" s="778"/>
      <c r="I3" s="51">
        <f>+'Cover page'!I11</f>
        <v>0</v>
      </c>
      <c r="J3" s="50"/>
      <c r="K3" s="50"/>
      <c r="L3" s="52"/>
      <c r="M3" s="775" t="s">
        <v>1018</v>
      </c>
      <c r="N3" s="125"/>
      <c r="O3" s="126"/>
      <c r="Q3" s="22"/>
      <c r="R3" s="22"/>
      <c r="S3"/>
    </row>
    <row r="4" spans="1:22" ht="12" customHeight="1">
      <c r="A4" s="785" t="s">
        <v>768</v>
      </c>
      <c r="B4" s="785"/>
      <c r="C4" s="53"/>
      <c r="D4" s="779" t="s">
        <v>251</v>
      </c>
      <c r="E4" s="780"/>
      <c r="F4" s="780"/>
      <c r="G4" s="780"/>
      <c r="H4" s="781"/>
      <c r="I4" s="775" t="s">
        <v>252</v>
      </c>
      <c r="J4" s="777" t="s">
        <v>253</v>
      </c>
      <c r="K4" s="775" t="s">
        <v>254</v>
      </c>
      <c r="L4" s="783" t="s">
        <v>874</v>
      </c>
      <c r="M4" s="776"/>
      <c r="N4" s="776" t="s">
        <v>254</v>
      </c>
      <c r="O4" s="123" t="s">
        <v>1017</v>
      </c>
      <c r="Q4" s="771" t="s">
        <v>123</v>
      </c>
      <c r="R4" s="772"/>
      <c r="S4" s="773"/>
    </row>
    <row r="5" spans="1:22" ht="30" customHeight="1">
      <c r="A5" s="785"/>
      <c r="B5" s="785"/>
      <c r="C5" s="53"/>
      <c r="D5" s="55" t="s">
        <v>264</v>
      </c>
      <c r="E5" s="56" t="s">
        <v>265</v>
      </c>
      <c r="F5" s="54" t="s">
        <v>876</v>
      </c>
      <c r="G5" s="56" t="s">
        <v>254</v>
      </c>
      <c r="H5" s="54" t="s">
        <v>873</v>
      </c>
      <c r="I5" s="776"/>
      <c r="J5" s="777"/>
      <c r="K5" s="776"/>
      <c r="L5" s="783"/>
      <c r="M5" s="776"/>
      <c r="N5" s="776"/>
      <c r="O5" s="123" t="s">
        <v>1019</v>
      </c>
      <c r="Q5" s="5" t="s">
        <v>1650</v>
      </c>
      <c r="R5" s="128" t="s">
        <v>1652</v>
      </c>
      <c r="S5" s="129" t="s">
        <v>1017</v>
      </c>
    </row>
    <row r="6" spans="1:22" ht="10.5" customHeight="1">
      <c r="A6" s="57"/>
      <c r="B6" s="58"/>
      <c r="C6" s="58"/>
      <c r="D6" s="59" t="s">
        <v>255</v>
      </c>
      <c r="E6" s="60" t="s">
        <v>256</v>
      </c>
      <c r="F6" s="61" t="s">
        <v>257</v>
      </c>
      <c r="G6" s="60" t="s">
        <v>258</v>
      </c>
      <c r="H6" s="61" t="s">
        <v>259</v>
      </c>
      <c r="I6" s="60" t="s">
        <v>260</v>
      </c>
      <c r="J6" s="61" t="s">
        <v>261</v>
      </c>
      <c r="K6" s="60" t="s">
        <v>262</v>
      </c>
      <c r="L6" s="62" t="s">
        <v>263</v>
      </c>
      <c r="M6" s="59" t="s">
        <v>1020</v>
      </c>
      <c r="N6" s="60" t="s">
        <v>1021</v>
      </c>
      <c r="O6" s="60" t="s">
        <v>1022</v>
      </c>
      <c r="Q6" s="7" t="s">
        <v>1651</v>
      </c>
      <c r="R6" s="130" t="s">
        <v>1653</v>
      </c>
      <c r="S6" s="8" t="s">
        <v>1023</v>
      </c>
    </row>
    <row r="7" spans="1:22" s="459" customFormat="1" ht="10.5" customHeight="1">
      <c r="A7" s="464"/>
      <c r="B7" s="456" t="s">
        <v>1109</v>
      </c>
      <c r="C7" s="457"/>
      <c r="D7" s="458" t="str">
        <f>'SOURCE BA'!$F$5</f>
        <v/>
      </c>
      <c r="E7" s="458" t="str">
        <f>'SOURCE EA'!$F$5</f>
        <v/>
      </c>
      <c r="F7" s="458" t="str">
        <f>'SOURCE SS'!$F$5</f>
        <v/>
      </c>
      <c r="G7" s="458" t="str">
        <f>'SOURCE CC'!$F$5</f>
        <v/>
      </c>
      <c r="H7" s="458" t="str">
        <f>'SOURCE CG'!$F$5</f>
        <v/>
      </c>
      <c r="I7" s="458" t="str">
        <f>'SOURCE SG'!$F$5</f>
        <v/>
      </c>
      <c r="J7" s="458" t="str">
        <f>'SOURCE LG'!$F$5</f>
        <v/>
      </c>
      <c r="K7" s="458" t="str">
        <f>'SOURCE CT'!$F$5</f>
        <v/>
      </c>
      <c r="L7" s="458" t="str">
        <f>'SOURCE GG'!$F$5</f>
        <v/>
      </c>
      <c r="M7" s="458" t="str">
        <f>'SOURCE NFPC'!$F$5</f>
        <v/>
      </c>
      <c r="N7" s="458" t="str">
        <f>'SOURCE CN'!$F$5</f>
        <v/>
      </c>
      <c r="O7" s="458" t="str">
        <f>'SOURCE NFPS'!$F$5</f>
        <v/>
      </c>
      <c r="Q7" s="460"/>
      <c r="R7" s="461"/>
      <c r="S7" s="462"/>
    </row>
    <row r="8" spans="1:22" s="284" customFormat="1" ht="15" customHeight="1">
      <c r="A8" s="681">
        <v>5</v>
      </c>
      <c r="B8" s="94" t="s">
        <v>2341</v>
      </c>
      <c r="C8" s="265" t="s">
        <v>1063</v>
      </c>
      <c r="D8" s="584" t="str">
        <f>IF(COUNTIF('SOURCE BA'!$F:$F,$A8)&gt;0,SUMIF('SOURCE BA'!$F:$F,$A8,'SOURCE BA'!$C:$C),IF(COUNT(D9,D21,D47)&gt;0, SUM(D9)+SUM(D21)-SUM(D47),IF(COUNTIF('SOURCE BA'!$F:$F,$A8 &amp; "?")&gt;0,SUMIF('SOURCE BA'!$F:$F,$A8 &amp; "?", 'SOURCE BA'!$C:$C),"...")))</f>
        <v>...</v>
      </c>
      <c r="E8" s="584" t="str">
        <f>IF(COUNTIF('SOURCE EA'!$F:$F,$A8)&gt;0,SUMIF('SOURCE EA'!$F:$F,$A8,'SOURCE EA'!$C:$C),IF(COUNT(E9,E21,E47)&gt;0, SUM(E9)+SUM(E21)-SUM(E47),IF(COUNTIF('SOURCE EA'!$F:$F,$A8 &amp; "?")&gt;0,SUMIF('SOURCE EA'!$F:$F,$A8 &amp; "?", 'SOURCE EA'!$C:$C),"...")))</f>
        <v>...</v>
      </c>
      <c r="F8" s="584" t="str">
        <f>IF(COUNTIF('SOURCE SS'!$F:$F,$A8)&gt;0,SUMIF('SOURCE SS'!$F:$F,$A8,'SOURCE SS'!$C:$C),IF(COUNT(F9,F21,F47)&gt;0, SUM(F9)+SUM(F21)-SUM(F47),IF(COUNTIF('SOURCE SS'!$F:$F,$A8 &amp; "?")&gt;0,SUMIF('SOURCE SS'!$F:$F,$A8 &amp; "?", 'SOURCE SS'!$C:$C),"...")))</f>
        <v>...</v>
      </c>
      <c r="G8" s="584" t="str">
        <f>IF(COUNTIF('SOURCE CC'!$F:$F,$A8)&gt;0,SUMIF('SOURCE CC'!$F:$F,$A8,'SOURCE CC'!$C:$C),IF(COUNT(G9,G21,G47)&gt;0, SUM(G9)+SUM(G21)-SUM(G47),IF(COUNTIF('SOURCE CC'!$F:$F,$A8 &amp; "?")&gt;0,SUMIF('SOURCE CC'!$F:$F,$A8 &amp; "?", 'SOURCE CC'!$C:$C),"...")))</f>
        <v>...</v>
      </c>
      <c r="H8" s="584" t="str">
        <f>IF(COUNTIF('SOURCE CG'!$F:$F,$A8)&gt;0,SUMIF('SOURCE CG'!$F:$F,$A8,'SOURCE CG'!$C:$C),IF(COUNT(H9,H21,H47)&gt;0, SUM(H9)+SUM(H21)-SUM(H47),IF(COUNTIF('SOURCE CG'!$F:$F,$A8 &amp; "?")&gt;0,SUMIF('SOURCE CG'!$F:$F,$A8 &amp; "?", 'SOURCE CG'!$C:$C),IF(COUNT(D8:G8)&gt;0,SUM(D8:G8),"..."))))</f>
        <v>...</v>
      </c>
      <c r="I8" s="584" t="str">
        <f>IF(COUNTIF('SOURCE SG'!$F:$F,$A8)&gt;0,SUMIF('SOURCE SG'!$F:$F,$A8,'SOURCE SG'!$C:$C),IF(COUNT(I9,I21,I47)&gt;0, SUM(I9)+SUM(I21)-SUM(I47),IF(COUNTIF('SOURCE SG'!$F:$F,$A8 &amp; "?")&gt;0,SUMIF('SOURCE SG'!$F:$F,$A8 &amp; "?", 'SOURCE SG'!$C:$C),"...")))</f>
        <v>...</v>
      </c>
      <c r="J8" s="584" t="str">
        <f>IF(COUNTIF('SOURCE LG'!$F:$F,$A8)&gt;0,SUMIF('SOURCE LG'!$F:$F,$A8,'SOURCE LG'!$C:$C),IF(COUNT(J9,J21,J47)&gt;0, SUM(J9)+SUM(J21)-SUM(J47),IF(COUNTIF('SOURCE LG'!$F:$F,$A8 &amp; "?")&gt;0,SUMIF('SOURCE LG'!$F:$F,$A8 &amp; "?", 'SOURCE LG'!$C:$C),"...")))</f>
        <v>...</v>
      </c>
      <c r="K8" s="584" t="str">
        <f>IF(COUNTIF('SOURCE CT'!$F:$F,$A8)&gt;0,SUMIF('SOURCE CT'!$F:$F,$A8,'SOURCE CT'!$C:$C),IF(COUNT(K9,K21,K47)&gt;0, SUM(K9)+SUM(K21)-SUM(K47),IF(COUNTIF('SOURCE CT'!$F:$F,$A8 &amp; "?")&gt;0,SUMIF('SOURCE CT'!$F:$F,$A8 &amp; "?", 'SOURCE CT'!$C:$C),"...")))</f>
        <v>...</v>
      </c>
      <c r="L8" s="584" t="str">
        <f>IF(COUNTIF('SOURCE GG'!$F:$F,$A8)&gt;0,SUMIF('SOURCE GG'!$F:$F,$A8,'SOURCE GG'!$C:$C),IF(COUNT(L9,L21,L47)&gt;0, SUM(L9)+SUM(L21)-SUM(L47),IF(COUNTIF('SOURCE GG'!$F:$F,$A8 &amp; "?")&gt;0,SUMIF('SOURCE GG'!$F:$F,$A8 &amp; "?", 'SOURCE GG'!$C:$C),IF(COUNT(H8:K8)&gt;0,SUM(H8:K8),"..."))))</f>
        <v>...</v>
      </c>
      <c r="M8" s="584" t="str">
        <f>IF(COUNTIF('SOURCE NFPC'!$F:$F,$A8)&gt;0,SUMIF('SOURCE NFPC'!$F:$F,$A8,'SOURCE NFPC'!$C:$C),IF(COUNT(M9,M21,M47)&gt;0, SUM(M9)+SUM(M21)-SUM(M47),IF(COUNTIF('SOURCE NFPC'!$F:$F,$A8 &amp; "?")&gt;0,SUMIF('SOURCE NFPC'!$F:$F,$A8 &amp; "?", 'SOURCE NFPC'!$C:$C),"...")))</f>
        <v>...</v>
      </c>
      <c r="N8" s="584" t="str">
        <f>IF(COUNTIF('SOURCE CN'!$F:$F,$A8)&gt;0,SUMIF('SOURCE CN'!$F:$F,$A8,'SOURCE CN'!$C:$C),IF(COUNT(N9,N21,N47)&gt;0, SUM(N9)+SUM(N21)-SUM(N47),IF(COUNTIF('SOURCE CN'!$F:$F,$A8 &amp; "?")&gt;0,SUMIF('SOURCE CN'!$F:$F,$A8 &amp; "?", 'SOURCE CN'!$C:$C),"...")))</f>
        <v>...</v>
      </c>
      <c r="O8" s="584" t="str">
        <f>IF(COUNTIF('SOURCE NFPS'!$F:$F,$A8)&gt;0,SUMIF('SOURCE NFPS'!$F:$F,$A8,'SOURCE NFPS'!$C:$C),IF(COUNT(O9,O21,O47)&gt;0, SUM(O9)+SUM(O21)-SUM(O47),IF(COUNTIF('SOURCE NFPS'!$F:$F,$A8 &amp; "?")&gt;0,SUMIF('SOURCE NFPS'!$F:$F,$A8 &amp; "?", 'SOURCE NFPS'!$C:$C),IF(COUNT(L8:N8)&gt;0,SUM(L8:N8),"..."))))</f>
        <v>...</v>
      </c>
      <c r="Q8" s="616">
        <f>SUM(H8)-SUM(D8)-SUM(E8)-SUM(F8)-SUM(G8)</f>
        <v>0</v>
      </c>
      <c r="R8" s="618">
        <f>SUM(L8)-SUM(H8)-SUM(I8)-SUM(J8)-SUM(K8)</f>
        <v>0</v>
      </c>
      <c r="S8" s="618">
        <f>SUM(O8)-SUM(L8)-SUM(M8)-SUM(N8)</f>
        <v>0</v>
      </c>
      <c r="U8" s="93">
        <v>5</v>
      </c>
      <c r="V8" s="93" t="str">
        <f>"A"&amp;""&amp;U8</f>
        <v>A5</v>
      </c>
    </row>
    <row r="9" spans="1:22" s="284" customFormat="1" ht="15" customHeight="1">
      <c r="A9" s="678">
        <v>51</v>
      </c>
      <c r="B9" s="108" t="s">
        <v>2329</v>
      </c>
      <c r="C9" s="266" t="s">
        <v>1063</v>
      </c>
      <c r="D9" s="604" t="str">
        <f>IF(COUNTIF('SOURCE BA'!$F:$F,$A9)&gt;0,SUMIF('SOURCE BA'!$F:$F,$A9,'SOURCE BA'!$C:$C),IF(COUNT(D10,D14:D16)&gt;0, SUM(D10,D14:D16),IF(COUNTIF('SOURCE BA'!$F:$F,$A9 &amp; "?")&gt;0,SUMIF('SOURCE BA'!$F:$F,$A9 &amp; "?", 'SOURCE BA'!$C:$C),"...")))</f>
        <v>...</v>
      </c>
      <c r="E9" s="604" t="str">
        <f>IF(COUNTIF('SOURCE EA'!$F:$F,$A9)&gt;0,SUMIF('SOURCE EA'!$F:$F,$A9,'SOURCE EA'!$C:$C),IF(COUNT(E10,E14:E16)&gt;0, SUM(E10,E14:E16),IF(COUNTIF('SOURCE EA'!$F:$F,$A9 &amp; "?")&gt;0,SUMIF('SOURCE EA'!$F:$F,$A9 &amp; "?", 'SOURCE EA'!$C:$C),"...")))</f>
        <v>...</v>
      </c>
      <c r="F9" s="604" t="str">
        <f>IF(COUNTIF('SOURCE SS'!$F:$F,$A9)&gt;0,SUMIF('SOURCE SS'!$F:$F,$A9,'SOURCE SS'!$C:$C),IF(COUNT(F10,F14:F16)&gt;0, SUM(F10,F14:F16),IF(COUNTIF('SOURCE SS'!$F:$F,$A9 &amp; "?")&gt;0,SUMIF('SOURCE SS'!$F:$F,$A9 &amp; "?", 'SOURCE SS'!$C:$C),"...")))</f>
        <v>...</v>
      </c>
      <c r="G9" s="604" t="str">
        <f>IF(COUNTIF('SOURCE CC'!$F:$F,$A9)&gt;0,SUMIF('SOURCE CC'!$F:$F,$A9,'SOURCE CC'!$C:$C),IF(COUNT(G10,G14:G16)&gt;0, SUM(G10,G14:G16),IF(COUNTIF('SOURCE CC'!$F:$F,$A9 &amp; "?")&gt;0,SUMIF('SOURCE CC'!$F:$F,$A9 &amp; "?", 'SOURCE CC'!$C:$C),"...")))</f>
        <v>...</v>
      </c>
      <c r="H9" s="604" t="str">
        <f>IF(COUNTIF('SOURCE CG'!$F:$F,$A9)&gt;0,SUMIF('SOURCE CG'!$F:$F,$A9,'SOURCE CG'!$C:$C),IF(COUNT(H10,H14:H16)&gt;0, SUM(H10,H14:H16),IF(COUNTIF('SOURCE CG'!$F:$F,$A9 &amp; "?")&gt;0,SUMIF('SOURCE CG'!$F:$F,$A9 &amp; "?", 'SOURCE CG'!$C:$C),IF(COUNT(D9:G9)&gt;0,SUM(D9:G9),"..."))))</f>
        <v>...</v>
      </c>
      <c r="I9" s="604" t="str">
        <f>IF(COUNTIF('SOURCE SG'!$F:$F,$A9)&gt;0,SUMIF('SOURCE SG'!$F:$F,$A9,'SOURCE SG'!$C:$C),IF(COUNT(I10,I14:I16)&gt;0, SUM(I10,I14:I16),IF(COUNTIF('SOURCE SG'!$F:$F,$A9 &amp; "?")&gt;0,SUMIF('SOURCE SG'!$F:$F,$A9 &amp; "?", 'SOURCE SG'!$C:$C),"...")))</f>
        <v>...</v>
      </c>
      <c r="J9" s="604" t="str">
        <f>IF(COUNTIF('SOURCE LG'!$F:$F,$A9)&gt;0,SUMIF('SOURCE LG'!$F:$F,$A9,'SOURCE LG'!$C:$C),IF(COUNT(J10,J14:J16)&gt;0, SUM(J10,J14:J16),IF(COUNTIF('SOURCE LG'!$F:$F,$A9 &amp; "?")&gt;0,SUMIF('SOURCE LG'!$F:$F,$A9 &amp; "?", 'SOURCE LG'!$C:$C),"...")))</f>
        <v>...</v>
      </c>
      <c r="K9" s="604" t="str">
        <f>IF(COUNTIF('SOURCE CT'!$F:$F,$A9)&gt;0,SUMIF('SOURCE CT'!$F:$F,$A9,'SOURCE CT'!$C:$C),IF(COUNT(K10,K14:K16)&gt;0, SUM(K10,K14:K16),IF(COUNTIF('SOURCE CT'!$F:$F,$A9 &amp; "?")&gt;0,SUMIF('SOURCE CT'!$F:$F,$A9 &amp; "?", 'SOURCE CT'!$C:$C),"...")))</f>
        <v>...</v>
      </c>
      <c r="L9" s="604" t="str">
        <f>IF(COUNTIF('SOURCE GG'!$F:$F,$A9)&gt;0,SUMIF('SOURCE GG'!$F:$F,$A9,'SOURCE GG'!$C:$C),IF(COUNT(L10,L14:L16)&gt;0, SUM(L10,L14:L16),IF(COUNTIF('SOURCE GG'!$F:$F,$A9 &amp; "?")&gt;0,SUMIF('SOURCE GG'!$F:$F,$A9 &amp; "?", 'SOURCE GG'!$C:$C),IF(COUNT(H9:K9)&gt;0,SUM(H9:K9),"..."))))</f>
        <v>...</v>
      </c>
      <c r="M9" s="604" t="str">
        <f>IF(COUNTIF('SOURCE NFPC'!$F:$F,$A9)&gt;0,SUMIF('SOURCE NFPC'!$F:$F,$A9,'SOURCE NFPC'!$C:$C),IF(COUNT(M10,M14:M16)&gt;0, SUM(M10,M14:M16),IF(COUNTIF('SOURCE NFPC'!$F:$F,$A9 &amp; "?")&gt;0,SUMIF('SOURCE NFPC'!$F:$F,$A9 &amp; "?", 'SOURCE NFPC'!$C:$C),"...")))</f>
        <v>...</v>
      </c>
      <c r="N9" s="604" t="str">
        <f>IF(COUNTIF('SOURCE CN'!$F:$F,$A9)&gt;0,SUMIF('SOURCE CN'!$F:$F,$A9,'SOURCE CN'!$C:$C),IF(COUNT(N10,N14:N16)&gt;0, SUM(N10,N14:N16),IF(COUNTIF('SOURCE CN'!$F:$F,$A9 &amp; "?")&gt;0,SUMIF('SOURCE CN'!$F:$F,$A9 &amp; "?", 'SOURCE CN'!$C:$C),"...")))</f>
        <v>...</v>
      </c>
      <c r="O9" s="604" t="str">
        <f>IF(COUNTIF('SOURCE NFPS'!$F:$F,$A9)&gt;0,SUMIF('SOURCE NFPS'!$F:$F,$A9,'SOURCE NFPS'!$C:$C),IF(COUNT(O10,O14:O16)&gt;0, SUM(O10,O14:O16),IF(COUNTIF('SOURCE NFPS'!$F:$F,$A9 &amp; "?")&gt;0,SUMIF('SOURCE NFPS'!$F:$F,$A9 &amp; "?", 'SOURCE NFPS'!$C:$C),IF(COUNT(L9:N9)&gt;0,SUM(L9:N9),"..."))))</f>
        <v>...</v>
      </c>
      <c r="Q9" s="607">
        <f t="shared" ref="Q9:Q75" si="0">SUM(H9)-SUM(D9)-SUM(E9)-SUM(F9)-SUM(G9)</f>
        <v>0</v>
      </c>
      <c r="R9" s="609">
        <f t="shared" ref="R9:R75" si="1">SUM(L9)-SUM(H9)-SUM(I9)-SUM(J9)-SUM(K9)</f>
        <v>0</v>
      </c>
      <c r="S9" s="609">
        <f t="shared" ref="S9:S75" si="2">SUM(O9)-SUM(L9)-SUM(M9)-SUM(N9)</f>
        <v>0</v>
      </c>
      <c r="U9" s="98">
        <v>51</v>
      </c>
      <c r="V9" s="98" t="str">
        <f t="shared" ref="V9:V75" si="3">"A"&amp;""&amp;U9</f>
        <v>A51</v>
      </c>
    </row>
    <row r="10" spans="1:22" ht="15" customHeight="1">
      <c r="A10" s="472">
        <v>511</v>
      </c>
      <c r="B10" s="95" t="s">
        <v>2330</v>
      </c>
      <c r="C10" s="4" t="s">
        <v>1063</v>
      </c>
      <c r="D10" s="605" t="str">
        <f>IF(COUNTIF('SOURCE BA'!$F:$F,$A10)&gt;0,SUMIF('SOURCE BA'!$F:$F,$A10,'SOURCE BA'!$C:$C),IF(COUNT(D11:D12)&gt;0, SUM(D11:D12),IF(COUNTIF('SOURCE BA'!$F:$F,$A10 &amp; "?")&gt;0,SUMIF('SOURCE BA'!$F:$F,$A10 &amp; "?", 'SOURCE BA'!$C:$C),"...")))</f>
        <v>...</v>
      </c>
      <c r="E10" s="605" t="str">
        <f>IF(COUNTIF('SOURCE EA'!$F:$F,$A10)&gt;0,SUMIF('SOURCE EA'!$F:$F,$A10,'SOURCE EA'!$C:$C),IF(COUNT(E11:E12)&gt;0, SUM(E11:E12),IF(COUNTIF('SOURCE EA'!$F:$F,$A10 &amp; "?")&gt;0,SUMIF('SOURCE EA'!$F:$F,$A10 &amp; "?", 'SOURCE EA'!$C:$C),"...")))</f>
        <v>...</v>
      </c>
      <c r="F10" s="605" t="str">
        <f>IF(COUNTIF('SOURCE SS'!$F:$F,$A10)&gt;0,SUMIF('SOURCE SS'!$F:$F,$A10,'SOURCE SS'!$C:$C),IF(COUNT(F11:F12)&gt;0, SUM(F11:F12),IF(COUNTIF('SOURCE SS'!$F:$F,$A10 &amp; "?")&gt;0,SUMIF('SOURCE SS'!$F:$F,$A10 &amp; "?", 'SOURCE SS'!$C:$C),"...")))</f>
        <v>...</v>
      </c>
      <c r="G10" s="605" t="str">
        <f>IF(COUNTIF('SOURCE CC'!$F:$F,$A10)&gt;0,SUMIF('SOURCE CC'!$F:$F,$A10,'SOURCE CC'!$C:$C),IF(COUNT(G11:G12)&gt;0, SUM(G11:G12),IF(COUNTIF('SOURCE CC'!$F:$F,$A10 &amp; "?")&gt;0,SUMIF('SOURCE CC'!$F:$F,$A10 &amp; "?", 'SOURCE CC'!$C:$C),"...")))</f>
        <v>...</v>
      </c>
      <c r="H10" s="605" t="str">
        <f>IF(COUNTIF('SOURCE CG'!$F:$F,$A10)&gt;0,SUMIF('SOURCE CG'!$F:$F,$A10,'SOURCE CG'!$C:$C),IF(COUNT(H11:H12)&gt;0, SUM(H11:H12),IF(COUNTIF('SOURCE CG'!$F:$F,$A10 &amp; "?")&gt;0,SUMIF('SOURCE CG'!$F:$F,$A10 &amp; "?", 'SOURCE CG'!$C:$C),IF(COUNT(D10:G10)&gt;0,SUM(D10:G10),"..."))))</f>
        <v>...</v>
      </c>
      <c r="I10" s="605" t="str">
        <f>IF(COUNTIF('SOURCE SG'!$F:$F,$A10)&gt;0,SUMIF('SOURCE SG'!$F:$F,$A10,'SOURCE SG'!$C:$C),IF(COUNT(I11:I12)&gt;0, SUM(I11:I12),IF(COUNTIF('SOURCE SG'!$F:$F,$A10 &amp; "?")&gt;0,SUMIF('SOURCE SG'!$F:$F,$A10 &amp; "?", 'SOURCE SG'!$C:$C),"...")))</f>
        <v>...</v>
      </c>
      <c r="J10" s="605" t="str">
        <f>IF(COUNTIF('SOURCE LG'!$F:$F,$A10)&gt;0,SUMIF('SOURCE LG'!$F:$F,$A10,'SOURCE LG'!$C:$C),IF(COUNT(J11:J12)&gt;0, SUM(J11:J12),IF(COUNTIF('SOURCE LG'!$F:$F,$A10 &amp; "?")&gt;0,SUMIF('SOURCE LG'!$F:$F,$A10 &amp; "?", 'SOURCE LG'!$C:$C),"...")))</f>
        <v>...</v>
      </c>
      <c r="K10" s="605" t="str">
        <f>IF(COUNTIF('SOURCE CT'!$F:$F,$A10)&gt;0,SUMIF('SOURCE CT'!$F:$F,$A10,'SOURCE CT'!$C:$C),IF(COUNT(K11:K12)&gt;0, SUM(K11:K12),IF(COUNTIF('SOURCE CT'!$F:$F,$A10 &amp; "?")&gt;0,SUMIF('SOURCE CT'!$F:$F,$A10 &amp; "?", 'SOURCE CT'!$C:$C),"...")))</f>
        <v>...</v>
      </c>
      <c r="L10" s="605" t="str">
        <f>IF(COUNTIF('SOURCE GG'!$F:$F,$A10)&gt;0,SUMIF('SOURCE GG'!$F:$F,$A10,'SOURCE GG'!$C:$C),IF(COUNT(L11:L12)&gt;0, SUM(L11:L12),IF(COUNTIF('SOURCE GG'!$F:$F,$A10 &amp; "?")&gt;0,SUMIF('SOURCE GG'!$F:$F,$A10 &amp; "?", 'SOURCE GG'!$C:$C),IF(COUNT(H10:K10)&gt;0,SUM(H10:K10),"..."))))</f>
        <v>...</v>
      </c>
      <c r="M10" s="605" t="str">
        <f>IF(COUNTIF('SOURCE NFPC'!$F:$F,$A10)&gt;0,SUMIF('SOURCE NFPC'!$F:$F,$A10,'SOURCE NFPC'!$C:$C),IF(COUNT(M11:M12)&gt;0, SUM(M11:M12),IF(COUNTIF('SOURCE NFPC'!$F:$F,$A10 &amp; "?")&gt;0,SUMIF('SOURCE NFPC'!$F:$F,$A10 &amp; "?", 'SOURCE NFPC'!$C:$C),"...")))</f>
        <v>...</v>
      </c>
      <c r="N10" s="605" t="str">
        <f>IF(COUNTIF('SOURCE CN'!$F:$F,$A10)&gt;0,SUMIF('SOURCE CN'!$F:$F,$A10,'SOURCE CN'!$C:$C),IF(COUNT(N11:N12)&gt;0, SUM(N11:N12),IF(COUNTIF('SOURCE CN'!$F:$F,$A10 &amp; "?")&gt;0,SUMIF('SOURCE CN'!$F:$F,$A10 &amp; "?", 'SOURCE CN'!$C:$C),"...")))</f>
        <v>...</v>
      </c>
      <c r="O10" s="605" t="str">
        <f>IF(COUNTIF('SOURCE NFPS'!$F:$F,$A10)&gt;0,SUMIF('SOURCE NFPS'!$F:$F,$A10,'SOURCE NFPS'!$C:$C),IF(COUNT(O11:O12)&gt;0, SUM(O11:O12),IF(COUNTIF('SOURCE NFPS'!$F:$F,$A10 &amp; "?")&gt;0,SUMIF('SOURCE NFPS'!$F:$F,$A10 &amp; "?", 'SOURCE NFPS'!$C:$C),IF(COUNT(L10:N10)&gt;0,SUM(L10:N10),"..."))))</f>
        <v>...</v>
      </c>
      <c r="Q10" s="563">
        <f t="shared" si="0"/>
        <v>0</v>
      </c>
      <c r="R10" s="565">
        <f t="shared" si="1"/>
        <v>0</v>
      </c>
      <c r="S10" s="565">
        <f t="shared" si="2"/>
        <v>0</v>
      </c>
      <c r="U10" s="63">
        <v>511</v>
      </c>
      <c r="V10" s="63" t="str">
        <f t="shared" si="3"/>
        <v>A511</v>
      </c>
    </row>
    <row r="11" spans="1:22" ht="9.75" customHeight="1">
      <c r="A11" s="677">
        <v>5111</v>
      </c>
      <c r="B11" s="96" t="s">
        <v>1065</v>
      </c>
      <c r="C11" s="4" t="s">
        <v>1063</v>
      </c>
      <c r="D11" s="587" t="str">
        <f>IF(COUNTIF('SOURCE BA'!$F:$F,$A11)&gt;0,SUMIF('SOURCE BA'!$F:$F,$A11,'SOURCE BA'!$C:$C),IF(COUNTIF('SOURCE BA'!$F:$F,$A11 &amp; "?")&gt;0,SUMIF('SOURCE BA'!$F:$F,$A11 &amp; "?", 'SOURCE BA'!$C:$C),"..."))</f>
        <v>...</v>
      </c>
      <c r="E11" s="587" t="str">
        <f>IF(COUNTIF('SOURCE EA'!$F:$F,$A11)&gt;0,SUMIF('SOURCE EA'!$F:$F,$A11,'SOURCE EA'!$C:$C),IF(COUNTIF('SOURCE EA'!$F:$F,$A11 &amp; "?")&gt;0,SUMIF('SOURCE EA'!$F:$F,$A11 &amp; "?", 'SOURCE EA'!$C:$C),"..."))</f>
        <v>...</v>
      </c>
      <c r="F11" s="587" t="str">
        <f>IF(COUNTIF('SOURCE SS'!$F:$F,$A11)&gt;0,SUMIF('SOURCE SS'!$F:$F,$A11,'SOURCE SS'!$C:$C),IF(COUNTIF('SOURCE SS'!$F:$F,$A11 &amp; "?")&gt;0,SUMIF('SOURCE SS'!$F:$F,$A11 &amp; "?", 'SOURCE SS'!$C:$C),"..."))</f>
        <v>...</v>
      </c>
      <c r="G11" s="587" t="str">
        <f>IF(COUNTIF('SOURCE CC'!$F:$F,$A11)&gt;0,SUMIF('SOURCE CC'!$F:$F,$A11,'SOURCE CC'!$C:$C),IF(COUNTIF('SOURCE CC'!$F:$F,$A11 &amp; "?")&gt;0,SUMIF('SOURCE CC'!$F:$F,$A11 &amp; "?", 'SOURCE CC'!$C:$C),"..."))</f>
        <v>...</v>
      </c>
      <c r="H11" s="587" t="str">
        <f>IF(COUNTIF('SOURCE CG'!$F:$F,$A11)&gt;0,SUMIF('SOURCE CG'!$F:$F,$A11,'SOURCE CG'!$C:$C),IF(COUNTIF('SOURCE CG'!$F:$F,$A11 &amp; "?")&gt;0,SUMIF('SOURCE CG'!$F:$F,$A11 &amp; "?", 'SOURCE CG'!$C:$C),IF(COUNT(D11:G11)&gt;0,SUM(D11:G11),"...")))</f>
        <v>...</v>
      </c>
      <c r="I11" s="587" t="str">
        <f>IF(COUNTIF('SOURCE SG'!$F:$F,$A11)&gt;0,SUMIF('SOURCE SG'!$F:$F,$A11,'SOURCE SG'!$C:$C),IF(COUNTIF('SOURCE SG'!$F:$F,$A11 &amp; "?")&gt;0,SUMIF('SOURCE SG'!$F:$F,$A11 &amp; "?", 'SOURCE SG'!$C:$C),"..."))</f>
        <v>...</v>
      </c>
      <c r="J11" s="587" t="str">
        <f>IF(COUNTIF('SOURCE LG'!$F:$F,$A11)&gt;0,SUMIF('SOURCE LG'!$F:$F,$A11,'SOURCE LG'!$C:$C),IF(COUNTIF('SOURCE LG'!$F:$F,$A11 &amp; "?")&gt;0,SUMIF('SOURCE LG'!$F:$F,$A11 &amp; "?", 'SOURCE LG'!$C:$C),"..."))</f>
        <v>...</v>
      </c>
      <c r="K11" s="587" t="str">
        <f>IF(COUNTIF('SOURCE CT'!$F:$F,$A11)&gt;0,SUMIF('SOURCE CT'!$F:$F,$A11,'SOURCE CT'!$C:$C),IF(COUNTIF('SOURCE CT'!$F:$F,$A11 &amp; "?")&gt;0,SUMIF('SOURCE CT'!$F:$F,$A11 &amp; "?", 'SOURCE CT'!$C:$C),"..."))</f>
        <v>...</v>
      </c>
      <c r="L11" s="587" t="str">
        <f>IF(COUNTIF('SOURCE GG'!$F:$F,$A11)&gt;0,SUMIF('SOURCE GG'!$F:$F,$A11,'SOURCE GG'!$C:$C),IF(COUNTIF('SOURCE GG'!$F:$F,$A11 &amp; "?")&gt;0,SUMIF('SOURCE GG'!$F:$F,$A11 &amp; "?", 'SOURCE GG'!$C:$C),IF(COUNT(H11:K11)&gt;0,SUM(H11:K11),"...")))</f>
        <v>...</v>
      </c>
      <c r="M11" s="587" t="str">
        <f>IF(COUNTIF('SOURCE NFPC'!$F:$F,$A11)&gt;0,SUMIF('SOURCE NFPC'!$F:$F,$A11,'SOURCE NFPC'!$C:$C),IF(COUNTIF('SOURCE NFPC'!$F:$F,$A11 &amp; "?")&gt;0,SUMIF('SOURCE NFPC'!$F:$F,$A11 &amp; "?", 'SOURCE NFPC'!$C:$C),"..."))</f>
        <v>...</v>
      </c>
      <c r="N11" s="587" t="str">
        <f>IF(COUNTIF('SOURCE CN'!$F:$F,$A11)&gt;0,SUMIF('SOURCE CN'!$F:$F,$A11,'SOURCE CN'!$C:$C),IF(COUNTIF('SOURCE CN'!$F:$F,$A11 &amp; "?")&gt;0,SUMIF('SOURCE CN'!$F:$F,$A11 &amp; "?", 'SOURCE CN'!$C:$C),"..."))</f>
        <v>...</v>
      </c>
      <c r="O11" s="587" t="str">
        <f>IF(COUNTIF('SOURCE NFPS'!$F:$F,$A11)&gt;0,SUMIF('SOURCE NFPS'!$F:$F,$A11,'SOURCE NFPS'!$C:$C),IF(COUNTIF('SOURCE NFPS'!$F:$F,$A11 &amp; "?")&gt;0,SUMIF('SOURCE NFPS'!$F:$F,$A11 &amp; "?", 'SOURCE NFPS'!$C:$C),IF(COUNT(L11:N11)&gt;0,SUM(L11:N11),"...")))</f>
        <v>...</v>
      </c>
      <c r="Q11" s="563">
        <f t="shared" si="0"/>
        <v>0</v>
      </c>
      <c r="R11" s="565">
        <f t="shared" si="1"/>
        <v>0</v>
      </c>
      <c r="S11" s="565">
        <f t="shared" si="2"/>
        <v>0</v>
      </c>
      <c r="U11" s="65">
        <v>5111</v>
      </c>
      <c r="V11" s="65" t="str">
        <f t="shared" si="3"/>
        <v>A5111</v>
      </c>
    </row>
    <row r="12" spans="1:22" ht="9.75" customHeight="1">
      <c r="A12" s="677">
        <v>5112</v>
      </c>
      <c r="B12" s="96" t="s">
        <v>1066</v>
      </c>
      <c r="C12" s="4" t="s">
        <v>1063</v>
      </c>
      <c r="D12" s="587" t="str">
        <f>IF(COUNTIF('SOURCE BA'!$F:$F,$A12)&gt;0,SUMIF('SOURCE BA'!$F:$F,$A12,'SOURCE BA'!$C:$C),IF(COUNTIF('SOURCE BA'!$F:$F,$A12 &amp; "?")&gt;0,SUMIF('SOURCE BA'!$F:$F,$A12 &amp; "?", 'SOURCE BA'!$C:$C),"..."))</f>
        <v>...</v>
      </c>
      <c r="E12" s="587" t="str">
        <f>IF(COUNTIF('SOURCE EA'!$F:$F,$A12)&gt;0,SUMIF('SOURCE EA'!$F:$F,$A12,'SOURCE EA'!$C:$C),IF(COUNTIF('SOURCE EA'!$F:$F,$A12 &amp; "?")&gt;0,SUMIF('SOURCE EA'!$F:$F,$A12 &amp; "?", 'SOURCE EA'!$C:$C),"..."))</f>
        <v>...</v>
      </c>
      <c r="F12" s="587" t="str">
        <f>IF(COUNTIF('SOURCE SS'!$F:$F,$A12)&gt;0,SUMIF('SOURCE SS'!$F:$F,$A12,'SOURCE SS'!$C:$C),IF(COUNTIF('SOURCE SS'!$F:$F,$A12 &amp; "?")&gt;0,SUMIF('SOURCE SS'!$F:$F,$A12 &amp; "?", 'SOURCE SS'!$C:$C),"..."))</f>
        <v>...</v>
      </c>
      <c r="G12" s="587" t="str">
        <f>IF(COUNTIF('SOURCE CC'!$F:$F,$A12)&gt;0,SUMIF('SOURCE CC'!$F:$F,$A12,'SOURCE CC'!$C:$C),IF(COUNTIF('SOURCE CC'!$F:$F,$A12 &amp; "?")&gt;0,SUMIF('SOURCE CC'!$F:$F,$A12 &amp; "?", 'SOURCE CC'!$C:$C),"..."))</f>
        <v>...</v>
      </c>
      <c r="H12" s="587" t="str">
        <f>IF(COUNTIF('SOURCE CG'!$F:$F,$A12)&gt;0,SUMIF('SOURCE CG'!$F:$F,$A12,'SOURCE CG'!$C:$C),IF(COUNTIF('SOURCE CG'!$F:$F,$A12 &amp; "?")&gt;0,SUMIF('SOURCE CG'!$F:$F,$A12 &amp; "?", 'SOURCE CG'!$C:$C),IF(COUNT(D12:G12)&gt;0,SUM(D12:G12),"...")))</f>
        <v>...</v>
      </c>
      <c r="I12" s="587" t="str">
        <f>IF(COUNTIF('SOURCE SG'!$F:$F,$A12)&gt;0,SUMIF('SOURCE SG'!$F:$F,$A12,'SOURCE SG'!$C:$C),IF(COUNTIF('SOURCE SG'!$F:$F,$A12 &amp; "?")&gt;0,SUMIF('SOURCE SG'!$F:$F,$A12 &amp; "?", 'SOURCE SG'!$C:$C),"..."))</f>
        <v>...</v>
      </c>
      <c r="J12" s="587" t="str">
        <f>IF(COUNTIF('SOURCE LG'!$F:$F,$A12)&gt;0,SUMIF('SOURCE LG'!$F:$F,$A12,'SOURCE LG'!$C:$C),IF(COUNTIF('SOURCE LG'!$F:$F,$A12 &amp; "?")&gt;0,SUMIF('SOURCE LG'!$F:$F,$A12 &amp; "?", 'SOURCE LG'!$C:$C),"..."))</f>
        <v>...</v>
      </c>
      <c r="K12" s="587" t="str">
        <f>IF(COUNTIF('SOURCE CT'!$F:$F,$A12)&gt;0,SUMIF('SOURCE CT'!$F:$F,$A12,'SOURCE CT'!$C:$C),IF(COUNTIF('SOURCE CT'!$F:$F,$A12 &amp; "?")&gt;0,SUMIF('SOURCE CT'!$F:$F,$A12 &amp; "?", 'SOURCE CT'!$C:$C),"..."))</f>
        <v>...</v>
      </c>
      <c r="L12" s="587" t="str">
        <f>IF(COUNTIF('SOURCE GG'!$F:$F,$A12)&gt;0,SUMIF('SOURCE GG'!$F:$F,$A12,'SOURCE GG'!$C:$C),IF(COUNTIF('SOURCE GG'!$F:$F,$A12 &amp; "?")&gt;0,SUMIF('SOURCE GG'!$F:$F,$A12 &amp; "?", 'SOURCE GG'!$C:$C),IF(COUNT(H12:K12)&gt;0,SUM(H12:K12),"...")))</f>
        <v>...</v>
      </c>
      <c r="M12" s="587" t="str">
        <f>IF(COUNTIF('SOURCE NFPC'!$F:$F,$A12)&gt;0,SUMIF('SOURCE NFPC'!$F:$F,$A12,'SOURCE NFPC'!$C:$C),IF(COUNTIF('SOURCE NFPC'!$F:$F,$A12 &amp; "?")&gt;0,SUMIF('SOURCE NFPC'!$F:$F,$A12 &amp; "?", 'SOURCE NFPC'!$C:$C),"..."))</f>
        <v>...</v>
      </c>
      <c r="N12" s="587" t="str">
        <f>IF(COUNTIF('SOURCE CN'!$F:$F,$A12)&gt;0,SUMIF('SOURCE CN'!$F:$F,$A12,'SOURCE CN'!$C:$C),IF(COUNTIF('SOURCE CN'!$F:$F,$A12 &amp; "?")&gt;0,SUMIF('SOURCE CN'!$F:$F,$A12 &amp; "?", 'SOURCE CN'!$C:$C),"..."))</f>
        <v>...</v>
      </c>
      <c r="O12" s="587" t="str">
        <f>IF(COUNTIF('SOURCE NFPS'!$F:$F,$A12)&gt;0,SUMIF('SOURCE NFPS'!$F:$F,$A12,'SOURCE NFPS'!$C:$C),IF(COUNTIF('SOURCE NFPS'!$F:$F,$A12 &amp; "?")&gt;0,SUMIF('SOURCE NFPS'!$F:$F,$A12 &amp; "?", 'SOURCE NFPS'!$C:$C),IF(COUNT(L12:N12)&gt;0,SUM(L12:N12),"...")))</f>
        <v>...</v>
      </c>
      <c r="Q12" s="563">
        <f t="shared" si="0"/>
        <v>0</v>
      </c>
      <c r="R12" s="565">
        <f t="shared" si="1"/>
        <v>0</v>
      </c>
      <c r="S12" s="565">
        <f t="shared" si="2"/>
        <v>0</v>
      </c>
      <c r="U12" s="65">
        <v>5112</v>
      </c>
      <c r="V12" s="65" t="str">
        <f t="shared" si="3"/>
        <v>A5112</v>
      </c>
    </row>
    <row r="13" spans="1:22" ht="9.75" customHeight="1">
      <c r="A13" s="677">
        <v>5113</v>
      </c>
      <c r="B13" s="96" t="s">
        <v>1247</v>
      </c>
      <c r="C13" s="4" t="s">
        <v>1063</v>
      </c>
      <c r="D13" s="587" t="str">
        <f>IF(COUNTIF('SOURCE BA'!$F:$F,$A13)&gt;0,SUMIF('SOURCE BA'!$F:$F,$A13,'SOURCE BA'!$C:$C),IF(COUNTIF('SOURCE BA'!$F:$F,$A13 &amp; "?")&gt;0,SUMIF('SOURCE BA'!$F:$F,$A13 &amp; "?", 'SOURCE BA'!$C:$C),"..."))</f>
        <v>...</v>
      </c>
      <c r="E13" s="587" t="str">
        <f>IF(COUNTIF('SOURCE EA'!$F:$F,$A13)&gt;0,SUMIF('SOURCE EA'!$F:$F,$A13,'SOURCE EA'!$C:$C),IF(COUNTIF('SOURCE EA'!$F:$F,$A13 &amp; "?")&gt;0,SUMIF('SOURCE EA'!$F:$F,$A13 &amp; "?", 'SOURCE EA'!$C:$C),"..."))</f>
        <v>...</v>
      </c>
      <c r="F13" s="587" t="str">
        <f>IF(COUNTIF('SOURCE SS'!$F:$F,$A13)&gt;0,SUMIF('SOURCE SS'!$F:$F,$A13,'SOURCE SS'!$C:$C),IF(COUNTIF('SOURCE SS'!$F:$F,$A13 &amp; "?")&gt;0,SUMIF('SOURCE SS'!$F:$F,$A13 &amp; "?", 'SOURCE SS'!$C:$C),"..."))</f>
        <v>...</v>
      </c>
      <c r="G13" s="587" t="str">
        <f>IF(COUNTIF('SOURCE CC'!$F:$F,$A13)&gt;0,SUMIF('SOURCE CC'!$F:$F,$A13,'SOURCE CC'!$C:$C),IF(COUNTIF('SOURCE CC'!$F:$F,$A13 &amp; "?")&gt;0,SUMIF('SOURCE CC'!$F:$F,$A13 &amp; "?", 'SOURCE CC'!$C:$C),"..."))</f>
        <v>...</v>
      </c>
      <c r="H13" s="587" t="str">
        <f>IF(COUNTIF('SOURCE CG'!$F:$F,$A13)&gt;0,SUMIF('SOURCE CG'!$F:$F,$A13,'SOURCE CG'!$C:$C),IF(COUNTIF('SOURCE CG'!$F:$F,$A13 &amp; "?")&gt;0,SUMIF('SOURCE CG'!$F:$F,$A13 &amp; "?", 'SOURCE CG'!$C:$C),IF(COUNT(D13:G13)&gt;0,SUM(D13:G13),"...")))</f>
        <v>...</v>
      </c>
      <c r="I13" s="587" t="str">
        <f>IF(COUNTIF('SOURCE SG'!$F:$F,$A13)&gt;0,SUMIF('SOURCE SG'!$F:$F,$A13,'SOURCE SG'!$C:$C),IF(COUNTIF('SOURCE SG'!$F:$F,$A13 &amp; "?")&gt;0,SUMIF('SOURCE SG'!$F:$F,$A13 &amp; "?", 'SOURCE SG'!$C:$C),"..."))</f>
        <v>...</v>
      </c>
      <c r="J13" s="587" t="str">
        <f>IF(COUNTIF('SOURCE LG'!$F:$F,$A13)&gt;0,SUMIF('SOURCE LG'!$F:$F,$A13,'SOURCE LG'!$C:$C),IF(COUNTIF('SOURCE LG'!$F:$F,$A13 &amp; "?")&gt;0,SUMIF('SOURCE LG'!$F:$F,$A13 &amp; "?", 'SOURCE LG'!$C:$C),"..."))</f>
        <v>...</v>
      </c>
      <c r="K13" s="587" t="str">
        <f>IF(COUNTIF('SOURCE CT'!$F:$F,$A13)&gt;0,SUMIF('SOURCE CT'!$F:$F,$A13,'SOURCE CT'!$C:$C),IF(COUNTIF('SOURCE CT'!$F:$F,$A13 &amp; "?")&gt;0,SUMIF('SOURCE CT'!$F:$F,$A13 &amp; "?", 'SOURCE CT'!$C:$C),"..."))</f>
        <v>...</v>
      </c>
      <c r="L13" s="587" t="str">
        <f>IF(COUNTIF('SOURCE GG'!$F:$F,$A13)&gt;0,SUMIF('SOURCE GG'!$F:$F,$A13,'SOURCE GG'!$C:$C),IF(COUNTIF('SOURCE GG'!$F:$F,$A13 &amp; "?")&gt;0,SUMIF('SOURCE GG'!$F:$F,$A13 &amp; "?", 'SOURCE GG'!$C:$C),IF(COUNT(H13:K13)&gt;0,SUM(H13:K13),"...")))</f>
        <v>...</v>
      </c>
      <c r="M13" s="587" t="str">
        <f>IF(COUNTIF('SOURCE NFPC'!$F:$F,$A13)&gt;0,SUMIF('SOURCE NFPC'!$F:$F,$A13,'SOURCE NFPC'!$C:$C),IF(COUNTIF('SOURCE NFPC'!$F:$F,$A13 &amp; "?")&gt;0,SUMIF('SOURCE NFPC'!$F:$F,$A13 &amp; "?", 'SOURCE NFPC'!$C:$C),"..."))</f>
        <v>...</v>
      </c>
      <c r="N13" s="587" t="str">
        <f>IF(COUNTIF('SOURCE CN'!$F:$F,$A13)&gt;0,SUMIF('SOURCE CN'!$F:$F,$A13,'SOURCE CN'!$C:$C),IF(COUNTIF('SOURCE CN'!$F:$F,$A13 &amp; "?")&gt;0,SUMIF('SOURCE CN'!$F:$F,$A13 &amp; "?", 'SOURCE CN'!$C:$C),"..."))</f>
        <v>...</v>
      </c>
      <c r="O13" s="587" t="str">
        <f>IF(COUNTIF('SOURCE NFPS'!$F:$F,$A13)&gt;0,SUMIF('SOURCE NFPS'!$F:$F,$A13,'SOURCE NFPS'!$C:$C),IF(COUNTIF('SOURCE NFPS'!$F:$F,$A13 &amp; "?")&gt;0,SUMIF('SOURCE NFPS'!$F:$F,$A13 &amp; "?", 'SOURCE NFPS'!$C:$C),IF(COUNT(L13:N13)&gt;0,SUM(L13:N13),"...")))</f>
        <v>...</v>
      </c>
      <c r="Q13" s="563">
        <f t="shared" si="0"/>
        <v>0</v>
      </c>
      <c r="R13" s="565">
        <f t="shared" si="1"/>
        <v>0</v>
      </c>
      <c r="S13" s="565">
        <f t="shared" si="2"/>
        <v>0</v>
      </c>
      <c r="U13" s="65">
        <v>5113</v>
      </c>
      <c r="V13" s="65" t="str">
        <f t="shared" si="3"/>
        <v>A5113</v>
      </c>
    </row>
    <row r="14" spans="1:22" ht="15" customHeight="1">
      <c r="A14" s="472">
        <v>512</v>
      </c>
      <c r="B14" s="95" t="s">
        <v>2331</v>
      </c>
      <c r="C14" s="4" t="s">
        <v>1063</v>
      </c>
      <c r="D14" s="605" t="str">
        <f>IF(COUNTIF('SOURCE BA'!$F:$F,$A14)&gt;0,SUMIF('SOURCE BA'!$F:$F,$A14,'SOURCE BA'!$C:$C),IF(COUNTIF('SOURCE BA'!$F:$F,$A14 &amp; "?")&gt;0,SUMIF('SOURCE BA'!$F:$F,$A14 &amp; "?", 'SOURCE BA'!$C:$C),"..."))</f>
        <v>...</v>
      </c>
      <c r="E14" s="605" t="str">
        <f>IF(COUNTIF('SOURCE EA'!$F:$F,$A14)&gt;0,SUMIF('SOURCE EA'!$F:$F,$A14,'SOURCE EA'!$C:$C),IF(COUNTIF('SOURCE EA'!$F:$F,$A14 &amp; "?")&gt;0,SUMIF('SOURCE EA'!$F:$F,$A14 &amp; "?", 'SOURCE EA'!$C:$C),"..."))</f>
        <v>...</v>
      </c>
      <c r="F14" s="605" t="str">
        <f>IF(COUNTIF('SOURCE SS'!$F:$F,$A14)&gt;0,SUMIF('SOURCE SS'!$F:$F,$A14,'SOURCE SS'!$C:$C),IF(COUNTIF('SOURCE SS'!$F:$F,$A14 &amp; "?")&gt;0,SUMIF('SOURCE SS'!$F:$F,$A14 &amp; "?", 'SOURCE SS'!$C:$C),"..."))</f>
        <v>...</v>
      </c>
      <c r="G14" s="605" t="str">
        <f>IF(COUNTIF('SOURCE CC'!$F:$F,$A14)&gt;0,SUMIF('SOURCE CC'!$F:$F,$A14,'SOURCE CC'!$C:$C),IF(COUNTIF('SOURCE CC'!$F:$F,$A14 &amp; "?")&gt;0,SUMIF('SOURCE CC'!$F:$F,$A14 &amp; "?", 'SOURCE CC'!$C:$C),"..."))</f>
        <v>...</v>
      </c>
      <c r="H14" s="605" t="str">
        <f>IF(COUNTIF('SOURCE CG'!$F:$F,$A14)&gt;0,SUMIF('SOURCE CG'!$F:$F,$A14,'SOURCE CG'!$C:$C),IF(COUNTIF('SOURCE CG'!$F:$F,$A14 &amp; "?")&gt;0,SUMIF('SOURCE CG'!$F:$F,$A14 &amp; "?", 'SOURCE CG'!$C:$C),IF(COUNT(D14:G14)&gt;0,SUM(D14:G14),"...")))</f>
        <v>...</v>
      </c>
      <c r="I14" s="605" t="str">
        <f>IF(COUNTIF('SOURCE SG'!$F:$F,$A14)&gt;0,SUMIF('SOURCE SG'!$F:$F,$A14,'SOURCE SG'!$C:$C),IF(COUNTIF('SOURCE SG'!$F:$F,$A14 &amp; "?")&gt;0,SUMIF('SOURCE SG'!$F:$F,$A14 &amp; "?", 'SOURCE SG'!$C:$C),"..."))</f>
        <v>...</v>
      </c>
      <c r="J14" s="605" t="str">
        <f>IF(COUNTIF('SOURCE LG'!$F:$F,$A14)&gt;0,SUMIF('SOURCE LG'!$F:$F,$A14,'SOURCE LG'!$C:$C),IF(COUNTIF('SOURCE LG'!$F:$F,$A14 &amp; "?")&gt;0,SUMIF('SOURCE LG'!$F:$F,$A14 &amp; "?", 'SOURCE LG'!$C:$C),"..."))</f>
        <v>...</v>
      </c>
      <c r="K14" s="605" t="str">
        <f>IF(COUNTIF('SOURCE CT'!$F:$F,$A14)&gt;0,SUMIF('SOURCE CT'!$F:$F,$A14,'SOURCE CT'!$C:$C),IF(COUNTIF('SOURCE CT'!$F:$F,$A14 &amp; "?")&gt;0,SUMIF('SOURCE CT'!$F:$F,$A14 &amp; "?", 'SOURCE CT'!$C:$C),"..."))</f>
        <v>...</v>
      </c>
      <c r="L14" s="605" t="str">
        <f>IF(COUNTIF('SOURCE GG'!$F:$F,$A14)&gt;0,SUMIF('SOURCE GG'!$F:$F,$A14,'SOURCE GG'!$C:$C),IF(COUNTIF('SOURCE GG'!$F:$F,$A14 &amp; "?")&gt;0,SUMIF('SOURCE GG'!$F:$F,$A14 &amp; "?", 'SOURCE GG'!$C:$C),IF(COUNT(H14:K14)&gt;0,SUM(H14:K14),"...")))</f>
        <v>...</v>
      </c>
      <c r="M14" s="605" t="str">
        <f>IF(COUNTIF('SOURCE NFPC'!$F:$F,$A14)&gt;0,SUMIF('SOURCE NFPC'!$F:$F,$A14,'SOURCE NFPC'!$C:$C),IF(COUNTIF('SOURCE NFPC'!$F:$F,$A14 &amp; "?")&gt;0,SUMIF('SOURCE NFPC'!$F:$F,$A14 &amp; "?", 'SOURCE NFPC'!$C:$C),"..."))</f>
        <v>...</v>
      </c>
      <c r="N14" s="605" t="str">
        <f>IF(COUNTIF('SOURCE CN'!$F:$F,$A14)&gt;0,SUMIF('SOURCE CN'!$F:$F,$A14,'SOURCE CN'!$C:$C),IF(COUNTIF('SOURCE CN'!$F:$F,$A14 &amp; "?")&gt;0,SUMIF('SOURCE CN'!$F:$F,$A14 &amp; "?", 'SOURCE CN'!$C:$C),"..."))</f>
        <v>...</v>
      </c>
      <c r="O14" s="605" t="str">
        <f>IF(COUNTIF('SOURCE NFPS'!$F:$F,$A14)&gt;0,SUMIF('SOURCE NFPS'!$F:$F,$A14,'SOURCE NFPS'!$C:$C),IF(COUNTIF('SOURCE NFPS'!$F:$F,$A14 &amp; "?")&gt;0,SUMIF('SOURCE NFPS'!$F:$F,$A14 &amp; "?", 'SOURCE NFPS'!$C:$C),IF(COUNT(L14:N14)&gt;0,SUM(L14:N14),"...")))</f>
        <v>...</v>
      </c>
      <c r="Q14" s="563">
        <f t="shared" si="0"/>
        <v>0</v>
      </c>
      <c r="R14" s="565">
        <f t="shared" si="1"/>
        <v>0</v>
      </c>
      <c r="S14" s="565">
        <f t="shared" si="2"/>
        <v>0</v>
      </c>
      <c r="U14" s="63">
        <v>512</v>
      </c>
      <c r="V14" s="63" t="str">
        <f t="shared" si="3"/>
        <v>A512</v>
      </c>
    </row>
    <row r="15" spans="1:22" ht="15" customHeight="1">
      <c r="A15" s="472">
        <v>513</v>
      </c>
      <c r="B15" s="95" t="s">
        <v>2332</v>
      </c>
      <c r="C15" s="4" t="s">
        <v>1063</v>
      </c>
      <c r="D15" s="605" t="str">
        <f>IF(COUNTIF('SOURCE BA'!$F:$F,$A15)&gt;0,SUMIF('SOURCE BA'!$F:$F,$A15,'SOURCE BA'!$C:$C),IF(COUNTIF('SOURCE BA'!$F:$F,$A15 &amp; "?")&gt;0,SUMIF('SOURCE BA'!$F:$F,$A15 &amp; "?", 'SOURCE BA'!$C:$C),"..."))</f>
        <v>...</v>
      </c>
      <c r="E15" s="605" t="str">
        <f>IF(COUNTIF('SOURCE EA'!$F:$F,$A15)&gt;0,SUMIF('SOURCE EA'!$F:$F,$A15,'SOURCE EA'!$C:$C),IF(COUNTIF('SOURCE EA'!$F:$F,$A15 &amp; "?")&gt;0,SUMIF('SOURCE EA'!$F:$F,$A15 &amp; "?", 'SOURCE EA'!$C:$C),"..."))</f>
        <v>...</v>
      </c>
      <c r="F15" s="605" t="str">
        <f>IF(COUNTIF('SOURCE SS'!$F:$F,$A15)&gt;0,SUMIF('SOURCE SS'!$F:$F,$A15,'SOURCE SS'!$C:$C),IF(COUNTIF('SOURCE SS'!$F:$F,$A15 &amp; "?")&gt;0,SUMIF('SOURCE SS'!$F:$F,$A15 &amp; "?", 'SOURCE SS'!$C:$C),"..."))</f>
        <v>...</v>
      </c>
      <c r="G15" s="605" t="str">
        <f>IF(COUNTIF('SOURCE CC'!$F:$F,$A15)&gt;0,SUMIF('SOURCE CC'!$F:$F,$A15,'SOURCE CC'!$C:$C),IF(COUNTIF('SOURCE CC'!$F:$F,$A15 &amp; "?")&gt;0,SUMIF('SOURCE CC'!$F:$F,$A15 &amp; "?", 'SOURCE CC'!$C:$C),"..."))</f>
        <v>...</v>
      </c>
      <c r="H15" s="605" t="str">
        <f>IF(COUNTIF('SOURCE CG'!$F:$F,$A15)&gt;0,SUMIF('SOURCE CG'!$F:$F,$A15,'SOURCE CG'!$C:$C),IF(COUNTIF('SOURCE CG'!$F:$F,$A15 &amp; "?")&gt;0,SUMIF('SOURCE CG'!$F:$F,$A15 &amp; "?", 'SOURCE CG'!$C:$C),IF(COUNT(D15:G15)&gt;0,SUM(D15:G15),"...")))</f>
        <v>...</v>
      </c>
      <c r="I15" s="605" t="str">
        <f>IF(COUNTIF('SOURCE SG'!$F:$F,$A15)&gt;0,SUMIF('SOURCE SG'!$F:$F,$A15,'SOURCE SG'!$C:$C),IF(COUNTIF('SOURCE SG'!$F:$F,$A15 &amp; "?")&gt;0,SUMIF('SOURCE SG'!$F:$F,$A15 &amp; "?", 'SOURCE SG'!$C:$C),"..."))</f>
        <v>...</v>
      </c>
      <c r="J15" s="605" t="str">
        <f>IF(COUNTIF('SOURCE LG'!$F:$F,$A15)&gt;0,SUMIF('SOURCE LG'!$F:$F,$A15,'SOURCE LG'!$C:$C),IF(COUNTIF('SOURCE LG'!$F:$F,$A15 &amp; "?")&gt;0,SUMIF('SOURCE LG'!$F:$F,$A15 &amp; "?", 'SOURCE LG'!$C:$C),"..."))</f>
        <v>...</v>
      </c>
      <c r="K15" s="605" t="str">
        <f>IF(COUNTIF('SOURCE CT'!$F:$F,$A15)&gt;0,SUMIF('SOURCE CT'!$F:$F,$A15,'SOURCE CT'!$C:$C),IF(COUNTIF('SOURCE CT'!$F:$F,$A15 &amp; "?")&gt;0,SUMIF('SOURCE CT'!$F:$F,$A15 &amp; "?", 'SOURCE CT'!$C:$C),"..."))</f>
        <v>...</v>
      </c>
      <c r="L15" s="605" t="str">
        <f>IF(COUNTIF('SOURCE GG'!$F:$F,$A15)&gt;0,SUMIF('SOURCE GG'!$F:$F,$A15,'SOURCE GG'!$C:$C),IF(COUNTIF('SOURCE GG'!$F:$F,$A15 &amp; "?")&gt;0,SUMIF('SOURCE GG'!$F:$F,$A15 &amp; "?", 'SOURCE GG'!$C:$C),IF(COUNT(H15:K15)&gt;0,SUM(H15:K15),"...")))</f>
        <v>...</v>
      </c>
      <c r="M15" s="605" t="str">
        <f>IF(COUNTIF('SOURCE NFPC'!$F:$F,$A15)&gt;0,SUMIF('SOURCE NFPC'!$F:$F,$A15,'SOURCE NFPC'!$C:$C),IF(COUNTIF('SOURCE NFPC'!$F:$F,$A15 &amp; "?")&gt;0,SUMIF('SOURCE NFPC'!$F:$F,$A15 &amp; "?", 'SOURCE NFPC'!$C:$C),"..."))</f>
        <v>...</v>
      </c>
      <c r="N15" s="605" t="str">
        <f>IF(COUNTIF('SOURCE CN'!$F:$F,$A15)&gt;0,SUMIF('SOURCE CN'!$F:$F,$A15,'SOURCE CN'!$C:$C),IF(COUNTIF('SOURCE CN'!$F:$F,$A15 &amp; "?")&gt;0,SUMIF('SOURCE CN'!$F:$F,$A15 &amp; "?", 'SOURCE CN'!$C:$C),"..."))</f>
        <v>...</v>
      </c>
      <c r="O15" s="605" t="str">
        <f>IF(COUNTIF('SOURCE NFPS'!$F:$F,$A15)&gt;0,SUMIF('SOURCE NFPS'!$F:$F,$A15,'SOURCE NFPS'!$C:$C),IF(COUNTIF('SOURCE NFPS'!$F:$F,$A15 &amp; "?")&gt;0,SUMIF('SOURCE NFPS'!$F:$F,$A15 &amp; "?", 'SOURCE NFPS'!$C:$C),IF(COUNT(L15:N15)&gt;0,SUM(L15:N15),"...")))</f>
        <v>...</v>
      </c>
      <c r="Q15" s="563">
        <f t="shared" si="0"/>
        <v>0</v>
      </c>
      <c r="R15" s="565">
        <f t="shared" si="1"/>
        <v>0</v>
      </c>
      <c r="S15" s="565">
        <f t="shared" si="2"/>
        <v>0</v>
      </c>
      <c r="U15" s="63">
        <v>513</v>
      </c>
      <c r="V15" s="63" t="str">
        <f t="shared" si="3"/>
        <v>A513</v>
      </c>
    </row>
    <row r="16" spans="1:22" ht="15" customHeight="1">
      <c r="A16" s="472">
        <v>514</v>
      </c>
      <c r="B16" s="95" t="s">
        <v>2333</v>
      </c>
      <c r="C16" s="4" t="s">
        <v>1063</v>
      </c>
      <c r="D16" s="605" t="str">
        <f>IF(COUNTIF('SOURCE BA'!$F:$F,$A16)&gt;0,SUMIF('SOURCE BA'!$F:$F,$A16,'SOURCE BA'!$C:$C),IF(COUNT(D17:D18)&gt;0, SUM(D17:D18),IF(COUNTIF('SOURCE BA'!$F:$F,$A16 &amp; "?")&gt;0,SUMIF('SOURCE BA'!$F:$F,$A16 &amp; "?", 'SOURCE BA'!$C:$C),"...")))</f>
        <v>...</v>
      </c>
      <c r="E16" s="605" t="str">
        <f>IF(COUNTIF('SOURCE EA'!$F:$F,$A16)&gt;0,SUMIF('SOURCE EA'!$F:$F,$A16,'SOURCE EA'!$C:$C),IF(COUNT(E17:E18)&gt;0, SUM(E17:E18),IF(COUNTIF('SOURCE EA'!$F:$F,$A16 &amp; "?")&gt;0,SUMIF('SOURCE EA'!$F:$F,$A16 &amp; "?", 'SOURCE EA'!$C:$C),"...")))</f>
        <v>...</v>
      </c>
      <c r="F16" s="605" t="str">
        <f>IF(COUNTIF('SOURCE SS'!$F:$F,$A16)&gt;0,SUMIF('SOURCE SS'!$F:$F,$A16,'SOURCE SS'!$C:$C),IF(COUNT(F17:F18)&gt;0, SUM(F17:F18),IF(COUNTIF('SOURCE SS'!$F:$F,$A16 &amp; "?")&gt;0,SUMIF('SOURCE SS'!$F:$F,$A16 &amp; "?", 'SOURCE SS'!$C:$C),"...")))</f>
        <v>...</v>
      </c>
      <c r="G16" s="605" t="str">
        <f>IF(COUNTIF('SOURCE CC'!$F:$F,$A16)&gt;0,SUMIF('SOURCE CC'!$F:$F,$A16,'SOURCE CC'!$C:$C),IF(COUNT(G17:G18)&gt;0, SUM(G17:G18),IF(COUNTIF('SOURCE CC'!$F:$F,$A16 &amp; "?")&gt;0,SUMIF('SOURCE CC'!$F:$F,$A16 &amp; "?", 'SOURCE CC'!$C:$C),"...")))</f>
        <v>...</v>
      </c>
      <c r="H16" s="605" t="str">
        <f>IF(COUNTIF('SOURCE CG'!$F:$F,$A16)&gt;0,SUMIF('SOURCE CG'!$F:$F,$A16,'SOURCE CG'!$C:$C),IF(COUNT(H17:H18)&gt;0, SUM(H17:H18),IF(COUNTIF('SOURCE CG'!$F:$F,$A16 &amp; "?")&gt;0,SUMIF('SOURCE CG'!$F:$F,$A16 &amp; "?", 'SOURCE CG'!$C:$C),IF(COUNT(D16:G16)&gt;0,SUM(D16:G16),"..."))))</f>
        <v>...</v>
      </c>
      <c r="I16" s="605" t="str">
        <f>IF(COUNTIF('SOURCE SG'!$F:$F,$A16)&gt;0,SUMIF('SOURCE SG'!$F:$F,$A16,'SOURCE SG'!$C:$C),IF(COUNT(I17:I18)&gt;0, SUM(I17:I18),IF(COUNTIF('SOURCE SG'!$F:$F,$A16 &amp; "?")&gt;0,SUMIF('SOURCE SG'!$F:$F,$A16 &amp; "?", 'SOURCE SG'!$C:$C),"...")))</f>
        <v>...</v>
      </c>
      <c r="J16" s="605" t="str">
        <f>IF(COUNTIF('SOURCE LG'!$F:$F,$A16)&gt;0,SUMIF('SOURCE LG'!$F:$F,$A16,'SOURCE LG'!$C:$C),IF(COUNT(J17:J18)&gt;0, SUM(J17:J18),IF(COUNTIF('SOURCE LG'!$F:$F,$A16 &amp; "?")&gt;0,SUMIF('SOURCE LG'!$F:$F,$A16 &amp; "?", 'SOURCE LG'!$C:$C),"...")))</f>
        <v>...</v>
      </c>
      <c r="K16" s="605" t="str">
        <f>IF(COUNTIF('SOURCE CT'!$F:$F,$A16)&gt;0,SUMIF('SOURCE CT'!$F:$F,$A16,'SOURCE CT'!$C:$C),IF(COUNT(K17:K18)&gt;0, SUM(K17:K18),IF(COUNTIF('SOURCE CT'!$F:$F,$A16 &amp; "?")&gt;0,SUMIF('SOURCE CT'!$F:$F,$A16 &amp; "?", 'SOURCE CT'!$C:$C),"...")))</f>
        <v>...</v>
      </c>
      <c r="L16" s="605" t="str">
        <f>IF(COUNTIF('SOURCE GG'!$F:$F,$A16)&gt;0,SUMIF('SOURCE GG'!$F:$F,$A16,'SOURCE GG'!$C:$C),IF(COUNT(L17:L18)&gt;0, SUM(L17:L18),IF(COUNTIF('SOURCE GG'!$F:$F,$A16 &amp; "?")&gt;0,SUMIF('SOURCE GG'!$F:$F,$A16 &amp; "?", 'SOURCE GG'!$C:$C),IF(COUNT(H16:K16)&gt;0,SUM(H16:K16),"..."))))</f>
        <v>...</v>
      </c>
      <c r="M16" s="605" t="str">
        <f>IF(COUNTIF('SOURCE NFPC'!$F:$F,$A16)&gt;0,SUMIF('SOURCE NFPC'!$F:$F,$A16,'SOURCE NFPC'!$C:$C),IF(COUNT(M17:M18)&gt;0, SUM(M17:M18),IF(COUNTIF('SOURCE NFPC'!$F:$F,$A16 &amp; "?")&gt;0,SUMIF('SOURCE NFPC'!$F:$F,$A16 &amp; "?", 'SOURCE NFPC'!$C:$C),"...")))</f>
        <v>...</v>
      </c>
      <c r="N16" s="605" t="str">
        <f>IF(COUNTIF('SOURCE CN'!$F:$F,$A16)&gt;0,SUMIF('SOURCE CN'!$F:$F,$A16,'SOURCE CN'!$C:$C),IF(COUNT(N17:N18)&gt;0, SUM(N17:N18),IF(COUNTIF('SOURCE CN'!$F:$F,$A16 &amp; "?")&gt;0,SUMIF('SOURCE CN'!$F:$F,$A16 &amp; "?", 'SOURCE CN'!$C:$C),"...")))</f>
        <v>...</v>
      </c>
      <c r="O16" s="605" t="str">
        <f>IF(COUNTIF('SOURCE NFPS'!$F:$F,$A16)&gt;0,SUMIF('SOURCE NFPS'!$F:$F,$A16,'SOURCE NFPS'!$C:$C),IF(COUNT(O17:O18)&gt;0, SUM(O17:O18),IF(COUNTIF('SOURCE NFPS'!$F:$F,$A16 &amp; "?")&gt;0,SUMIF('SOURCE NFPS'!$F:$F,$A16 &amp; "?", 'SOURCE NFPS'!$C:$C),IF(COUNT(L16:N16)&gt;0,SUM(L16:N16),"..."))))</f>
        <v>...</v>
      </c>
      <c r="Q16" s="563">
        <f t="shared" si="0"/>
        <v>0</v>
      </c>
      <c r="R16" s="565">
        <f t="shared" si="1"/>
        <v>0</v>
      </c>
      <c r="S16" s="565">
        <f t="shared" si="2"/>
        <v>0</v>
      </c>
      <c r="U16" s="63">
        <v>514</v>
      </c>
      <c r="V16" s="63" t="str">
        <f t="shared" si="3"/>
        <v>A514</v>
      </c>
    </row>
    <row r="17" spans="1:22" ht="9.75" customHeight="1">
      <c r="A17" s="677">
        <v>5141</v>
      </c>
      <c r="B17" s="96" t="s">
        <v>1391</v>
      </c>
      <c r="C17" s="4" t="s">
        <v>1063</v>
      </c>
      <c r="D17" s="587" t="str">
        <f>IF(COUNTIF('SOURCE BA'!$F:$F,$A17)&gt;0,SUMIF('SOURCE BA'!$F:$F,$A17,'SOURCE BA'!$C:$C),IF(COUNTIF('SOURCE BA'!$F:$F,$A17 &amp; "?")&gt;0,SUMIF('SOURCE BA'!$F:$F,$A17 &amp; "?", 'SOURCE BA'!$C:$C),"..."))</f>
        <v>...</v>
      </c>
      <c r="E17" s="587" t="str">
        <f>IF(COUNTIF('SOURCE EA'!$F:$F,$A17)&gt;0,SUMIF('SOURCE EA'!$F:$F,$A17,'SOURCE EA'!$C:$C),IF(COUNTIF('SOURCE EA'!$F:$F,$A17 &amp; "?")&gt;0,SUMIF('SOURCE EA'!$F:$F,$A17 &amp; "?", 'SOURCE EA'!$C:$C),"..."))</f>
        <v>...</v>
      </c>
      <c r="F17" s="587" t="str">
        <f>IF(COUNTIF('SOURCE SS'!$F:$F,$A17)&gt;0,SUMIF('SOURCE SS'!$F:$F,$A17,'SOURCE SS'!$C:$C),IF(COUNTIF('SOURCE SS'!$F:$F,$A17 &amp; "?")&gt;0,SUMIF('SOURCE SS'!$F:$F,$A17 &amp; "?", 'SOURCE SS'!$C:$C),"..."))</f>
        <v>...</v>
      </c>
      <c r="G17" s="587" t="str">
        <f>IF(COUNTIF('SOURCE CC'!$F:$F,$A17)&gt;0,SUMIF('SOURCE CC'!$F:$F,$A17,'SOURCE CC'!$C:$C),IF(COUNTIF('SOURCE CC'!$F:$F,$A17 &amp; "?")&gt;0,SUMIF('SOURCE CC'!$F:$F,$A17 &amp; "?", 'SOURCE CC'!$C:$C),"..."))</f>
        <v>...</v>
      </c>
      <c r="H17" s="587" t="str">
        <f>IF(COUNTIF('SOURCE CG'!$F:$F,$A17)&gt;0,SUMIF('SOURCE CG'!$F:$F,$A17,'SOURCE CG'!$C:$C),IF(COUNTIF('SOURCE CG'!$F:$F,$A17 &amp; "?")&gt;0,SUMIF('SOURCE CG'!$F:$F,$A17 &amp; "?", 'SOURCE CG'!$C:$C),IF(COUNT(D17:G17)&gt;0,SUM(D17:G17),"...")))</f>
        <v>...</v>
      </c>
      <c r="I17" s="587" t="str">
        <f>IF(COUNTIF('SOURCE SG'!$F:$F,$A17)&gt;0,SUMIF('SOURCE SG'!$F:$F,$A17,'SOURCE SG'!$C:$C),IF(COUNTIF('SOURCE SG'!$F:$F,$A17 &amp; "?")&gt;0,SUMIF('SOURCE SG'!$F:$F,$A17 &amp; "?", 'SOURCE SG'!$C:$C),"..."))</f>
        <v>...</v>
      </c>
      <c r="J17" s="587" t="str">
        <f>IF(COUNTIF('SOURCE LG'!$F:$F,$A17)&gt;0,SUMIF('SOURCE LG'!$F:$F,$A17,'SOURCE LG'!$C:$C),IF(COUNTIF('SOURCE LG'!$F:$F,$A17 &amp; "?")&gt;0,SUMIF('SOURCE LG'!$F:$F,$A17 &amp; "?", 'SOURCE LG'!$C:$C),"..."))</f>
        <v>...</v>
      </c>
      <c r="K17" s="587" t="str">
        <f>IF(COUNTIF('SOURCE CT'!$F:$F,$A17)&gt;0,SUMIF('SOURCE CT'!$F:$F,$A17,'SOURCE CT'!$C:$C),IF(COUNTIF('SOURCE CT'!$F:$F,$A17 &amp; "?")&gt;0,SUMIF('SOURCE CT'!$F:$F,$A17 &amp; "?", 'SOURCE CT'!$C:$C),"..."))</f>
        <v>...</v>
      </c>
      <c r="L17" s="587" t="str">
        <f>IF(COUNTIF('SOURCE GG'!$F:$F,$A17)&gt;0,SUMIF('SOURCE GG'!$F:$F,$A17,'SOURCE GG'!$C:$C),IF(COUNTIF('SOURCE GG'!$F:$F,$A17 &amp; "?")&gt;0,SUMIF('SOURCE GG'!$F:$F,$A17 &amp; "?", 'SOURCE GG'!$C:$C),IF(COUNT(H17:K17)&gt;0,SUM(H17:K17),"...")))</f>
        <v>...</v>
      </c>
      <c r="M17" s="587" t="str">
        <f>IF(COUNTIF('SOURCE NFPC'!$F:$F,$A17)&gt;0,SUMIF('SOURCE NFPC'!$F:$F,$A17,'SOURCE NFPC'!$C:$C),IF(COUNTIF('SOURCE NFPC'!$F:$F,$A17 &amp; "?")&gt;0,SUMIF('SOURCE NFPC'!$F:$F,$A17 &amp; "?", 'SOURCE NFPC'!$C:$C),"..."))</f>
        <v>...</v>
      </c>
      <c r="N17" s="587" t="str">
        <f>IF(COUNTIF('SOURCE CN'!$F:$F,$A17)&gt;0,SUMIF('SOURCE CN'!$F:$F,$A17,'SOURCE CN'!$C:$C),IF(COUNTIF('SOURCE CN'!$F:$F,$A17 &amp; "?")&gt;0,SUMIF('SOURCE CN'!$F:$F,$A17 &amp; "?", 'SOURCE CN'!$C:$C),"..."))</f>
        <v>...</v>
      </c>
      <c r="O17" s="587" t="str">
        <f>IF(COUNTIF('SOURCE NFPS'!$F:$F,$A17)&gt;0,SUMIF('SOURCE NFPS'!$F:$F,$A17,'SOURCE NFPS'!$C:$C),IF(COUNTIF('SOURCE NFPS'!$F:$F,$A17 &amp; "?")&gt;0,SUMIF('SOURCE NFPS'!$F:$F,$A17 &amp; "?", 'SOURCE NFPS'!$C:$C),IF(COUNT(L17:N17)&gt;0,SUM(L17:N17),"...")))</f>
        <v>...</v>
      </c>
      <c r="Q17" s="563">
        <f t="shared" si="0"/>
        <v>0</v>
      </c>
      <c r="R17" s="565">
        <f t="shared" si="1"/>
        <v>0</v>
      </c>
      <c r="S17" s="565">
        <f t="shared" si="2"/>
        <v>0</v>
      </c>
      <c r="U17" s="65">
        <v>5141</v>
      </c>
      <c r="V17" s="65" t="str">
        <f t="shared" si="3"/>
        <v>A5141</v>
      </c>
    </row>
    <row r="18" spans="1:22" ht="9.75" customHeight="1">
      <c r="A18" s="677">
        <v>5142</v>
      </c>
      <c r="B18" s="96" t="s">
        <v>1375</v>
      </c>
      <c r="C18" s="4" t="s">
        <v>1063</v>
      </c>
      <c r="D18" s="587" t="str">
        <f>IF(COUNTIF('SOURCE BA'!$F:$F,$A18)&gt;0,SUMIF('SOURCE BA'!$F:$F,$A18,'SOURCE BA'!$C:$C),IF(COUNTIF('SOURCE BA'!$F:$F,$A18 &amp; "?")&gt;0,SUMIF('SOURCE BA'!$F:$F,$A18 &amp; "?", 'SOURCE BA'!$C:$C),"..."))</f>
        <v>...</v>
      </c>
      <c r="E18" s="587" t="str">
        <f>IF(COUNTIF('SOURCE EA'!$F:$F,$A18)&gt;0,SUMIF('SOURCE EA'!$F:$F,$A18,'SOURCE EA'!$C:$C),IF(COUNTIF('SOURCE EA'!$F:$F,$A18 &amp; "?")&gt;0,SUMIF('SOURCE EA'!$F:$F,$A18 &amp; "?", 'SOURCE EA'!$C:$C),"..."))</f>
        <v>...</v>
      </c>
      <c r="F18" s="587" t="str">
        <f>IF(COUNTIF('SOURCE SS'!$F:$F,$A18)&gt;0,SUMIF('SOURCE SS'!$F:$F,$A18,'SOURCE SS'!$C:$C),IF(COUNTIF('SOURCE SS'!$F:$F,$A18 &amp; "?")&gt;0,SUMIF('SOURCE SS'!$F:$F,$A18 &amp; "?", 'SOURCE SS'!$C:$C),"..."))</f>
        <v>...</v>
      </c>
      <c r="G18" s="587" t="str">
        <f>IF(COUNTIF('SOURCE CC'!$F:$F,$A18)&gt;0,SUMIF('SOURCE CC'!$F:$F,$A18,'SOURCE CC'!$C:$C),IF(COUNTIF('SOURCE CC'!$F:$F,$A18 &amp; "?")&gt;0,SUMIF('SOURCE CC'!$F:$F,$A18 &amp; "?", 'SOURCE CC'!$C:$C),"..."))</f>
        <v>...</v>
      </c>
      <c r="H18" s="587" t="str">
        <f>IF(COUNTIF('SOURCE CG'!$F:$F,$A18)&gt;0,SUMIF('SOURCE CG'!$F:$F,$A18,'SOURCE CG'!$C:$C),IF(COUNTIF('SOURCE CG'!$F:$F,$A18 &amp; "?")&gt;0,SUMIF('SOURCE CG'!$F:$F,$A18 &amp; "?", 'SOURCE CG'!$C:$C),IF(COUNT(D18:G18)&gt;0,SUM(D18:G18),"...")))</f>
        <v>...</v>
      </c>
      <c r="I18" s="587" t="str">
        <f>IF(COUNTIF('SOURCE SG'!$F:$F,$A18)&gt;0,SUMIF('SOURCE SG'!$F:$F,$A18,'SOURCE SG'!$C:$C),IF(COUNTIF('SOURCE SG'!$F:$F,$A18 &amp; "?")&gt;0,SUMIF('SOURCE SG'!$F:$F,$A18 &amp; "?", 'SOURCE SG'!$C:$C),"..."))</f>
        <v>...</v>
      </c>
      <c r="J18" s="587" t="str">
        <f>IF(COUNTIF('SOURCE LG'!$F:$F,$A18)&gt;0,SUMIF('SOURCE LG'!$F:$F,$A18,'SOURCE LG'!$C:$C),IF(COUNTIF('SOURCE LG'!$F:$F,$A18 &amp; "?")&gt;0,SUMIF('SOURCE LG'!$F:$F,$A18 &amp; "?", 'SOURCE LG'!$C:$C),"..."))</f>
        <v>...</v>
      </c>
      <c r="K18" s="587" t="str">
        <f>IF(COUNTIF('SOURCE CT'!$F:$F,$A18)&gt;0,SUMIF('SOURCE CT'!$F:$F,$A18,'SOURCE CT'!$C:$C),IF(COUNTIF('SOURCE CT'!$F:$F,$A18 &amp; "?")&gt;0,SUMIF('SOURCE CT'!$F:$F,$A18 &amp; "?", 'SOURCE CT'!$C:$C),"..."))</f>
        <v>...</v>
      </c>
      <c r="L18" s="587" t="str">
        <f>IF(COUNTIF('SOURCE GG'!$F:$F,$A18)&gt;0,SUMIF('SOURCE GG'!$F:$F,$A18,'SOURCE GG'!$C:$C),IF(COUNTIF('SOURCE GG'!$F:$F,$A18 &amp; "?")&gt;0,SUMIF('SOURCE GG'!$F:$F,$A18 &amp; "?", 'SOURCE GG'!$C:$C),IF(COUNT(H18:K18)&gt;0,SUM(H18:K18),"...")))</f>
        <v>...</v>
      </c>
      <c r="M18" s="587" t="str">
        <f>IF(COUNTIF('SOURCE NFPC'!$F:$F,$A18)&gt;0,SUMIF('SOURCE NFPC'!$F:$F,$A18,'SOURCE NFPC'!$C:$C),IF(COUNTIF('SOURCE NFPC'!$F:$F,$A18 &amp; "?")&gt;0,SUMIF('SOURCE NFPC'!$F:$F,$A18 &amp; "?", 'SOURCE NFPC'!$C:$C),"..."))</f>
        <v>...</v>
      </c>
      <c r="N18" s="587" t="str">
        <f>IF(COUNTIF('SOURCE CN'!$F:$F,$A18)&gt;0,SUMIF('SOURCE CN'!$F:$F,$A18,'SOURCE CN'!$C:$C),IF(COUNTIF('SOURCE CN'!$F:$F,$A18 &amp; "?")&gt;0,SUMIF('SOURCE CN'!$F:$F,$A18 &amp; "?", 'SOURCE CN'!$C:$C),"..."))</f>
        <v>...</v>
      </c>
      <c r="O18" s="587" t="str">
        <f>IF(COUNTIF('SOURCE NFPS'!$F:$F,$A18)&gt;0,SUMIF('SOURCE NFPS'!$F:$F,$A18,'SOURCE NFPS'!$C:$C),IF(COUNTIF('SOURCE NFPS'!$F:$F,$A18 &amp; "?")&gt;0,SUMIF('SOURCE NFPS'!$F:$F,$A18 &amp; "?", 'SOURCE NFPS'!$C:$C),IF(COUNT(L18:N18)&gt;0,SUM(L18:N18),"...")))</f>
        <v>...</v>
      </c>
      <c r="Q18" s="563">
        <f t="shared" si="0"/>
        <v>0</v>
      </c>
      <c r="R18" s="565">
        <f t="shared" si="1"/>
        <v>0</v>
      </c>
      <c r="S18" s="565">
        <f t="shared" si="2"/>
        <v>0</v>
      </c>
      <c r="U18" s="65">
        <v>5142</v>
      </c>
      <c r="V18" s="65" t="str">
        <f t="shared" si="3"/>
        <v>A5142</v>
      </c>
    </row>
    <row r="19" spans="1:22" ht="9.75" customHeight="1">
      <c r="A19" s="677">
        <v>5143</v>
      </c>
      <c r="B19" s="96" t="s">
        <v>1621</v>
      </c>
      <c r="C19" s="4" t="s">
        <v>1063</v>
      </c>
      <c r="D19" s="587" t="str">
        <f>IF(COUNTIF('SOURCE BA'!$F:$F,$A19)&gt;0,SUMIF('SOURCE BA'!$F:$F,$A19,'SOURCE BA'!$C:$C),IF(COUNTIF('SOURCE BA'!$F:$F,$A19 &amp; "?")&gt;0,SUMIF('SOURCE BA'!$F:$F,$A19 &amp; "?", 'SOURCE BA'!$C:$C),"..."))</f>
        <v>...</v>
      </c>
      <c r="E19" s="587" t="str">
        <f>IF(COUNTIF('SOURCE EA'!$F:$F,$A19)&gt;0,SUMIF('SOURCE EA'!$F:$F,$A19,'SOURCE EA'!$C:$C),IF(COUNTIF('SOURCE EA'!$F:$F,$A19 &amp; "?")&gt;0,SUMIF('SOURCE EA'!$F:$F,$A19 &amp; "?", 'SOURCE EA'!$C:$C),"..."))</f>
        <v>...</v>
      </c>
      <c r="F19" s="587" t="str">
        <f>IF(COUNTIF('SOURCE SS'!$F:$F,$A19)&gt;0,SUMIF('SOURCE SS'!$F:$F,$A19,'SOURCE SS'!$C:$C),IF(COUNTIF('SOURCE SS'!$F:$F,$A19 &amp; "?")&gt;0,SUMIF('SOURCE SS'!$F:$F,$A19 &amp; "?", 'SOURCE SS'!$C:$C),"..."))</f>
        <v>...</v>
      </c>
      <c r="G19" s="587" t="str">
        <f>IF(COUNTIF('SOURCE CC'!$F:$F,$A19)&gt;0,SUMIF('SOURCE CC'!$F:$F,$A19,'SOURCE CC'!$C:$C),IF(COUNTIF('SOURCE CC'!$F:$F,$A19 &amp; "?")&gt;0,SUMIF('SOURCE CC'!$F:$F,$A19 &amp; "?", 'SOURCE CC'!$C:$C),"..."))</f>
        <v>...</v>
      </c>
      <c r="H19" s="587" t="str">
        <f>IF(COUNTIF('SOURCE CG'!$F:$F,$A19)&gt;0,SUMIF('SOURCE CG'!$F:$F,$A19,'SOURCE CG'!$C:$C),IF(COUNTIF('SOURCE CG'!$F:$F,$A19 &amp; "?")&gt;0,SUMIF('SOURCE CG'!$F:$F,$A19 &amp; "?", 'SOURCE CG'!$C:$C),IF(COUNT(D19:G19)&gt;0,SUM(D19:G19),"...")))</f>
        <v>...</v>
      </c>
      <c r="I19" s="587" t="str">
        <f>IF(COUNTIF('SOURCE SG'!$F:$F,$A19)&gt;0,SUMIF('SOURCE SG'!$F:$F,$A19,'SOURCE SG'!$C:$C),IF(COUNTIF('SOURCE SG'!$F:$F,$A19 &amp; "?")&gt;0,SUMIF('SOURCE SG'!$F:$F,$A19 &amp; "?", 'SOURCE SG'!$C:$C),"..."))</f>
        <v>...</v>
      </c>
      <c r="J19" s="587" t="str">
        <f>IF(COUNTIF('SOURCE LG'!$F:$F,$A19)&gt;0,SUMIF('SOURCE LG'!$F:$F,$A19,'SOURCE LG'!$C:$C),IF(COUNTIF('SOURCE LG'!$F:$F,$A19 &amp; "?")&gt;0,SUMIF('SOURCE LG'!$F:$F,$A19 &amp; "?", 'SOURCE LG'!$C:$C),"..."))</f>
        <v>...</v>
      </c>
      <c r="K19" s="587" t="str">
        <f>IF(COUNTIF('SOURCE CT'!$F:$F,$A19)&gt;0,SUMIF('SOURCE CT'!$F:$F,$A19,'SOURCE CT'!$C:$C),IF(COUNTIF('SOURCE CT'!$F:$F,$A19 &amp; "?")&gt;0,SUMIF('SOURCE CT'!$F:$F,$A19 &amp; "?", 'SOURCE CT'!$C:$C),"..."))</f>
        <v>...</v>
      </c>
      <c r="L19" s="587" t="str">
        <f>IF(COUNTIF('SOURCE GG'!$F:$F,$A19)&gt;0,SUMIF('SOURCE GG'!$F:$F,$A19,'SOURCE GG'!$C:$C),IF(COUNTIF('SOURCE GG'!$F:$F,$A19 &amp; "?")&gt;0,SUMIF('SOURCE GG'!$F:$F,$A19 &amp; "?", 'SOURCE GG'!$C:$C),IF(COUNT(H19:K19)&gt;0,SUM(H19:K19),"...")))</f>
        <v>...</v>
      </c>
      <c r="M19" s="587" t="str">
        <f>IF(COUNTIF('SOURCE NFPC'!$F:$F,$A19)&gt;0,SUMIF('SOURCE NFPC'!$F:$F,$A19,'SOURCE NFPC'!$C:$C),IF(COUNTIF('SOURCE NFPC'!$F:$F,$A19 &amp; "?")&gt;0,SUMIF('SOURCE NFPC'!$F:$F,$A19 &amp; "?", 'SOURCE NFPC'!$C:$C),"..."))</f>
        <v>...</v>
      </c>
      <c r="N19" s="587" t="str">
        <f>IF(COUNTIF('SOURCE CN'!$F:$F,$A19)&gt;0,SUMIF('SOURCE CN'!$F:$F,$A19,'SOURCE CN'!$C:$C),IF(COUNTIF('SOURCE CN'!$F:$F,$A19 &amp; "?")&gt;0,SUMIF('SOURCE CN'!$F:$F,$A19 &amp; "?", 'SOURCE CN'!$C:$C),"..."))</f>
        <v>...</v>
      </c>
      <c r="O19" s="587" t="str">
        <f>IF(COUNTIF('SOURCE NFPS'!$F:$F,$A19)&gt;0,SUMIF('SOURCE NFPS'!$F:$F,$A19,'SOURCE NFPS'!$C:$C),IF(COUNTIF('SOURCE NFPS'!$F:$F,$A19 &amp; "?")&gt;0,SUMIF('SOURCE NFPS'!$F:$F,$A19 &amp; "?", 'SOURCE NFPS'!$C:$C),IF(COUNT(L19:N19)&gt;0,SUM(L19:N19),"...")))</f>
        <v>...</v>
      </c>
      <c r="Q19" s="563">
        <f t="shared" si="0"/>
        <v>0</v>
      </c>
      <c r="R19" s="565">
        <f t="shared" si="1"/>
        <v>0</v>
      </c>
      <c r="S19" s="565">
        <f t="shared" si="2"/>
        <v>0</v>
      </c>
      <c r="U19" s="65">
        <v>5143</v>
      </c>
      <c r="V19" s="65" t="str">
        <f t="shared" si="3"/>
        <v>A5143</v>
      </c>
    </row>
    <row r="20" spans="1:22" ht="9.75" customHeight="1">
      <c r="A20" s="677">
        <v>5144</v>
      </c>
      <c r="B20" s="96" t="s">
        <v>1563</v>
      </c>
      <c r="C20" s="4" t="s">
        <v>1063</v>
      </c>
      <c r="D20" s="587" t="str">
        <f>IF(COUNTIF('SOURCE BA'!$F:$F,$A20)&gt;0,SUMIF('SOURCE BA'!$F:$F,$A20,'SOURCE BA'!$C:$C),IF(COUNTIF('SOURCE BA'!$F:$F,$A20 &amp; "?")&gt;0,SUMIF('SOURCE BA'!$F:$F,$A20 &amp; "?", 'SOURCE BA'!$C:$C),"..."))</f>
        <v>...</v>
      </c>
      <c r="E20" s="587" t="str">
        <f>IF(COUNTIF('SOURCE EA'!$F:$F,$A20)&gt;0,SUMIF('SOURCE EA'!$F:$F,$A20,'SOURCE EA'!$C:$C),IF(COUNTIF('SOURCE EA'!$F:$F,$A20 &amp; "?")&gt;0,SUMIF('SOURCE EA'!$F:$F,$A20 &amp; "?", 'SOURCE EA'!$C:$C),"..."))</f>
        <v>...</v>
      </c>
      <c r="F20" s="587" t="str">
        <f>IF(COUNTIF('SOURCE SS'!$F:$F,$A20)&gt;0,SUMIF('SOURCE SS'!$F:$F,$A20,'SOURCE SS'!$C:$C),IF(COUNTIF('SOURCE SS'!$F:$F,$A20 &amp; "?")&gt;0,SUMIF('SOURCE SS'!$F:$F,$A20 &amp; "?", 'SOURCE SS'!$C:$C),"..."))</f>
        <v>...</v>
      </c>
      <c r="G20" s="587" t="str">
        <f>IF(COUNTIF('SOURCE CC'!$F:$F,$A20)&gt;0,SUMIF('SOURCE CC'!$F:$F,$A20,'SOURCE CC'!$C:$C),IF(COUNTIF('SOURCE CC'!$F:$F,$A20 &amp; "?")&gt;0,SUMIF('SOURCE CC'!$F:$F,$A20 &amp; "?", 'SOURCE CC'!$C:$C),"..."))</f>
        <v>...</v>
      </c>
      <c r="H20" s="587" t="str">
        <f>IF(COUNTIF('SOURCE CG'!$F:$F,$A20)&gt;0,SUMIF('SOURCE CG'!$F:$F,$A20,'SOURCE CG'!$C:$C),IF(COUNTIF('SOURCE CG'!$F:$F,$A20 &amp; "?")&gt;0,SUMIF('SOURCE CG'!$F:$F,$A20 &amp; "?", 'SOURCE CG'!$C:$C),IF(COUNT(D20:G20)&gt;0,SUM(D20:G20),"...")))</f>
        <v>...</v>
      </c>
      <c r="I20" s="587" t="str">
        <f>IF(COUNTIF('SOURCE SG'!$F:$F,$A20)&gt;0,SUMIF('SOURCE SG'!$F:$F,$A20,'SOURCE SG'!$C:$C),IF(COUNTIF('SOURCE SG'!$F:$F,$A20 &amp; "?")&gt;0,SUMIF('SOURCE SG'!$F:$F,$A20 &amp; "?", 'SOURCE SG'!$C:$C),"..."))</f>
        <v>...</v>
      </c>
      <c r="J20" s="587" t="str">
        <f>IF(COUNTIF('SOURCE LG'!$F:$F,$A20)&gt;0,SUMIF('SOURCE LG'!$F:$F,$A20,'SOURCE LG'!$C:$C),IF(COUNTIF('SOURCE LG'!$F:$F,$A20 &amp; "?")&gt;0,SUMIF('SOURCE LG'!$F:$F,$A20 &amp; "?", 'SOURCE LG'!$C:$C),"..."))</f>
        <v>...</v>
      </c>
      <c r="K20" s="587" t="str">
        <f>IF(COUNTIF('SOURCE CT'!$F:$F,$A20)&gt;0,SUMIF('SOURCE CT'!$F:$F,$A20,'SOURCE CT'!$C:$C),IF(COUNTIF('SOURCE CT'!$F:$F,$A20 &amp; "?")&gt;0,SUMIF('SOURCE CT'!$F:$F,$A20 &amp; "?", 'SOURCE CT'!$C:$C),"..."))</f>
        <v>...</v>
      </c>
      <c r="L20" s="587" t="str">
        <f>IF(COUNTIF('SOURCE GG'!$F:$F,$A20)&gt;0,SUMIF('SOURCE GG'!$F:$F,$A20,'SOURCE GG'!$C:$C),IF(COUNTIF('SOURCE GG'!$F:$F,$A20 &amp; "?")&gt;0,SUMIF('SOURCE GG'!$F:$F,$A20 &amp; "?", 'SOURCE GG'!$C:$C),IF(COUNT(H20:K20)&gt;0,SUM(H20:K20),"...")))</f>
        <v>...</v>
      </c>
      <c r="M20" s="587" t="str">
        <f>IF(COUNTIF('SOURCE NFPC'!$F:$F,$A20)&gt;0,SUMIF('SOURCE NFPC'!$F:$F,$A20,'SOURCE NFPC'!$C:$C),IF(COUNTIF('SOURCE NFPC'!$F:$F,$A20 &amp; "?")&gt;0,SUMIF('SOURCE NFPC'!$F:$F,$A20 &amp; "?", 'SOURCE NFPC'!$C:$C),"..."))</f>
        <v>...</v>
      </c>
      <c r="N20" s="587" t="str">
        <f>IF(COUNTIF('SOURCE CN'!$F:$F,$A20)&gt;0,SUMIF('SOURCE CN'!$F:$F,$A20,'SOURCE CN'!$C:$C),IF(COUNTIF('SOURCE CN'!$F:$F,$A20 &amp; "?")&gt;0,SUMIF('SOURCE CN'!$F:$F,$A20 &amp; "?", 'SOURCE CN'!$C:$C),"..."))</f>
        <v>...</v>
      </c>
      <c r="O20" s="587" t="str">
        <f>IF(COUNTIF('SOURCE NFPS'!$F:$F,$A20)&gt;0,SUMIF('SOURCE NFPS'!$F:$F,$A20,'SOURCE NFPS'!$C:$C),IF(COUNTIF('SOURCE NFPS'!$F:$F,$A20 &amp; "?")&gt;0,SUMIF('SOURCE NFPS'!$F:$F,$A20 &amp; "?", 'SOURCE NFPS'!$C:$C),IF(COUNT(L20:N20)&gt;0,SUM(L20:N20),"...")))</f>
        <v>...</v>
      </c>
      <c r="Q20" s="563">
        <f t="shared" si="0"/>
        <v>0</v>
      </c>
      <c r="R20" s="565">
        <f t="shared" si="1"/>
        <v>0</v>
      </c>
      <c r="S20" s="565">
        <f t="shared" si="2"/>
        <v>0</v>
      </c>
      <c r="U20" s="65">
        <v>5144</v>
      </c>
      <c r="V20" s="65" t="str">
        <f t="shared" si="3"/>
        <v>A5144</v>
      </c>
    </row>
    <row r="21" spans="1:22" s="284" customFormat="1" ht="15" customHeight="1">
      <c r="A21" s="681">
        <v>52</v>
      </c>
      <c r="B21" s="94" t="s">
        <v>2342</v>
      </c>
      <c r="C21" s="265" t="s">
        <v>1063</v>
      </c>
      <c r="D21" s="584" t="str">
        <f>IF(COUNTIF('SOURCE BA'!$F:$F,$A21)&gt;0,SUMIF('SOURCE BA'!$F:$F,$A21,'SOURCE BA'!$C:$C),IF(COUNT(D23:D29)&gt;0,SUM(D23:D29),IF(COUNT(D30,D38)&gt;0, SUM(D30,D38),IF(COUNTIF('SOURCE BA'!$F:$F,$A21 &amp; "?")&gt;0,SUMIF('SOURCE BA'!$F:$F,$A21 &amp; "?", 'SOURCE BA'!$C:$C),"..."))))</f>
        <v>...</v>
      </c>
      <c r="E21" s="584" t="str">
        <f>IF(COUNTIF('SOURCE EA'!$F:$F,$A21)&gt;0,SUMIF('SOURCE EA'!$F:$F,$A21,'SOURCE EA'!$C:$C),IF(COUNT(E23:E29)&gt;0,SUM(E23:E29),IF(COUNT(E30,E38)&gt;0, SUM(E30,E38),IF(COUNTIF('SOURCE EA'!$F:$F,$A21 &amp; "?")&gt;0,SUMIF('SOURCE EA'!$F:$F,$A21 &amp; "?", 'SOURCE EA'!$C:$C),"..."))))</f>
        <v>...</v>
      </c>
      <c r="F21" s="584" t="str">
        <f>IF(COUNTIF('SOURCE SS'!$F:$F,$A21)&gt;0,SUMIF('SOURCE SS'!$F:$F,$A21,'SOURCE SS'!$C:$C),IF(COUNT(F23:F29)&gt;0,SUM(F23:F29),IF(COUNT(F30,F38)&gt;0, SUM(F30,F38),IF(COUNTIF('SOURCE SS'!$F:$F,$A21 &amp; "?")&gt;0,SUMIF('SOURCE SS'!$F:$F,$A21 &amp; "?", 'SOURCE SS'!$C:$C),"..."))))</f>
        <v>...</v>
      </c>
      <c r="G21" s="584" t="str">
        <f>IF(COUNTIF('SOURCE CC'!$F:$F,$A21)&gt;0,SUMIF('SOURCE CC'!$F:$F,$A21,'SOURCE CC'!$C:$C),IF(COUNT(G23:G29)&gt;0,SUM(G23:G29),IF(COUNT(G30,G38)&gt;0, SUM(G30,G38),IF(COUNTIF('SOURCE CC'!$F:$F,$A21 &amp; "?")&gt;0,SUMIF('SOURCE CC'!$F:$F,$A21 &amp; "?", 'SOURCE CC'!$C:$C),"..."))))</f>
        <v>...</v>
      </c>
      <c r="H21" s="584" t="str">
        <f>IF(COUNTIF('SOURCE CG'!$F:$F,$A21)&gt;0,SUMIF('SOURCE CG'!$F:$F,$A21,'SOURCE CG'!$C:$C),IF(COUNT(H23:H29)&gt;0,SUM(H23:H29),IF(COUNT(H30,H38)&gt;0, SUM(H30,H38),IF(COUNTIF('SOURCE CG'!$F:$F,$A21 &amp; "?")&gt;0,SUMIF('SOURCE CG'!$F:$F,$A21 &amp; "?", 'SOURCE CG'!$C:$C),IF(COUNT(D21:G21)&gt;0,SUM(D21:G21),"...")))))</f>
        <v>...</v>
      </c>
      <c r="I21" s="584" t="str">
        <f>IF(COUNTIF('SOURCE SG'!$F:$F,$A21)&gt;0,SUMIF('SOURCE SG'!$F:$F,$A21,'SOURCE SG'!$C:$C),IF(COUNT(I23:I29)&gt;0,SUM(I23:I29),IF(COUNT(I30,I38)&gt;0, SUM(I30,I38),IF(COUNTIF('SOURCE SG'!$F:$F,$A21 &amp; "?")&gt;0,SUMIF('SOURCE SG'!$F:$F,$A21 &amp; "?", 'SOURCE SG'!$C:$C),"..."))))</f>
        <v>...</v>
      </c>
      <c r="J21" s="584" t="str">
        <f>IF(COUNTIF('SOURCE LG'!$F:$F,$A21)&gt;0,SUMIF('SOURCE LG'!$F:$F,$A21,'SOURCE LG'!$C:$C),IF(COUNT(J23:J29)&gt;0,SUM(J23:J29),IF(COUNT(J30,J38)&gt;0, SUM(J30,J38),IF(COUNTIF('SOURCE LG'!$F:$F,$A21 &amp; "?")&gt;0,SUMIF('SOURCE LG'!$F:$F,$A21 &amp; "?", 'SOURCE LG'!$C:$C),"..."))))</f>
        <v>...</v>
      </c>
      <c r="K21" s="584" t="str">
        <f>IF(COUNTIF('SOURCE CT'!$F:$F,$A21)&gt;0,SUMIF('SOURCE CT'!$F:$F,$A21,'SOURCE CT'!$C:$C),IF(COUNT(K23:K29)&gt;0,SUM(K23:K29),IF(COUNT(K30,K38)&gt;0, SUM(K30,K38),IF(COUNTIF('SOURCE CT'!$F:$F,$A21 &amp; "?")&gt;0,SUMIF('SOURCE CT'!$F:$F,$A21 &amp; "?", 'SOURCE CT'!$C:$C),"..."))))</f>
        <v>...</v>
      </c>
      <c r="L21" s="584" t="str">
        <f>IF(COUNTIF('SOURCE GG'!$F:$F,$A21)&gt;0,SUMIF('SOURCE GG'!$F:$F,$A21,'SOURCE GG'!$C:$C),IF(COUNT(L23:L29)&gt;0,SUM(L23:L29),IF(COUNT(L30,L38)&gt;0, SUM(L30,L38),IF(COUNTIF('SOURCE GG'!$F:$F,$A21 &amp; "?")&gt;0,SUMIF('SOURCE GG'!$F:$F,$A21 &amp; "?", 'SOURCE GG'!$C:$C),IF(COUNT(H21:K21)&gt;0,SUM(H21:K21),"...")))))</f>
        <v>...</v>
      </c>
      <c r="M21" s="584" t="str">
        <f>IF(COUNTIF('SOURCE NFPC'!$F:$F,$A21)&gt;0,SUMIF('SOURCE NFPC'!$F:$F,$A21,'SOURCE NFPC'!$C:$C),IF(COUNT(M23:M29)&gt;0,SUM(M23:M29),IF(COUNT(M30,M38)&gt;0, SUM(M30,M38),IF(COUNTIF('SOURCE NFPC'!$F:$F,$A21 &amp; "?")&gt;0,SUMIF('SOURCE NFPC'!$F:$F,$A21 &amp; "?", 'SOURCE NFPC'!$C:$C),"..."))))</f>
        <v>...</v>
      </c>
      <c r="N21" s="584" t="str">
        <f>IF(COUNTIF('SOURCE CN'!$F:$F,$A21)&gt;0,SUMIF('SOURCE CN'!$F:$F,$A21,'SOURCE CN'!$C:$C),IF(COUNT(N23:N29)&gt;0,SUM(N23:N29),IF(COUNT(N30,N38)&gt;0, SUM(N30,N38),IF(COUNTIF('SOURCE CN'!$F:$F,$A21 &amp; "?")&gt;0,SUMIF('SOURCE CN'!$F:$F,$A21 &amp; "?", 'SOURCE CN'!$C:$C),"..."))))</f>
        <v>...</v>
      </c>
      <c r="O21" s="584" t="str">
        <f>IF(COUNTIF('SOURCE NFPS'!$F:$F,$A21)&gt;0,SUMIF('SOURCE NFPS'!$F:$F,$A21,'SOURCE NFPS'!$C:$C),IF(COUNT(O23:O29)&gt;0,SUM(O23:O29),IF(COUNT(O30,O38)&gt;0, SUM(O30,O38),IF(COUNTIF('SOURCE NFPS'!$F:$F,$A21 &amp; "?")&gt;0,SUMIF('SOURCE NFPS'!$F:$F,$A21 &amp; "?", 'SOURCE NFPS'!$C:$C),IF(COUNT(L21:N21)&gt;0,SUM(L21:N21),"...")))))</f>
        <v>...</v>
      </c>
      <c r="Q21" s="557">
        <f t="shared" si="0"/>
        <v>0</v>
      </c>
      <c r="R21" s="559">
        <f t="shared" si="1"/>
        <v>0</v>
      </c>
      <c r="S21" s="559">
        <f t="shared" si="2"/>
        <v>0</v>
      </c>
      <c r="U21" s="93">
        <v>52</v>
      </c>
      <c r="V21" s="93" t="str">
        <f t="shared" si="3"/>
        <v>A52</v>
      </c>
    </row>
    <row r="22" spans="1:22" s="720" customFormat="1" ht="15" customHeight="1">
      <c r="A22" s="686">
        <v>5201</v>
      </c>
      <c r="B22" s="652" t="s">
        <v>2319</v>
      </c>
      <c r="C22" s="653"/>
      <c r="D22" s="654" t="str">
        <f>IF(COUNTIF('SOURCE BA'!$F:$F,$A22)&gt;0,SUMIF('SOURCE BA'!$F:$F,$A22,'SOURCE BA'!$C:$C),IF(COUNT(D39)&gt;0,SUM(D39),IF(COUNTIF('SOURCE BA'!$F:$F,$A22 &amp; "?")&gt;0,SUMIF('SOURCE BA'!$F:$F,$A22 &amp; "?", 'SOURCE BA'!$C:$C),"...")))</f>
        <v>...</v>
      </c>
      <c r="E22" s="654" t="str">
        <f>IF(COUNTIF('SOURCE EA'!$F:$F,$A22)&gt;0,SUMIF('SOURCE EA'!$F:$F,$A22,'SOURCE EA'!$C:$C),IF(COUNT(E39)&gt;0,SUM(E39),IF(COUNTIF('SOURCE EA'!$F:$F,$A22 &amp; "?")&gt;0,SUMIF('SOURCE EA'!$F:$F,$A22 &amp; "?", 'SOURCE EA'!$C:$C),"...")))</f>
        <v>...</v>
      </c>
      <c r="F22" s="654" t="str">
        <f>IF(COUNTIF('SOURCE SS'!$F:$F,$A22)&gt;0,SUMIF('SOURCE SS'!$F:$F,$A22,'SOURCE SS'!$C:$C),IF(COUNT(F39)&gt;0,SUM(F39),IF(COUNTIF('SOURCE SS'!$F:$F,$A22 &amp; "?")&gt;0,SUMIF('SOURCE SS'!$F:$F,$A22 &amp; "?", 'SOURCE SS'!$C:$C),"...")))</f>
        <v>...</v>
      </c>
      <c r="G22" s="654" t="str">
        <f>IF(COUNTIF('SOURCE CC'!$F:$F,$A22)&gt;0,SUMIF('SOURCE CC'!$F:$F,$A22,'SOURCE CC'!$C:$C),IF(COUNT(G39)&gt;0,SUM(G39),IF(COUNTIF('SOURCE CC'!$F:$F,$A22 &amp; "?")&gt;0,SUMIF('SOURCE CC'!$F:$F,$A22 &amp; "?", 'SOURCE CC'!$C:$C),"...")))</f>
        <v>...</v>
      </c>
      <c r="H22" s="654" t="str">
        <f>IF(COUNTIF('SOURCE CG'!$F:$F,$A22)&gt;0,SUMIF('SOURCE CG'!$F:$F,$A22,'SOURCE CG'!$C:$C),IF(COUNT(H39)&gt;0,SUM(H39),IF(COUNTIF('SOURCE CG'!$F:$F,$A22 &amp; "?")&gt;0,SUMIF('SOURCE CG'!$F:$F,$A22 &amp; "?", 'SOURCE CG'!$C:$C),IF(COUNT(D22:G22)&gt;0,SUM(D22:G22),"..."))))</f>
        <v>...</v>
      </c>
      <c r="I22" s="654" t="str">
        <f>IF(COUNTIF('SOURCE SG'!$F:$F,$A22)&gt;0,SUMIF('SOURCE SG'!$F:$F,$A22,'SOURCE SG'!$C:$C),IF(COUNT(I39)&gt;0,SUM(I39),IF(COUNTIF('SOURCE SG'!$F:$F,$A22 &amp; "?")&gt;0,SUMIF('SOURCE SG'!$F:$F,$A22 &amp; "?", 'SOURCE SG'!$C:$C),"...")))</f>
        <v>...</v>
      </c>
      <c r="J22" s="654" t="str">
        <f>IF(COUNTIF('SOURCE LG'!$F:$F,$A22)&gt;0,SUMIF('SOURCE LG'!$F:$F,$A22,'SOURCE LG'!$C:$C),IF(COUNT(J39)&gt;0,SUM(J39),IF(COUNTIF('SOURCE LG'!$F:$F,$A22 &amp; "?")&gt;0,SUMIF('SOURCE LG'!$F:$F,$A22 &amp; "?", 'SOURCE LG'!$C:$C),"...")))</f>
        <v>...</v>
      </c>
      <c r="K22" s="654" t="str">
        <f>IF(COUNTIF('SOURCE CT'!$F:$F,$A22)&gt;0,SUMIF('SOURCE CT'!$F:$F,$A22,'SOURCE CT'!$C:$C),IF(COUNT(K39)&gt;0,SUM(K39),IF(COUNTIF('SOURCE CT'!$F:$F,$A22 &amp; "?")&gt;0,SUMIF('SOURCE CT'!$F:$F,$A22 &amp; "?", 'SOURCE CT'!$C:$C),"...")))</f>
        <v>...</v>
      </c>
      <c r="L22" s="654" t="str">
        <f>IF(COUNTIF('SOURCE GG'!$F:$F,$A22)&gt;0,SUMIF('SOURCE GG'!$F:$F,$A22,'SOURCE GG'!$C:$C),IF(COUNT(L39)&gt;0,SUM(L39),IF(COUNTIF('SOURCE GG'!$F:$F,$A22 &amp; "?")&gt;0,SUMIF('SOURCE GG'!$F:$F,$A22 &amp; "?", 'SOURCE GG'!$C:$C),IF(COUNT(H22:K22)&gt;0,SUM(H22:K22),"..."))))</f>
        <v>...</v>
      </c>
      <c r="M22" s="654" t="str">
        <f>IF(COUNTIF('SOURCE NFPC'!$F:$F,$A22)&gt;0,SUMIF('SOURCE NFPC'!$F:$F,$A22,'SOURCE NFPC'!$C:$C),IF(COUNT(M39)&gt;0,SUM(M39),IF(COUNTIF('SOURCE NFPC'!$F:$F,$A22 &amp; "?")&gt;0,SUMIF('SOURCE NFPC'!$F:$F,$A22 &amp; "?", 'SOURCE NFPC'!$C:$C),"...")))</f>
        <v>...</v>
      </c>
      <c r="N22" s="654" t="str">
        <f>IF(COUNTIF('SOURCE CN'!$F:$F,$A22)&gt;0,SUMIF('SOURCE CN'!$F:$F,$A22,'SOURCE CN'!$C:$C),IF(COUNT(N39)&gt;0,SUM(N39),IF(COUNTIF('SOURCE CN'!$F:$F,$A22 &amp; "?")&gt;0,SUMIF('SOURCE CN'!$F:$F,$A22 &amp; "?", 'SOURCE CN'!$C:$C),"...")))</f>
        <v>...</v>
      </c>
      <c r="O22" s="654" t="str">
        <f>IF(COUNTIF('SOURCE NFPS'!$F:$F,$A22)&gt;0,SUMIF('SOURCE NFPS'!$F:$F,$A22,'SOURCE NFPS'!$C:$C),IF(COUNT(O39)&gt;0,SUM(O39),IF(COUNTIF('SOURCE NFPS'!$F:$F,$A22 &amp; "?")&gt;0,SUMIF('SOURCE NFPS'!$F:$F,$A22 &amp; "?", 'SOURCE NFPS'!$C:$C),IF(COUNT(L22:N22)&gt;0,SUM(L22:N22),"..."))))</f>
        <v>...</v>
      </c>
      <c r="Q22" s="655"/>
      <c r="R22" s="657"/>
      <c r="S22" s="657"/>
      <c r="U22" s="721"/>
      <c r="V22" s="721"/>
    </row>
    <row r="23" spans="1:22" s="720" customFormat="1" ht="15" customHeight="1">
      <c r="A23" s="686">
        <v>5202</v>
      </c>
      <c r="B23" s="652" t="s">
        <v>1443</v>
      </c>
      <c r="C23" s="653" t="s">
        <v>1063</v>
      </c>
      <c r="D23" s="654" t="str">
        <f>IF(COUNTIF('SOURCE BA'!$F:$F,$A23)&gt;0,SUMIF('SOURCE BA'!$F:$F,$A23,'SOURCE BA'!$C:$C),IF(COUNT(D31,D40)&gt;0,SUM(D31,D40),IF(COUNTIF('SOURCE BA'!$F:$F,$A23 &amp; "?")&gt;0,SUMIF('SOURCE BA'!$F:$F,$A23 &amp; "?", 'SOURCE BA'!$C:$C),"...")))</f>
        <v>...</v>
      </c>
      <c r="E23" s="654" t="str">
        <f>IF(COUNTIF('SOURCE EA'!$F:$F,$A23)&gt;0,SUMIF('SOURCE EA'!$F:$F,$A23,'SOURCE EA'!$C:$C),IF(COUNT(E31,E40)&gt;0,SUM(E31,E40),IF(COUNTIF('SOURCE EA'!$F:$F,$A23 &amp; "?")&gt;0,SUMIF('SOURCE EA'!$F:$F,$A23 &amp; "?", 'SOURCE EA'!$C:$C),"...")))</f>
        <v>...</v>
      </c>
      <c r="F23" s="654" t="str">
        <f>IF(COUNTIF('SOURCE SS'!$F:$F,$A23)&gt;0,SUMIF('SOURCE SS'!$F:$F,$A23,'SOURCE SS'!$C:$C),IF(COUNT(F31,F40)&gt;0,SUM(F31,F40),IF(COUNTIF('SOURCE SS'!$F:$F,$A23 &amp; "?")&gt;0,SUMIF('SOURCE SS'!$F:$F,$A23 &amp; "?", 'SOURCE SS'!$C:$C),"...")))</f>
        <v>...</v>
      </c>
      <c r="G23" s="654" t="str">
        <f>IF(COUNTIF('SOURCE CC'!$F:$F,$A23)&gt;0,SUMIF('SOURCE CC'!$F:$F,$A23,'SOURCE CC'!$C:$C),IF(COUNT(G31,G40)&gt;0,SUM(G31,G40),IF(COUNTIF('SOURCE CC'!$F:$F,$A23 &amp; "?")&gt;0,SUMIF('SOURCE CC'!$F:$F,$A23 &amp; "?", 'SOURCE CC'!$C:$C),"...")))</f>
        <v>...</v>
      </c>
      <c r="H23" s="654" t="str">
        <f>IF(COUNTIF('SOURCE CG'!$F:$F,$A23)&gt;0,SUMIF('SOURCE CG'!$F:$F,$A23,'SOURCE CG'!$C:$C),IF(COUNT(H31,H40)&gt;0,SUM(H31,H40),IF(COUNTIF('SOURCE CG'!$F:$F,$A23 &amp; "?")&gt;0,SUMIF('SOURCE CG'!$F:$F,$A23 &amp; "?", 'SOURCE CG'!$C:$C),IF(COUNT(D23:G23)&gt;0,SUM(D23:G23),"..."))))</f>
        <v>...</v>
      </c>
      <c r="I23" s="654" t="str">
        <f>IF(COUNTIF('SOURCE SG'!$F:$F,$A23)&gt;0,SUMIF('SOURCE SG'!$F:$F,$A23,'SOURCE SG'!$C:$C),IF(COUNT(I31,I40)&gt;0,SUM(I31,I40),IF(COUNTIF('SOURCE SG'!$F:$F,$A23 &amp; "?")&gt;0,SUMIF('SOURCE SG'!$F:$F,$A23 &amp; "?", 'SOURCE SG'!$C:$C),"...")))</f>
        <v>...</v>
      </c>
      <c r="J23" s="654" t="str">
        <f>IF(COUNTIF('SOURCE LG'!$F:$F,$A23)&gt;0,SUMIF('SOURCE LG'!$F:$F,$A23,'SOURCE LG'!$C:$C),IF(COUNT(J31,J40)&gt;0,SUM(J31,J40),IF(COUNTIF('SOURCE LG'!$F:$F,$A23 &amp; "?")&gt;0,SUMIF('SOURCE LG'!$F:$F,$A23 &amp; "?", 'SOURCE LG'!$C:$C),"...")))</f>
        <v>...</v>
      </c>
      <c r="K23" s="654" t="str">
        <f>IF(COUNTIF('SOURCE CT'!$F:$F,$A23)&gt;0,SUMIF('SOURCE CT'!$F:$F,$A23,'SOURCE CT'!$C:$C),IF(COUNT(K31,K40)&gt;0,SUM(K31,K40),IF(COUNTIF('SOURCE CT'!$F:$F,$A23 &amp; "?")&gt;0,SUMIF('SOURCE CT'!$F:$F,$A23 &amp; "?", 'SOURCE CT'!$C:$C),"...")))</f>
        <v>...</v>
      </c>
      <c r="L23" s="654" t="str">
        <f>IF(COUNTIF('SOURCE GG'!$F:$F,$A23)&gt;0,SUMIF('SOURCE GG'!$F:$F,$A23,'SOURCE GG'!$C:$C),IF(COUNT(L31,L40)&gt;0,SUM(L31,L40),IF(COUNTIF('SOURCE GG'!$F:$F,$A23 &amp; "?")&gt;0,SUMIF('SOURCE GG'!$F:$F,$A23 &amp; "?", 'SOURCE GG'!$C:$C),IF(COUNT(H23:K23)&gt;0,SUM(H23:K23),"..."))))</f>
        <v>...</v>
      </c>
      <c r="M23" s="654" t="str">
        <f>IF(COUNTIF('SOURCE NFPC'!$F:$F,$A23)&gt;0,SUMIF('SOURCE NFPC'!$F:$F,$A23,'SOURCE NFPC'!$C:$C),IF(COUNT(M31,M40)&gt;0,SUM(M31,M40),IF(COUNTIF('SOURCE NFPC'!$F:$F,$A23 &amp; "?")&gt;0,SUMIF('SOURCE NFPC'!$F:$F,$A23 &amp; "?", 'SOURCE NFPC'!$C:$C),"...")))</f>
        <v>...</v>
      </c>
      <c r="N23" s="654" t="str">
        <f>IF(COUNTIF('SOURCE CN'!$F:$F,$A23)&gt;0,SUMIF('SOURCE CN'!$F:$F,$A23,'SOURCE CN'!$C:$C),IF(COUNT(N31,N40)&gt;0,SUM(N31,N40),IF(COUNTIF('SOURCE CN'!$F:$F,$A23 &amp; "?")&gt;0,SUMIF('SOURCE CN'!$F:$F,$A23 &amp; "?", 'SOURCE CN'!$C:$C),"...")))</f>
        <v>...</v>
      </c>
      <c r="O23" s="654" t="str">
        <f>IF(COUNTIF('SOURCE NFPS'!$F:$F,$A23)&gt;0,SUMIF('SOURCE NFPS'!$F:$F,$A23,'SOURCE NFPS'!$C:$C),IF(COUNT(O31,O40)&gt;0,SUM(O31,O40),IF(COUNTIF('SOURCE NFPS'!$F:$F,$A23 &amp; "?")&gt;0,SUMIF('SOURCE NFPS'!$F:$F,$A23 &amp; "?", 'SOURCE NFPS'!$C:$C),IF(COUNT(L23:N23)&gt;0,SUM(L23:N23),"..."))))</f>
        <v>...</v>
      </c>
      <c r="Q23" s="655">
        <f t="shared" si="0"/>
        <v>0</v>
      </c>
      <c r="R23" s="657">
        <f t="shared" si="1"/>
        <v>0</v>
      </c>
      <c r="S23" s="657">
        <f t="shared" si="2"/>
        <v>0</v>
      </c>
      <c r="U23" s="721">
        <v>5202</v>
      </c>
      <c r="V23" s="721" t="str">
        <f t="shared" si="3"/>
        <v>A5202</v>
      </c>
    </row>
    <row r="24" spans="1:22" s="720" customFormat="1" ht="9.75" customHeight="1">
      <c r="A24" s="686">
        <v>5203</v>
      </c>
      <c r="B24" s="652" t="s">
        <v>1444</v>
      </c>
      <c r="C24" s="653" t="s">
        <v>1063</v>
      </c>
      <c r="D24" s="654" t="str">
        <f>IF(COUNTIF('SOURCE BA'!$F:$F,$A24)&gt;0,SUMIF('SOURCE BA'!$F:$F,$A24,'SOURCE BA'!$C:$C),IF(COUNT(D32,D41)&gt;0,SUM(D32,D41),IF(COUNTIF('SOURCE BA'!$F:$F,$A24 &amp; "?")&gt;0,SUMIF('SOURCE BA'!$F:$F,$A24 &amp; "?", 'SOURCE BA'!$C:$C),"...")))</f>
        <v>...</v>
      </c>
      <c r="E24" s="654" t="str">
        <f>IF(COUNTIF('SOURCE EA'!$F:$F,$A24)&gt;0,SUMIF('SOURCE EA'!$F:$F,$A24,'SOURCE EA'!$C:$C),IF(COUNT(E32,E41)&gt;0,SUM(E32,E41),IF(COUNTIF('SOURCE EA'!$F:$F,$A24 &amp; "?")&gt;0,SUMIF('SOURCE EA'!$F:$F,$A24 &amp; "?", 'SOURCE EA'!$C:$C),"...")))</f>
        <v>...</v>
      </c>
      <c r="F24" s="654" t="str">
        <f>IF(COUNTIF('SOURCE SS'!$F:$F,$A24)&gt;0,SUMIF('SOURCE SS'!$F:$F,$A24,'SOURCE SS'!$C:$C),IF(COUNT(F32,F41)&gt;0,SUM(F32,F41),IF(COUNTIF('SOURCE SS'!$F:$F,$A24 &amp; "?")&gt;0,SUMIF('SOURCE SS'!$F:$F,$A24 &amp; "?", 'SOURCE SS'!$C:$C),"...")))</f>
        <v>...</v>
      </c>
      <c r="G24" s="654" t="str">
        <f>IF(COUNTIF('SOURCE CC'!$F:$F,$A24)&gt;0,SUMIF('SOURCE CC'!$F:$F,$A24,'SOURCE CC'!$C:$C),IF(COUNT(G32,G41)&gt;0,SUM(G32,G41),IF(COUNTIF('SOURCE CC'!$F:$F,$A24 &amp; "?")&gt;0,SUMIF('SOURCE CC'!$F:$F,$A24 &amp; "?", 'SOURCE CC'!$C:$C),"...")))</f>
        <v>...</v>
      </c>
      <c r="H24" s="654" t="str">
        <f>IF(COUNTIF('SOURCE CG'!$F:$F,$A24)&gt;0,SUMIF('SOURCE CG'!$F:$F,$A24,'SOURCE CG'!$C:$C),IF(COUNT(H32,H41)&gt;0,SUM(H32,H41),IF(COUNTIF('SOURCE CG'!$F:$F,$A24 &amp; "?")&gt;0,SUMIF('SOURCE CG'!$F:$F,$A24 &amp; "?", 'SOURCE CG'!$C:$C),IF(COUNT(D24:G24)&gt;0,SUM(D24:G24),"..."))))</f>
        <v>...</v>
      </c>
      <c r="I24" s="654" t="str">
        <f>IF(COUNTIF('SOURCE SG'!$F:$F,$A24)&gt;0,SUMIF('SOURCE SG'!$F:$F,$A24,'SOURCE SG'!$C:$C),IF(COUNT(I32,I41)&gt;0,SUM(I32,I41),IF(COUNTIF('SOURCE SG'!$F:$F,$A24 &amp; "?")&gt;0,SUMIF('SOURCE SG'!$F:$F,$A24 &amp; "?", 'SOURCE SG'!$C:$C),"...")))</f>
        <v>...</v>
      </c>
      <c r="J24" s="654" t="str">
        <f>IF(COUNTIF('SOURCE LG'!$F:$F,$A24)&gt;0,SUMIF('SOURCE LG'!$F:$F,$A24,'SOURCE LG'!$C:$C),IF(COUNT(J32,J41)&gt;0,SUM(J32,J41),IF(COUNTIF('SOURCE LG'!$F:$F,$A24 &amp; "?")&gt;0,SUMIF('SOURCE LG'!$F:$F,$A24 &amp; "?", 'SOURCE LG'!$C:$C),"...")))</f>
        <v>...</v>
      </c>
      <c r="K24" s="654" t="str">
        <f>IF(COUNTIF('SOURCE CT'!$F:$F,$A24)&gt;0,SUMIF('SOURCE CT'!$F:$F,$A24,'SOURCE CT'!$C:$C),IF(COUNT(K32,K41)&gt;0,SUM(K32,K41),IF(COUNTIF('SOURCE CT'!$F:$F,$A24 &amp; "?")&gt;0,SUMIF('SOURCE CT'!$F:$F,$A24 &amp; "?", 'SOURCE CT'!$C:$C),"...")))</f>
        <v>...</v>
      </c>
      <c r="L24" s="654" t="str">
        <f>IF(COUNTIF('SOURCE GG'!$F:$F,$A24)&gt;0,SUMIF('SOURCE GG'!$F:$F,$A24,'SOURCE GG'!$C:$C),IF(COUNT(L32,L41)&gt;0,SUM(L32,L41),IF(COUNTIF('SOURCE GG'!$F:$F,$A24 &amp; "?")&gt;0,SUMIF('SOURCE GG'!$F:$F,$A24 &amp; "?", 'SOURCE GG'!$C:$C),IF(COUNT(H24:K24)&gt;0,SUM(H24:K24),"..."))))</f>
        <v>...</v>
      </c>
      <c r="M24" s="654" t="str">
        <f>IF(COUNTIF('SOURCE NFPC'!$F:$F,$A24)&gt;0,SUMIF('SOURCE NFPC'!$F:$F,$A24,'SOURCE NFPC'!$C:$C),IF(COUNT(M32,M41)&gt;0,SUM(M32,M41),IF(COUNTIF('SOURCE NFPC'!$F:$F,$A24 &amp; "?")&gt;0,SUMIF('SOURCE NFPC'!$F:$F,$A24 &amp; "?", 'SOURCE NFPC'!$C:$C),"...")))</f>
        <v>...</v>
      </c>
      <c r="N24" s="654" t="str">
        <f>IF(COUNTIF('SOURCE CN'!$F:$F,$A24)&gt;0,SUMIF('SOURCE CN'!$F:$F,$A24,'SOURCE CN'!$C:$C),IF(COUNT(N32,N41)&gt;0,SUM(N32,N41),IF(COUNTIF('SOURCE CN'!$F:$F,$A24 &amp; "?")&gt;0,SUMIF('SOURCE CN'!$F:$F,$A24 &amp; "?", 'SOURCE CN'!$C:$C),"...")))</f>
        <v>...</v>
      </c>
      <c r="O24" s="654" t="str">
        <f>IF(COUNTIF('SOURCE NFPS'!$F:$F,$A24)&gt;0,SUMIF('SOURCE NFPS'!$F:$F,$A24,'SOURCE NFPS'!$C:$C),IF(COUNT(O32,O41)&gt;0,SUM(O32,O41),IF(COUNTIF('SOURCE NFPS'!$F:$F,$A24 &amp; "?")&gt;0,SUMIF('SOURCE NFPS'!$F:$F,$A24 &amp; "?", 'SOURCE NFPS'!$C:$C),IF(COUNT(L24:N24)&gt;0,SUM(L24:N24),"..."))))</f>
        <v>...</v>
      </c>
      <c r="Q24" s="655">
        <f t="shared" si="0"/>
        <v>0</v>
      </c>
      <c r="R24" s="657">
        <f t="shared" si="1"/>
        <v>0</v>
      </c>
      <c r="S24" s="657">
        <f t="shared" si="2"/>
        <v>0</v>
      </c>
      <c r="U24" s="721">
        <v>5203</v>
      </c>
      <c r="V24" s="721" t="str">
        <f t="shared" si="3"/>
        <v>A5203</v>
      </c>
    </row>
    <row r="25" spans="1:22" s="720" customFormat="1" ht="9.75" customHeight="1">
      <c r="A25" s="686">
        <v>5204</v>
      </c>
      <c r="B25" s="652" t="s">
        <v>1646</v>
      </c>
      <c r="C25" s="653" t="s">
        <v>1063</v>
      </c>
      <c r="D25" s="654" t="str">
        <f>IF(COUNTIF('SOURCE BA'!$F:$F,$A25)&gt;0,SUMIF('SOURCE BA'!$F:$F,$A25,'SOURCE BA'!$C:$C),IF(COUNT(D33,D42)&gt;0,SUM(D33,D42),IF(COUNTIF('SOURCE BA'!$F:$F,$A25 &amp; "?")&gt;0,SUMIF('SOURCE BA'!$F:$F,$A25 &amp; "?", 'SOURCE BA'!$C:$C),"...")))</f>
        <v>...</v>
      </c>
      <c r="E25" s="654" t="str">
        <f>IF(COUNTIF('SOURCE EA'!$F:$F,$A25)&gt;0,SUMIF('SOURCE EA'!$F:$F,$A25,'SOURCE EA'!$C:$C),IF(COUNT(E33,E42)&gt;0,SUM(E33,E42),IF(COUNTIF('SOURCE EA'!$F:$F,$A25 &amp; "?")&gt;0,SUMIF('SOURCE EA'!$F:$F,$A25 &amp; "?", 'SOURCE EA'!$C:$C),"...")))</f>
        <v>...</v>
      </c>
      <c r="F25" s="654" t="str">
        <f>IF(COUNTIF('SOURCE SS'!$F:$F,$A25)&gt;0,SUMIF('SOURCE SS'!$F:$F,$A25,'SOURCE SS'!$C:$C),IF(COUNT(F33,F42)&gt;0,SUM(F33,F42),IF(COUNTIF('SOURCE SS'!$F:$F,$A25 &amp; "?")&gt;0,SUMIF('SOURCE SS'!$F:$F,$A25 &amp; "?", 'SOURCE SS'!$C:$C),"...")))</f>
        <v>...</v>
      </c>
      <c r="G25" s="654" t="str">
        <f>IF(COUNTIF('SOURCE CC'!$F:$F,$A25)&gt;0,SUMIF('SOURCE CC'!$F:$F,$A25,'SOURCE CC'!$C:$C),IF(COUNT(G33,G42)&gt;0,SUM(G33,G42),IF(COUNTIF('SOURCE CC'!$F:$F,$A25 &amp; "?")&gt;0,SUMIF('SOURCE CC'!$F:$F,$A25 &amp; "?", 'SOURCE CC'!$C:$C),"...")))</f>
        <v>...</v>
      </c>
      <c r="H25" s="654" t="str">
        <f>IF(COUNTIF('SOURCE CG'!$F:$F,$A25)&gt;0,SUMIF('SOURCE CG'!$F:$F,$A25,'SOURCE CG'!$C:$C),IF(COUNT(H33,H42)&gt;0,SUM(H33,H42),IF(COUNTIF('SOURCE CG'!$F:$F,$A25 &amp; "?")&gt;0,SUMIF('SOURCE CG'!$F:$F,$A25 &amp; "?", 'SOURCE CG'!$C:$C),IF(COUNT(D25:G25)&gt;0,SUM(D25:G25),"..."))))</f>
        <v>...</v>
      </c>
      <c r="I25" s="654" t="str">
        <f>IF(COUNTIF('SOURCE SG'!$F:$F,$A25)&gt;0,SUMIF('SOURCE SG'!$F:$F,$A25,'SOURCE SG'!$C:$C),IF(COUNT(I33,I42)&gt;0,SUM(I33,I42),IF(COUNTIF('SOURCE SG'!$F:$F,$A25 &amp; "?")&gt;0,SUMIF('SOURCE SG'!$F:$F,$A25 &amp; "?", 'SOURCE SG'!$C:$C),"...")))</f>
        <v>...</v>
      </c>
      <c r="J25" s="654" t="str">
        <f>IF(COUNTIF('SOURCE LG'!$F:$F,$A25)&gt;0,SUMIF('SOURCE LG'!$F:$F,$A25,'SOURCE LG'!$C:$C),IF(COUNT(J33,J42)&gt;0,SUM(J33,J42),IF(COUNTIF('SOURCE LG'!$F:$F,$A25 &amp; "?")&gt;0,SUMIF('SOURCE LG'!$F:$F,$A25 &amp; "?", 'SOURCE LG'!$C:$C),"...")))</f>
        <v>...</v>
      </c>
      <c r="K25" s="654" t="str">
        <f>IF(COUNTIF('SOURCE CT'!$F:$F,$A25)&gt;0,SUMIF('SOURCE CT'!$F:$F,$A25,'SOURCE CT'!$C:$C),IF(COUNT(K33,K42)&gt;0,SUM(K33,K42),IF(COUNTIF('SOURCE CT'!$F:$F,$A25 &amp; "?")&gt;0,SUMIF('SOURCE CT'!$F:$F,$A25 &amp; "?", 'SOURCE CT'!$C:$C),"...")))</f>
        <v>...</v>
      </c>
      <c r="L25" s="654" t="str">
        <f>IF(COUNTIF('SOURCE GG'!$F:$F,$A25)&gt;0,SUMIF('SOURCE GG'!$F:$F,$A25,'SOURCE GG'!$C:$C),IF(COUNT(L33,L42)&gt;0,SUM(L33,L42),IF(COUNTIF('SOURCE GG'!$F:$F,$A25 &amp; "?")&gt;0,SUMIF('SOURCE GG'!$F:$F,$A25 &amp; "?", 'SOURCE GG'!$C:$C),IF(COUNT(H25:K25)&gt;0,SUM(H25:K25),"..."))))</f>
        <v>...</v>
      </c>
      <c r="M25" s="654" t="str">
        <f>IF(COUNTIF('SOURCE NFPC'!$F:$F,$A25)&gt;0,SUMIF('SOURCE NFPC'!$F:$F,$A25,'SOURCE NFPC'!$C:$C),IF(COUNT(M33,M42)&gt;0,SUM(M33,M42),IF(COUNTIF('SOURCE NFPC'!$F:$F,$A25 &amp; "?")&gt;0,SUMIF('SOURCE NFPC'!$F:$F,$A25 &amp; "?", 'SOURCE NFPC'!$C:$C),"...")))</f>
        <v>...</v>
      </c>
      <c r="N25" s="654" t="str">
        <f>IF(COUNTIF('SOURCE CN'!$F:$F,$A25)&gt;0,SUMIF('SOURCE CN'!$F:$F,$A25,'SOURCE CN'!$C:$C),IF(COUNT(N33,N42)&gt;0,SUM(N33,N42),IF(COUNTIF('SOURCE CN'!$F:$F,$A25 &amp; "?")&gt;0,SUMIF('SOURCE CN'!$F:$F,$A25 &amp; "?", 'SOURCE CN'!$C:$C),"...")))</f>
        <v>...</v>
      </c>
      <c r="O25" s="654" t="str">
        <f>IF(COUNTIF('SOURCE NFPS'!$F:$F,$A25)&gt;0,SUMIF('SOURCE NFPS'!$F:$F,$A25,'SOURCE NFPS'!$C:$C),IF(COUNT(O33,O42)&gt;0,SUM(O33,O42),IF(COUNTIF('SOURCE NFPS'!$F:$F,$A25 &amp; "?")&gt;0,SUMIF('SOURCE NFPS'!$F:$F,$A25 &amp; "?", 'SOURCE NFPS'!$C:$C),IF(COUNT(L25:N25)&gt;0,SUM(L25:N25),"..."))))</f>
        <v>...</v>
      </c>
      <c r="Q25" s="655">
        <f t="shared" si="0"/>
        <v>0</v>
      </c>
      <c r="R25" s="657">
        <f t="shared" si="1"/>
        <v>0</v>
      </c>
      <c r="S25" s="657">
        <f t="shared" si="2"/>
        <v>0</v>
      </c>
      <c r="U25" s="721">
        <v>5204</v>
      </c>
      <c r="V25" s="721" t="str">
        <f t="shared" si="3"/>
        <v>A5204</v>
      </c>
    </row>
    <row r="26" spans="1:22" s="720" customFormat="1" ht="9.75" customHeight="1">
      <c r="A26" s="686">
        <v>5205</v>
      </c>
      <c r="B26" s="652" t="s">
        <v>1449</v>
      </c>
      <c r="C26" s="653" t="s">
        <v>1063</v>
      </c>
      <c r="D26" s="654" t="str">
        <f>IF(COUNTIF('SOURCE BA'!$F:$F,$A26)&gt;0,SUMIF('SOURCE BA'!$F:$F,$A26,'SOURCE BA'!$C:$C),IF(COUNT(D34,D43)&gt;0,SUM(D34,D43),IF(COUNTIF('SOURCE BA'!$F:$F,$A26 &amp; "?")&gt;0,SUMIF('SOURCE BA'!$F:$F,$A26 &amp; "?", 'SOURCE BA'!$C:$C),"...")))</f>
        <v>...</v>
      </c>
      <c r="E26" s="654" t="str">
        <f>IF(COUNTIF('SOURCE EA'!$F:$F,$A26)&gt;0,SUMIF('SOURCE EA'!$F:$F,$A26,'SOURCE EA'!$C:$C),IF(COUNT(E34,E43)&gt;0,SUM(E34,E43),IF(COUNTIF('SOURCE EA'!$F:$F,$A26 &amp; "?")&gt;0,SUMIF('SOURCE EA'!$F:$F,$A26 &amp; "?", 'SOURCE EA'!$C:$C),"...")))</f>
        <v>...</v>
      </c>
      <c r="F26" s="654" t="str">
        <f>IF(COUNTIF('SOURCE SS'!$F:$F,$A26)&gt;0,SUMIF('SOURCE SS'!$F:$F,$A26,'SOURCE SS'!$C:$C),IF(COUNT(F34,F43)&gt;0,SUM(F34,F43),IF(COUNTIF('SOURCE SS'!$F:$F,$A26 &amp; "?")&gt;0,SUMIF('SOURCE SS'!$F:$F,$A26 &amp; "?", 'SOURCE SS'!$C:$C),"...")))</f>
        <v>...</v>
      </c>
      <c r="G26" s="654" t="str">
        <f>IF(COUNTIF('SOURCE CC'!$F:$F,$A26)&gt;0,SUMIF('SOURCE CC'!$F:$F,$A26,'SOURCE CC'!$C:$C),IF(COUNT(G34,G43)&gt;0,SUM(G34,G43),IF(COUNTIF('SOURCE CC'!$F:$F,$A26 &amp; "?")&gt;0,SUMIF('SOURCE CC'!$F:$F,$A26 &amp; "?", 'SOURCE CC'!$C:$C),"...")))</f>
        <v>...</v>
      </c>
      <c r="H26" s="654" t="str">
        <f>IF(COUNTIF('SOURCE CG'!$F:$F,$A26)&gt;0,SUMIF('SOURCE CG'!$F:$F,$A26,'SOURCE CG'!$C:$C),IF(COUNT(H34,H43)&gt;0,SUM(H34,H43),IF(COUNTIF('SOURCE CG'!$F:$F,$A26 &amp; "?")&gt;0,SUMIF('SOURCE CG'!$F:$F,$A26 &amp; "?", 'SOURCE CG'!$C:$C),IF(COUNT(D26:G26)&gt;0,SUM(D26:G26),"..."))))</f>
        <v>...</v>
      </c>
      <c r="I26" s="654" t="str">
        <f>IF(COUNTIF('SOURCE SG'!$F:$F,$A26)&gt;0,SUMIF('SOURCE SG'!$F:$F,$A26,'SOURCE SG'!$C:$C),IF(COUNT(I34,I43)&gt;0,SUM(I34,I43),IF(COUNTIF('SOURCE SG'!$F:$F,$A26 &amp; "?")&gt;0,SUMIF('SOURCE SG'!$F:$F,$A26 &amp; "?", 'SOURCE SG'!$C:$C),"...")))</f>
        <v>...</v>
      </c>
      <c r="J26" s="654" t="str">
        <f>IF(COUNTIF('SOURCE LG'!$F:$F,$A26)&gt;0,SUMIF('SOURCE LG'!$F:$F,$A26,'SOURCE LG'!$C:$C),IF(COUNT(J34,J43)&gt;0,SUM(J34,J43),IF(COUNTIF('SOURCE LG'!$F:$F,$A26 &amp; "?")&gt;0,SUMIF('SOURCE LG'!$F:$F,$A26 &amp; "?", 'SOURCE LG'!$C:$C),"...")))</f>
        <v>...</v>
      </c>
      <c r="K26" s="654" t="str">
        <f>IF(COUNTIF('SOURCE CT'!$F:$F,$A26)&gt;0,SUMIF('SOURCE CT'!$F:$F,$A26,'SOURCE CT'!$C:$C),IF(COUNT(K34,K43)&gt;0,SUM(K34,K43),IF(COUNTIF('SOURCE CT'!$F:$F,$A26 &amp; "?")&gt;0,SUMIF('SOURCE CT'!$F:$F,$A26 &amp; "?", 'SOURCE CT'!$C:$C),"...")))</f>
        <v>...</v>
      </c>
      <c r="L26" s="654" t="str">
        <f>IF(COUNTIF('SOURCE GG'!$F:$F,$A26)&gt;0,SUMIF('SOURCE GG'!$F:$F,$A26,'SOURCE GG'!$C:$C),IF(COUNT(L34,L43)&gt;0,SUM(L34,L43),IF(COUNTIF('SOURCE GG'!$F:$F,$A26 &amp; "?")&gt;0,SUMIF('SOURCE GG'!$F:$F,$A26 &amp; "?", 'SOURCE GG'!$C:$C),IF(COUNT(H26:K26)&gt;0,SUM(H26:K26),"..."))))</f>
        <v>...</v>
      </c>
      <c r="M26" s="654" t="str">
        <f>IF(COUNTIF('SOURCE NFPC'!$F:$F,$A26)&gt;0,SUMIF('SOURCE NFPC'!$F:$F,$A26,'SOURCE NFPC'!$C:$C),IF(COUNT(M34,M43)&gt;0,SUM(M34,M43),IF(COUNTIF('SOURCE NFPC'!$F:$F,$A26 &amp; "?")&gt;0,SUMIF('SOURCE NFPC'!$F:$F,$A26 &amp; "?", 'SOURCE NFPC'!$C:$C),"...")))</f>
        <v>...</v>
      </c>
      <c r="N26" s="654" t="str">
        <f>IF(COUNTIF('SOURCE CN'!$F:$F,$A26)&gt;0,SUMIF('SOURCE CN'!$F:$F,$A26,'SOURCE CN'!$C:$C),IF(COUNT(N34,N43)&gt;0,SUM(N34,N43),IF(COUNTIF('SOURCE CN'!$F:$F,$A26 &amp; "?")&gt;0,SUMIF('SOURCE CN'!$F:$F,$A26 &amp; "?", 'SOURCE CN'!$C:$C),"...")))</f>
        <v>...</v>
      </c>
      <c r="O26" s="654" t="str">
        <f>IF(COUNTIF('SOURCE NFPS'!$F:$F,$A26)&gt;0,SUMIF('SOURCE NFPS'!$F:$F,$A26,'SOURCE NFPS'!$C:$C),IF(COUNT(O34,O43)&gt;0,SUM(O34,O43),IF(COUNTIF('SOURCE NFPS'!$F:$F,$A26 &amp; "?")&gt;0,SUMIF('SOURCE NFPS'!$F:$F,$A26 &amp; "?", 'SOURCE NFPS'!$C:$C),IF(COUNT(L26:N26)&gt;0,SUM(L26:N26),"..."))))</f>
        <v>...</v>
      </c>
      <c r="Q26" s="655">
        <f t="shared" si="0"/>
        <v>0</v>
      </c>
      <c r="R26" s="657">
        <f t="shared" si="1"/>
        <v>0</v>
      </c>
      <c r="S26" s="657">
        <f t="shared" si="2"/>
        <v>0</v>
      </c>
      <c r="U26" s="721">
        <v>5205</v>
      </c>
      <c r="V26" s="721" t="str">
        <f t="shared" si="3"/>
        <v>A5205</v>
      </c>
    </row>
    <row r="27" spans="1:22" s="720" customFormat="1" ht="9.75" customHeight="1">
      <c r="A27" s="686">
        <v>5206</v>
      </c>
      <c r="B27" s="652" t="s">
        <v>1450</v>
      </c>
      <c r="C27" s="653" t="s">
        <v>1063</v>
      </c>
      <c r="D27" s="654" t="str">
        <f>IF(COUNTIF('SOURCE BA'!$F:$F,$A27)&gt;0,SUMIF('SOURCE BA'!$F:$F,$A27,'SOURCE BA'!$C:$C),IF(COUNT(D35,D44)&gt;0,SUM(D35,D44),IF(COUNTIF('SOURCE BA'!$F:$F,$A27 &amp; "?")&gt;0,SUMIF('SOURCE BA'!$F:$F,$A27 &amp; "?", 'SOURCE BA'!$C:$C),"...")))</f>
        <v>...</v>
      </c>
      <c r="E27" s="654" t="str">
        <f>IF(COUNTIF('SOURCE EA'!$F:$F,$A27)&gt;0,SUMIF('SOURCE EA'!$F:$F,$A27,'SOURCE EA'!$C:$C),IF(COUNT(E35,E44)&gt;0,SUM(E35,E44),IF(COUNTIF('SOURCE EA'!$F:$F,$A27 &amp; "?")&gt;0,SUMIF('SOURCE EA'!$F:$F,$A27 &amp; "?", 'SOURCE EA'!$C:$C),"...")))</f>
        <v>...</v>
      </c>
      <c r="F27" s="654" t="str">
        <f>IF(COUNTIF('SOURCE SS'!$F:$F,$A27)&gt;0,SUMIF('SOURCE SS'!$F:$F,$A27,'SOURCE SS'!$C:$C),IF(COUNT(F35,F44)&gt;0,SUM(F35,F44),IF(COUNTIF('SOURCE SS'!$F:$F,$A27 &amp; "?")&gt;0,SUMIF('SOURCE SS'!$F:$F,$A27 &amp; "?", 'SOURCE SS'!$C:$C),"...")))</f>
        <v>...</v>
      </c>
      <c r="G27" s="654" t="str">
        <f>IF(COUNTIF('SOURCE CC'!$F:$F,$A27)&gt;0,SUMIF('SOURCE CC'!$F:$F,$A27,'SOURCE CC'!$C:$C),IF(COUNT(G35,G44)&gt;0,SUM(G35,G44),IF(COUNTIF('SOURCE CC'!$F:$F,$A27 &amp; "?")&gt;0,SUMIF('SOURCE CC'!$F:$F,$A27 &amp; "?", 'SOURCE CC'!$C:$C),"...")))</f>
        <v>...</v>
      </c>
      <c r="H27" s="654" t="str">
        <f>IF(COUNTIF('SOURCE CG'!$F:$F,$A27)&gt;0,SUMIF('SOURCE CG'!$F:$F,$A27,'SOURCE CG'!$C:$C),IF(COUNT(H35,H44)&gt;0,SUM(H35,H44),IF(COUNTIF('SOURCE CG'!$F:$F,$A27 &amp; "?")&gt;0,SUMIF('SOURCE CG'!$F:$F,$A27 &amp; "?", 'SOURCE CG'!$C:$C),IF(COUNT(D27:G27)&gt;0,SUM(D27:G27),"..."))))</f>
        <v>...</v>
      </c>
      <c r="I27" s="654" t="str">
        <f>IF(COUNTIF('SOURCE SG'!$F:$F,$A27)&gt;0,SUMIF('SOURCE SG'!$F:$F,$A27,'SOURCE SG'!$C:$C),IF(COUNT(I35,I44)&gt;0,SUM(I35,I44),IF(COUNTIF('SOURCE SG'!$F:$F,$A27 &amp; "?")&gt;0,SUMIF('SOURCE SG'!$F:$F,$A27 &amp; "?", 'SOURCE SG'!$C:$C),"...")))</f>
        <v>...</v>
      </c>
      <c r="J27" s="654" t="str">
        <f>IF(COUNTIF('SOURCE LG'!$F:$F,$A27)&gt;0,SUMIF('SOURCE LG'!$F:$F,$A27,'SOURCE LG'!$C:$C),IF(COUNT(J35,J44)&gt;0,SUM(J35,J44),IF(COUNTIF('SOURCE LG'!$F:$F,$A27 &amp; "?")&gt;0,SUMIF('SOURCE LG'!$F:$F,$A27 &amp; "?", 'SOURCE LG'!$C:$C),"...")))</f>
        <v>...</v>
      </c>
      <c r="K27" s="654" t="str">
        <f>IF(COUNTIF('SOURCE CT'!$F:$F,$A27)&gt;0,SUMIF('SOURCE CT'!$F:$F,$A27,'SOURCE CT'!$C:$C),IF(COUNT(K35,K44)&gt;0,SUM(K35,K44),IF(COUNTIF('SOURCE CT'!$F:$F,$A27 &amp; "?")&gt;0,SUMIF('SOURCE CT'!$F:$F,$A27 &amp; "?", 'SOURCE CT'!$C:$C),"...")))</f>
        <v>...</v>
      </c>
      <c r="L27" s="654" t="str">
        <f>IF(COUNTIF('SOURCE GG'!$F:$F,$A27)&gt;0,SUMIF('SOURCE GG'!$F:$F,$A27,'SOURCE GG'!$C:$C),IF(COUNT(L35,L44)&gt;0,SUM(L35,L44),IF(COUNTIF('SOURCE GG'!$F:$F,$A27 &amp; "?")&gt;0,SUMIF('SOURCE GG'!$F:$F,$A27 &amp; "?", 'SOURCE GG'!$C:$C),IF(COUNT(H27:K27)&gt;0,SUM(H27:K27),"..."))))</f>
        <v>...</v>
      </c>
      <c r="M27" s="654" t="str">
        <f>IF(COUNTIF('SOURCE NFPC'!$F:$F,$A27)&gt;0,SUMIF('SOURCE NFPC'!$F:$F,$A27,'SOURCE NFPC'!$C:$C),IF(COUNT(M35,M44)&gt;0,SUM(M35,M44),IF(COUNTIF('SOURCE NFPC'!$F:$F,$A27 &amp; "?")&gt;0,SUMIF('SOURCE NFPC'!$F:$F,$A27 &amp; "?", 'SOURCE NFPC'!$C:$C),"...")))</f>
        <v>...</v>
      </c>
      <c r="N27" s="654" t="str">
        <f>IF(COUNTIF('SOURCE CN'!$F:$F,$A27)&gt;0,SUMIF('SOURCE CN'!$F:$F,$A27,'SOURCE CN'!$C:$C),IF(COUNT(N35,N44)&gt;0,SUM(N35,N44),IF(COUNTIF('SOURCE CN'!$F:$F,$A27 &amp; "?")&gt;0,SUMIF('SOURCE CN'!$F:$F,$A27 &amp; "?", 'SOURCE CN'!$C:$C),"...")))</f>
        <v>...</v>
      </c>
      <c r="O27" s="654" t="str">
        <f>IF(COUNTIF('SOURCE NFPS'!$F:$F,$A27)&gt;0,SUMIF('SOURCE NFPS'!$F:$F,$A27,'SOURCE NFPS'!$C:$C),IF(COUNT(O35,O44)&gt;0,SUM(O35,O44),IF(COUNTIF('SOURCE NFPS'!$F:$F,$A27 &amp; "?")&gt;0,SUMIF('SOURCE NFPS'!$F:$F,$A27 &amp; "?", 'SOURCE NFPS'!$C:$C),IF(COUNT(L27:N27)&gt;0,SUM(L27:N27),"..."))))</f>
        <v>...</v>
      </c>
      <c r="Q27" s="655">
        <f t="shared" si="0"/>
        <v>0</v>
      </c>
      <c r="R27" s="657">
        <f t="shared" si="1"/>
        <v>0</v>
      </c>
      <c r="S27" s="657">
        <f t="shared" si="2"/>
        <v>0</v>
      </c>
      <c r="U27" s="721">
        <v>5206</v>
      </c>
      <c r="V27" s="721" t="str">
        <f t="shared" si="3"/>
        <v>A5206</v>
      </c>
    </row>
    <row r="28" spans="1:22" s="720" customFormat="1" ht="9.75" customHeight="1">
      <c r="A28" s="686">
        <v>5207</v>
      </c>
      <c r="B28" s="652" t="s">
        <v>1451</v>
      </c>
      <c r="C28" s="653" t="s">
        <v>1063</v>
      </c>
      <c r="D28" s="654" t="str">
        <f>IF(COUNTIF('SOURCE BA'!$F:$F,$A28)&gt;0,SUMIF('SOURCE BA'!$F:$F,$A28,'SOURCE BA'!$C:$C),IF(COUNT(D36,D45)&gt;0,SUM(D36,D45),IF(COUNTIF('SOURCE BA'!$F:$F,$A28 &amp; "?")&gt;0,SUMIF('SOURCE BA'!$F:$F,$A28 &amp; "?", 'SOURCE BA'!$C:$C),"...")))</f>
        <v>...</v>
      </c>
      <c r="E28" s="654" t="str">
        <f>IF(COUNTIF('SOURCE EA'!$F:$F,$A28)&gt;0,SUMIF('SOURCE EA'!$F:$F,$A28,'SOURCE EA'!$C:$C),IF(COUNT(E36,E45)&gt;0,SUM(E36,E45),IF(COUNTIF('SOURCE EA'!$F:$F,$A28 &amp; "?")&gt;0,SUMIF('SOURCE EA'!$F:$F,$A28 &amp; "?", 'SOURCE EA'!$C:$C),"...")))</f>
        <v>...</v>
      </c>
      <c r="F28" s="654" t="str">
        <f>IF(COUNTIF('SOURCE SS'!$F:$F,$A28)&gt;0,SUMIF('SOURCE SS'!$F:$F,$A28,'SOURCE SS'!$C:$C),IF(COUNT(F36,F45)&gt;0,SUM(F36,F45),IF(COUNTIF('SOURCE SS'!$F:$F,$A28 &amp; "?")&gt;0,SUMIF('SOURCE SS'!$F:$F,$A28 &amp; "?", 'SOURCE SS'!$C:$C),"...")))</f>
        <v>...</v>
      </c>
      <c r="G28" s="654" t="str">
        <f>IF(COUNTIF('SOURCE CC'!$F:$F,$A28)&gt;0,SUMIF('SOURCE CC'!$F:$F,$A28,'SOURCE CC'!$C:$C),IF(COUNT(G36,G45)&gt;0,SUM(G36,G45),IF(COUNTIF('SOURCE CC'!$F:$F,$A28 &amp; "?")&gt;0,SUMIF('SOURCE CC'!$F:$F,$A28 &amp; "?", 'SOURCE CC'!$C:$C),"...")))</f>
        <v>...</v>
      </c>
      <c r="H28" s="654" t="str">
        <f>IF(COUNTIF('SOURCE CG'!$F:$F,$A28)&gt;0,SUMIF('SOURCE CG'!$F:$F,$A28,'SOURCE CG'!$C:$C),IF(COUNT(H36,H45)&gt;0,SUM(H36,H45),IF(COUNTIF('SOURCE CG'!$F:$F,$A28 &amp; "?")&gt;0,SUMIF('SOURCE CG'!$F:$F,$A28 &amp; "?", 'SOURCE CG'!$C:$C),IF(COUNT(D28:G28)&gt;0,SUM(D28:G28),"..."))))</f>
        <v>...</v>
      </c>
      <c r="I28" s="654" t="str">
        <f>IF(COUNTIF('SOURCE SG'!$F:$F,$A28)&gt;0,SUMIF('SOURCE SG'!$F:$F,$A28,'SOURCE SG'!$C:$C),IF(COUNT(I36,I45)&gt;0,SUM(I36,I45),IF(COUNTIF('SOURCE SG'!$F:$F,$A28 &amp; "?")&gt;0,SUMIF('SOURCE SG'!$F:$F,$A28 &amp; "?", 'SOURCE SG'!$C:$C),"...")))</f>
        <v>...</v>
      </c>
      <c r="J28" s="654" t="str">
        <f>IF(COUNTIF('SOURCE LG'!$F:$F,$A28)&gt;0,SUMIF('SOURCE LG'!$F:$F,$A28,'SOURCE LG'!$C:$C),IF(COUNT(J36,J45)&gt;0,SUM(J36,J45),IF(COUNTIF('SOURCE LG'!$F:$F,$A28 &amp; "?")&gt;0,SUMIF('SOURCE LG'!$F:$F,$A28 &amp; "?", 'SOURCE LG'!$C:$C),"...")))</f>
        <v>...</v>
      </c>
      <c r="K28" s="654" t="str">
        <f>IF(COUNTIF('SOURCE CT'!$F:$F,$A28)&gt;0,SUMIF('SOURCE CT'!$F:$F,$A28,'SOURCE CT'!$C:$C),IF(COUNT(K36,K45)&gt;0,SUM(K36,K45),IF(COUNTIF('SOURCE CT'!$F:$F,$A28 &amp; "?")&gt;0,SUMIF('SOURCE CT'!$F:$F,$A28 &amp; "?", 'SOURCE CT'!$C:$C),"...")))</f>
        <v>...</v>
      </c>
      <c r="L28" s="654" t="str">
        <f>IF(COUNTIF('SOURCE GG'!$F:$F,$A28)&gt;0,SUMIF('SOURCE GG'!$F:$F,$A28,'SOURCE GG'!$C:$C),IF(COUNT(L36,L45)&gt;0,SUM(L36,L45),IF(COUNTIF('SOURCE GG'!$F:$F,$A28 &amp; "?")&gt;0,SUMIF('SOURCE GG'!$F:$F,$A28 &amp; "?", 'SOURCE GG'!$C:$C),IF(COUNT(H28:K28)&gt;0,SUM(H28:K28),"..."))))</f>
        <v>...</v>
      </c>
      <c r="M28" s="654" t="str">
        <f>IF(COUNTIF('SOURCE NFPC'!$F:$F,$A28)&gt;0,SUMIF('SOURCE NFPC'!$F:$F,$A28,'SOURCE NFPC'!$C:$C),IF(COUNT(M36,M45)&gt;0,SUM(M36,M45),IF(COUNTIF('SOURCE NFPC'!$F:$F,$A28 &amp; "?")&gt;0,SUMIF('SOURCE NFPC'!$F:$F,$A28 &amp; "?", 'SOURCE NFPC'!$C:$C),"...")))</f>
        <v>...</v>
      </c>
      <c r="N28" s="654" t="str">
        <f>IF(COUNTIF('SOURCE CN'!$F:$F,$A28)&gt;0,SUMIF('SOURCE CN'!$F:$F,$A28,'SOURCE CN'!$C:$C),IF(COUNT(N36,N45)&gt;0,SUM(N36,N45),IF(COUNTIF('SOURCE CN'!$F:$F,$A28 &amp; "?")&gt;0,SUMIF('SOURCE CN'!$F:$F,$A28 &amp; "?", 'SOURCE CN'!$C:$C),"...")))</f>
        <v>...</v>
      </c>
      <c r="O28" s="654" t="str">
        <f>IF(COUNTIF('SOURCE NFPS'!$F:$F,$A28)&gt;0,SUMIF('SOURCE NFPS'!$F:$F,$A28,'SOURCE NFPS'!$C:$C),IF(COUNT(O36,O45)&gt;0,SUM(O36,O45),IF(COUNTIF('SOURCE NFPS'!$F:$F,$A28 &amp; "?")&gt;0,SUMIF('SOURCE NFPS'!$F:$F,$A28 &amp; "?", 'SOURCE NFPS'!$C:$C),IF(COUNT(L28:N28)&gt;0,SUM(L28:N28),"..."))))</f>
        <v>...</v>
      </c>
      <c r="Q28" s="655">
        <f t="shared" si="0"/>
        <v>0</v>
      </c>
      <c r="R28" s="657">
        <f t="shared" si="1"/>
        <v>0</v>
      </c>
      <c r="S28" s="657">
        <f t="shared" si="2"/>
        <v>0</v>
      </c>
      <c r="U28" s="721">
        <v>5207</v>
      </c>
      <c r="V28" s="721" t="str">
        <f t="shared" si="3"/>
        <v>A5207</v>
      </c>
    </row>
    <row r="29" spans="1:22" s="720" customFormat="1" ht="9.75" customHeight="1">
      <c r="A29" s="686">
        <v>5208</v>
      </c>
      <c r="B29" s="652" t="s">
        <v>161</v>
      </c>
      <c r="C29" s="653" t="s">
        <v>1063</v>
      </c>
      <c r="D29" s="654" t="str">
        <f>IF(COUNTIF('SOURCE BA'!$F:$F,$A29)&gt;0,SUMIF('SOURCE BA'!$F:$F,$A29,'SOURCE BA'!$C:$C),IF(COUNT(D37,D46)&gt;0,SUM(D37,D46),IF(COUNTIF('SOURCE BA'!$F:$F,$A29 &amp; "?")&gt;0,SUMIF('SOURCE BA'!$F:$F,$A29 &amp; "?", 'SOURCE BA'!$C:$C),"...")))</f>
        <v>...</v>
      </c>
      <c r="E29" s="654" t="str">
        <f>IF(COUNTIF('SOURCE EA'!$F:$F,$A29)&gt;0,SUMIF('SOURCE EA'!$F:$F,$A29,'SOURCE EA'!$C:$C),IF(COUNT(E37,E46)&gt;0,SUM(E37,E46),IF(COUNTIF('SOURCE EA'!$F:$F,$A29 &amp; "?")&gt;0,SUMIF('SOURCE EA'!$F:$F,$A29 &amp; "?", 'SOURCE EA'!$C:$C),"...")))</f>
        <v>...</v>
      </c>
      <c r="F29" s="654" t="str">
        <f>IF(COUNTIF('SOURCE SS'!$F:$F,$A29)&gt;0,SUMIF('SOURCE SS'!$F:$F,$A29,'SOURCE SS'!$C:$C),IF(COUNT(F37,F46)&gt;0,SUM(F37,F46),IF(COUNTIF('SOURCE SS'!$F:$F,$A29 &amp; "?")&gt;0,SUMIF('SOURCE SS'!$F:$F,$A29 &amp; "?", 'SOURCE SS'!$C:$C),"...")))</f>
        <v>...</v>
      </c>
      <c r="G29" s="654" t="str">
        <f>IF(COUNTIF('SOURCE CC'!$F:$F,$A29)&gt;0,SUMIF('SOURCE CC'!$F:$F,$A29,'SOURCE CC'!$C:$C),IF(COUNT(G37,G46)&gt;0,SUM(G37,G46),IF(COUNTIF('SOURCE CC'!$F:$F,$A29 &amp; "?")&gt;0,SUMIF('SOURCE CC'!$F:$F,$A29 &amp; "?", 'SOURCE CC'!$C:$C),"...")))</f>
        <v>...</v>
      </c>
      <c r="H29" s="654" t="str">
        <f>IF(COUNTIF('SOURCE CG'!$F:$F,$A29)&gt;0,SUMIF('SOURCE CG'!$F:$F,$A29,'SOURCE CG'!$C:$C),IF(COUNT(H37,H46)&gt;0,SUM(H37,H46),IF(COUNTIF('SOURCE CG'!$F:$F,$A29 &amp; "?")&gt;0,SUMIF('SOURCE CG'!$F:$F,$A29 &amp; "?", 'SOURCE CG'!$C:$C),IF(COUNT(D29:G29)&gt;0,SUM(D29:G29),"..."))))</f>
        <v>...</v>
      </c>
      <c r="I29" s="654" t="str">
        <f>IF(COUNTIF('SOURCE SG'!$F:$F,$A29)&gt;0,SUMIF('SOURCE SG'!$F:$F,$A29,'SOURCE SG'!$C:$C),IF(COUNT(I37,I46)&gt;0,SUM(I37,I46),IF(COUNTIF('SOURCE SG'!$F:$F,$A29 &amp; "?")&gt;0,SUMIF('SOURCE SG'!$F:$F,$A29 &amp; "?", 'SOURCE SG'!$C:$C),"...")))</f>
        <v>...</v>
      </c>
      <c r="J29" s="654" t="str">
        <f>IF(COUNTIF('SOURCE LG'!$F:$F,$A29)&gt;0,SUMIF('SOURCE LG'!$F:$F,$A29,'SOURCE LG'!$C:$C),IF(COUNT(J37,J46)&gt;0,SUM(J37,J46),IF(COUNTIF('SOURCE LG'!$F:$F,$A29 &amp; "?")&gt;0,SUMIF('SOURCE LG'!$F:$F,$A29 &amp; "?", 'SOURCE LG'!$C:$C),"...")))</f>
        <v>...</v>
      </c>
      <c r="K29" s="654" t="str">
        <f>IF(COUNTIF('SOURCE CT'!$F:$F,$A29)&gt;0,SUMIF('SOURCE CT'!$F:$F,$A29,'SOURCE CT'!$C:$C),IF(COUNT(K37,K46)&gt;0,SUM(K37,K46),IF(COUNTIF('SOURCE CT'!$F:$F,$A29 &amp; "?")&gt;0,SUMIF('SOURCE CT'!$F:$F,$A29 &amp; "?", 'SOURCE CT'!$C:$C),"...")))</f>
        <v>...</v>
      </c>
      <c r="L29" s="654" t="str">
        <f>IF(COUNTIF('SOURCE GG'!$F:$F,$A29)&gt;0,SUMIF('SOURCE GG'!$F:$F,$A29,'SOURCE GG'!$C:$C),IF(COUNT(L37,L46)&gt;0,SUM(L37,L46),IF(COUNTIF('SOURCE GG'!$F:$F,$A29 &amp; "?")&gt;0,SUMIF('SOURCE GG'!$F:$F,$A29 &amp; "?", 'SOURCE GG'!$C:$C),IF(COUNT(H29:K29)&gt;0,SUM(H29:K29),"..."))))</f>
        <v>...</v>
      </c>
      <c r="M29" s="654" t="str">
        <f>IF(COUNTIF('SOURCE NFPC'!$F:$F,$A29)&gt;0,SUMIF('SOURCE NFPC'!$F:$F,$A29,'SOURCE NFPC'!$C:$C),IF(COUNT(M37,M46)&gt;0,SUM(M37,M46),IF(COUNTIF('SOURCE NFPC'!$F:$F,$A29 &amp; "?")&gt;0,SUMIF('SOURCE NFPC'!$F:$F,$A29 &amp; "?", 'SOURCE NFPC'!$C:$C),"...")))</f>
        <v>...</v>
      </c>
      <c r="N29" s="654" t="str">
        <f>IF(COUNTIF('SOURCE CN'!$F:$F,$A29)&gt;0,SUMIF('SOURCE CN'!$F:$F,$A29,'SOURCE CN'!$C:$C),IF(COUNT(N37,N46)&gt;0,SUM(N37,N46),IF(COUNTIF('SOURCE CN'!$F:$F,$A29 &amp; "?")&gt;0,SUMIF('SOURCE CN'!$F:$F,$A29 &amp; "?", 'SOURCE CN'!$C:$C),"...")))</f>
        <v>...</v>
      </c>
      <c r="O29" s="654" t="str">
        <f>IF(COUNTIF('SOURCE NFPS'!$F:$F,$A29)&gt;0,SUMIF('SOURCE NFPS'!$F:$F,$A29,'SOURCE NFPS'!$C:$C),IF(COUNT(O37,O46)&gt;0,SUM(O37,O46),IF(COUNTIF('SOURCE NFPS'!$F:$F,$A29 &amp; "?")&gt;0,SUMIF('SOURCE NFPS'!$F:$F,$A29 &amp; "?", 'SOURCE NFPS'!$C:$C),IF(COUNT(L29:N29)&gt;0,SUM(L29:N29),"..."))))</f>
        <v>...</v>
      </c>
      <c r="Q29" s="655">
        <f t="shared" si="0"/>
        <v>0</v>
      </c>
      <c r="R29" s="657">
        <f t="shared" si="1"/>
        <v>0</v>
      </c>
      <c r="S29" s="657">
        <f t="shared" si="2"/>
        <v>0</v>
      </c>
      <c r="U29" s="721">
        <v>5208</v>
      </c>
      <c r="V29" s="721" t="str">
        <f t="shared" si="3"/>
        <v>A5208</v>
      </c>
    </row>
    <row r="30" spans="1:22" ht="9.75" customHeight="1">
      <c r="A30" s="675">
        <v>521</v>
      </c>
      <c r="B30" s="150" t="s">
        <v>2335</v>
      </c>
      <c r="C30" s="4" t="s">
        <v>1063</v>
      </c>
      <c r="D30" s="605" t="str">
        <f>IF(COUNTIF('SOURCE BA'!$F:$F,$A30)&gt;0,SUMIF('SOURCE BA'!$F:$F,$A30,'SOURCE BA'!$C:$C),IF(COUNT(D31:D37)&gt;0, SUM(D31:D37),IF(COUNTIF('SOURCE BA'!$F:$F,$A30 &amp; "?")&gt;0,SUMIF('SOURCE BA'!$F:$F,$A30 &amp; "?", 'SOURCE BA'!$C:$C),"...")))</f>
        <v>...</v>
      </c>
      <c r="E30" s="605" t="str">
        <f>IF(COUNTIF('SOURCE EA'!$F:$F,$A30)&gt;0,SUMIF('SOURCE EA'!$F:$F,$A30,'SOURCE EA'!$C:$C),IF(COUNT(E31:E37)&gt;0, SUM(E31:E37),IF(COUNTIF('SOURCE EA'!$F:$F,$A30 &amp; "?")&gt;0,SUMIF('SOURCE EA'!$F:$F,$A30 &amp; "?", 'SOURCE EA'!$C:$C),"...")))</f>
        <v>...</v>
      </c>
      <c r="F30" s="605" t="str">
        <f>IF(COUNTIF('SOURCE SS'!$F:$F,$A30)&gt;0,SUMIF('SOURCE SS'!$F:$F,$A30,'SOURCE SS'!$C:$C),IF(COUNT(F31:F37)&gt;0, SUM(F31:F37),IF(COUNTIF('SOURCE SS'!$F:$F,$A30 &amp; "?")&gt;0,SUMIF('SOURCE SS'!$F:$F,$A30 &amp; "?", 'SOURCE SS'!$C:$C),"...")))</f>
        <v>...</v>
      </c>
      <c r="G30" s="605" t="str">
        <f>IF(COUNTIF('SOURCE CC'!$F:$F,$A30)&gt;0,SUMIF('SOURCE CC'!$F:$F,$A30,'SOURCE CC'!$C:$C),IF(COUNT(G31:G37)&gt;0, SUM(G31:G37),IF(COUNTIF('SOURCE CC'!$F:$F,$A30 &amp; "?")&gt;0,SUMIF('SOURCE CC'!$F:$F,$A30 &amp; "?", 'SOURCE CC'!$C:$C),"...")))</f>
        <v>...</v>
      </c>
      <c r="H30" s="605" t="str">
        <f>IF(COUNTIF('SOURCE CG'!$F:$F,$A30)&gt;0,SUMIF('SOURCE CG'!$F:$F,$A30,'SOURCE CG'!$C:$C),IF(COUNT(H31:H37)&gt;0, SUM(H31:H37),IF(COUNTIF('SOURCE CG'!$F:$F,$A30 &amp; "?")&gt;0,SUMIF('SOURCE CG'!$F:$F,$A30 &amp; "?", 'SOURCE CG'!$C:$C),IF(COUNT(D30:G30)&gt;0,SUM(D30:G30),"..."))))</f>
        <v>...</v>
      </c>
      <c r="I30" s="605" t="str">
        <f>IF(COUNTIF('SOURCE SG'!$F:$F,$A30)&gt;0,SUMIF('SOURCE SG'!$F:$F,$A30,'SOURCE SG'!$C:$C),IF(COUNT(I31:I37)&gt;0, SUM(I31:I37),IF(COUNTIF('SOURCE SG'!$F:$F,$A30 &amp; "?")&gt;0,SUMIF('SOURCE SG'!$F:$F,$A30 &amp; "?", 'SOURCE SG'!$C:$C),"...")))</f>
        <v>...</v>
      </c>
      <c r="J30" s="605" t="str">
        <f>IF(COUNTIF('SOURCE LG'!$F:$F,$A30)&gt;0,SUMIF('SOURCE LG'!$F:$F,$A30,'SOURCE LG'!$C:$C),IF(COUNT(J31:J37)&gt;0, SUM(J31:J37),IF(COUNTIF('SOURCE LG'!$F:$F,$A30 &amp; "?")&gt;0,SUMIF('SOURCE LG'!$F:$F,$A30 &amp; "?", 'SOURCE LG'!$C:$C),"...")))</f>
        <v>...</v>
      </c>
      <c r="K30" s="605" t="str">
        <f>IF(COUNTIF('SOURCE CT'!$F:$F,$A30)&gt;0,SUMIF('SOURCE CT'!$F:$F,$A30,'SOURCE CT'!$C:$C),IF(COUNT(K31:K37)&gt;0, SUM(K31:K37),IF(COUNTIF('SOURCE CT'!$F:$F,$A30 &amp; "?")&gt;0,SUMIF('SOURCE CT'!$F:$F,$A30 &amp; "?", 'SOURCE CT'!$C:$C),"...")))</f>
        <v>...</v>
      </c>
      <c r="L30" s="605" t="str">
        <f>IF(COUNTIF('SOURCE GG'!$F:$F,$A30)&gt;0,SUMIF('SOURCE GG'!$F:$F,$A30,'SOURCE GG'!$C:$C),IF(COUNT(L31:L37)&gt;0, SUM(L31:L37),IF(COUNTIF('SOURCE GG'!$F:$F,$A30 &amp; "?")&gt;0,SUMIF('SOURCE GG'!$F:$F,$A30 &amp; "?", 'SOURCE GG'!$C:$C),IF(COUNT(H30:K30)&gt;0,SUM(H30:K30),"..."))))</f>
        <v>...</v>
      </c>
      <c r="M30" s="605" t="str">
        <f>IF(COUNTIF('SOURCE NFPC'!$F:$F,$A30)&gt;0,SUMIF('SOURCE NFPC'!$F:$F,$A30,'SOURCE NFPC'!$C:$C),IF(COUNT(M31:M37)&gt;0, SUM(M31:M37),IF(COUNTIF('SOURCE NFPC'!$F:$F,$A30 &amp; "?")&gt;0,SUMIF('SOURCE NFPC'!$F:$F,$A30 &amp; "?", 'SOURCE NFPC'!$C:$C),"...")))</f>
        <v>...</v>
      </c>
      <c r="N30" s="605" t="str">
        <f>IF(COUNTIF('SOURCE CN'!$F:$F,$A30)&gt;0,SUMIF('SOURCE CN'!$F:$F,$A30,'SOURCE CN'!$C:$C),IF(COUNT(N31:N37)&gt;0, SUM(N31:N37),IF(COUNTIF('SOURCE CN'!$F:$F,$A30 &amp; "?")&gt;0,SUMIF('SOURCE CN'!$F:$F,$A30 &amp; "?", 'SOURCE CN'!$C:$C),"...")))</f>
        <v>...</v>
      </c>
      <c r="O30" s="605" t="str">
        <f>IF(COUNTIF('SOURCE NFPS'!$F:$F,$A30)&gt;0,SUMIF('SOURCE NFPS'!$F:$F,$A30,'SOURCE NFPS'!$C:$C),IF(COUNT(O31:O37)&gt;0, SUM(O31:O37),IF(COUNTIF('SOURCE NFPS'!$F:$F,$A30 &amp; "?")&gt;0,SUMIF('SOURCE NFPS'!$F:$F,$A30 &amp; "?", 'SOURCE NFPS'!$C:$C),IF(COUNT(L30:N30)&gt;0,SUM(L30:N30),"..."))))</f>
        <v>...</v>
      </c>
      <c r="Q30" s="563">
        <f t="shared" si="0"/>
        <v>0</v>
      </c>
      <c r="R30" s="565">
        <f t="shared" si="1"/>
        <v>0</v>
      </c>
      <c r="S30" s="565">
        <f t="shared" si="2"/>
        <v>0</v>
      </c>
      <c r="U30" s="63">
        <v>521</v>
      </c>
      <c r="V30" s="63" t="str">
        <f t="shared" si="3"/>
        <v>A521</v>
      </c>
    </row>
    <row r="31" spans="1:22" ht="15" customHeight="1">
      <c r="A31" s="676">
        <v>5212</v>
      </c>
      <c r="B31" s="151" t="s">
        <v>943</v>
      </c>
      <c r="C31" s="4" t="s">
        <v>1063</v>
      </c>
      <c r="D31" s="587" t="str">
        <f>IF(COUNTIF('SOURCE BA'!$F:$F,$A31)&gt;0,SUMIF('SOURCE BA'!$F:$F,$A31,'SOURCE BA'!$C:$C),IF(COUNTIF('SOURCE BA'!$F:$F,$A31 &amp; "?")&gt;0,SUMIF('SOURCE BA'!$F:$F,$A31 &amp; "?", 'SOURCE BA'!$C:$C),"..."))</f>
        <v>...</v>
      </c>
      <c r="E31" s="587" t="str">
        <f>IF(COUNTIF('SOURCE EA'!$F:$F,$A31)&gt;0,SUMIF('SOURCE EA'!$F:$F,$A31,'SOURCE EA'!$C:$C),IF(COUNTIF('SOURCE EA'!$F:$F,$A31 &amp; "?")&gt;0,SUMIF('SOURCE EA'!$F:$F,$A31 &amp; "?", 'SOURCE EA'!$C:$C),"..."))</f>
        <v>...</v>
      </c>
      <c r="F31" s="587" t="str">
        <f>IF(COUNTIF('SOURCE SS'!$F:$F,$A31)&gt;0,SUMIF('SOURCE SS'!$F:$F,$A31,'SOURCE SS'!$C:$C),IF(COUNTIF('SOURCE SS'!$F:$F,$A31 &amp; "?")&gt;0,SUMIF('SOURCE SS'!$F:$F,$A31 &amp; "?", 'SOURCE SS'!$C:$C),"..."))</f>
        <v>...</v>
      </c>
      <c r="G31" s="587" t="str">
        <f>IF(COUNTIF('SOURCE CC'!$F:$F,$A31)&gt;0,SUMIF('SOURCE CC'!$F:$F,$A31,'SOURCE CC'!$C:$C),IF(COUNTIF('SOURCE CC'!$F:$F,$A31 &amp; "?")&gt;0,SUMIF('SOURCE CC'!$F:$F,$A31 &amp; "?", 'SOURCE CC'!$C:$C),"..."))</f>
        <v>...</v>
      </c>
      <c r="H31" s="587" t="str">
        <f>IF(COUNTIF('SOURCE CG'!$F:$F,$A31)&gt;0,SUMIF('SOURCE CG'!$F:$F,$A31,'SOURCE CG'!$C:$C),IF(COUNTIF('SOURCE CG'!$F:$F,$A31 &amp; "?")&gt;0,SUMIF('SOURCE CG'!$F:$F,$A31 &amp; "?", 'SOURCE CG'!$C:$C),IF(COUNT(D31:G31)&gt;0,SUM(D31:G31),"...")))</f>
        <v>...</v>
      </c>
      <c r="I31" s="587" t="str">
        <f>IF(COUNTIF('SOURCE SG'!$F:$F,$A31)&gt;0,SUMIF('SOURCE SG'!$F:$F,$A31,'SOURCE SG'!$C:$C),IF(COUNTIF('SOURCE SG'!$F:$F,$A31 &amp; "?")&gt;0,SUMIF('SOURCE SG'!$F:$F,$A31 &amp; "?", 'SOURCE SG'!$C:$C),"..."))</f>
        <v>...</v>
      </c>
      <c r="J31" s="587" t="str">
        <f>IF(COUNTIF('SOURCE LG'!$F:$F,$A31)&gt;0,SUMIF('SOURCE LG'!$F:$F,$A31,'SOURCE LG'!$C:$C),IF(COUNTIF('SOURCE LG'!$F:$F,$A31 &amp; "?")&gt;0,SUMIF('SOURCE LG'!$F:$F,$A31 &amp; "?", 'SOURCE LG'!$C:$C),"..."))</f>
        <v>...</v>
      </c>
      <c r="K31" s="587" t="str">
        <f>IF(COUNTIF('SOURCE CT'!$F:$F,$A31)&gt;0,SUMIF('SOURCE CT'!$F:$F,$A31,'SOURCE CT'!$C:$C),IF(COUNTIF('SOURCE CT'!$F:$F,$A31 &amp; "?")&gt;0,SUMIF('SOURCE CT'!$F:$F,$A31 &amp; "?", 'SOURCE CT'!$C:$C),"..."))</f>
        <v>...</v>
      </c>
      <c r="L31" s="587" t="str">
        <f>IF(COUNTIF('SOURCE GG'!$F:$F,$A31)&gt;0,SUMIF('SOURCE GG'!$F:$F,$A31,'SOURCE GG'!$C:$C),IF(COUNTIF('SOURCE GG'!$F:$F,$A31 &amp; "?")&gt;0,SUMIF('SOURCE GG'!$F:$F,$A31 &amp; "?", 'SOURCE GG'!$C:$C),IF(COUNT(H31:K31)&gt;0,SUM(H31:K31),"...")))</f>
        <v>...</v>
      </c>
      <c r="M31" s="587" t="str">
        <f>IF(COUNTIF('SOURCE NFPC'!$F:$F,$A31)&gt;0,SUMIF('SOURCE NFPC'!$F:$F,$A31,'SOURCE NFPC'!$C:$C),IF(COUNTIF('SOURCE NFPC'!$F:$F,$A31 &amp; "?")&gt;0,SUMIF('SOURCE NFPC'!$F:$F,$A31 &amp; "?", 'SOURCE NFPC'!$C:$C),"..."))</f>
        <v>...</v>
      </c>
      <c r="N31" s="587" t="str">
        <f>IF(COUNTIF('SOURCE CN'!$F:$F,$A31)&gt;0,SUMIF('SOURCE CN'!$F:$F,$A31,'SOURCE CN'!$C:$C),IF(COUNTIF('SOURCE CN'!$F:$F,$A31 &amp; "?")&gt;0,SUMIF('SOURCE CN'!$F:$F,$A31 &amp; "?", 'SOURCE CN'!$C:$C),"..."))</f>
        <v>...</v>
      </c>
      <c r="O31" s="587" t="str">
        <f>IF(COUNTIF('SOURCE NFPS'!$F:$F,$A31)&gt;0,SUMIF('SOURCE NFPS'!$F:$F,$A31,'SOURCE NFPS'!$C:$C),IF(COUNTIF('SOURCE NFPS'!$F:$F,$A31 &amp; "?")&gt;0,SUMIF('SOURCE NFPS'!$F:$F,$A31 &amp; "?", 'SOURCE NFPS'!$C:$C),IF(COUNT(L31:N31)&gt;0,SUM(L31:N31),"...")))</f>
        <v>...</v>
      </c>
      <c r="Q31" s="563">
        <f t="shared" si="0"/>
        <v>0</v>
      </c>
      <c r="R31" s="565">
        <f t="shared" si="1"/>
        <v>0</v>
      </c>
      <c r="S31" s="565">
        <f t="shared" si="2"/>
        <v>0</v>
      </c>
      <c r="U31" s="65">
        <v>5212</v>
      </c>
      <c r="V31" s="65" t="str">
        <f t="shared" si="3"/>
        <v>A5212</v>
      </c>
    </row>
    <row r="32" spans="1:22" ht="9.75" customHeight="1">
      <c r="A32" s="676">
        <v>5213</v>
      </c>
      <c r="B32" s="151" t="s">
        <v>944</v>
      </c>
      <c r="C32" s="4" t="s">
        <v>1063</v>
      </c>
      <c r="D32" s="587" t="str">
        <f>IF(COUNTIF('SOURCE BA'!$F:$F,$A32)&gt;0,SUMIF('SOURCE BA'!$F:$F,$A32,'SOURCE BA'!$C:$C),IF(COUNTIF('SOURCE BA'!$F:$F,$A32 &amp; "?")&gt;0,SUMIF('SOURCE BA'!$F:$F,$A32 &amp; "?", 'SOURCE BA'!$C:$C),"..."))</f>
        <v>...</v>
      </c>
      <c r="E32" s="587" t="str">
        <f>IF(COUNTIF('SOURCE EA'!$F:$F,$A32)&gt;0,SUMIF('SOURCE EA'!$F:$F,$A32,'SOURCE EA'!$C:$C),IF(COUNTIF('SOURCE EA'!$F:$F,$A32 &amp; "?")&gt;0,SUMIF('SOURCE EA'!$F:$F,$A32 &amp; "?", 'SOURCE EA'!$C:$C),"..."))</f>
        <v>...</v>
      </c>
      <c r="F32" s="587" t="str">
        <f>IF(COUNTIF('SOURCE SS'!$F:$F,$A32)&gt;0,SUMIF('SOURCE SS'!$F:$F,$A32,'SOURCE SS'!$C:$C),IF(COUNTIF('SOURCE SS'!$F:$F,$A32 &amp; "?")&gt;0,SUMIF('SOURCE SS'!$F:$F,$A32 &amp; "?", 'SOURCE SS'!$C:$C),"..."))</f>
        <v>...</v>
      </c>
      <c r="G32" s="587" t="str">
        <f>IF(COUNTIF('SOURCE CC'!$F:$F,$A32)&gt;0,SUMIF('SOURCE CC'!$F:$F,$A32,'SOURCE CC'!$C:$C),IF(COUNTIF('SOURCE CC'!$F:$F,$A32 &amp; "?")&gt;0,SUMIF('SOURCE CC'!$F:$F,$A32 &amp; "?", 'SOURCE CC'!$C:$C),"..."))</f>
        <v>...</v>
      </c>
      <c r="H32" s="587" t="str">
        <f>IF(COUNTIF('SOURCE CG'!$F:$F,$A32)&gt;0,SUMIF('SOURCE CG'!$F:$F,$A32,'SOURCE CG'!$C:$C),IF(COUNTIF('SOURCE CG'!$F:$F,$A32 &amp; "?")&gt;0,SUMIF('SOURCE CG'!$F:$F,$A32 &amp; "?", 'SOURCE CG'!$C:$C),IF(COUNT(D32:G32)&gt;0,SUM(D32:G32),"...")))</f>
        <v>...</v>
      </c>
      <c r="I32" s="587" t="str">
        <f>IF(COUNTIF('SOURCE SG'!$F:$F,$A32)&gt;0,SUMIF('SOURCE SG'!$F:$F,$A32,'SOURCE SG'!$C:$C),IF(COUNTIF('SOURCE SG'!$F:$F,$A32 &amp; "?")&gt;0,SUMIF('SOURCE SG'!$F:$F,$A32 &amp; "?", 'SOURCE SG'!$C:$C),"..."))</f>
        <v>...</v>
      </c>
      <c r="J32" s="587" t="str">
        <f>IF(COUNTIF('SOURCE LG'!$F:$F,$A32)&gt;0,SUMIF('SOURCE LG'!$F:$F,$A32,'SOURCE LG'!$C:$C),IF(COUNTIF('SOURCE LG'!$F:$F,$A32 &amp; "?")&gt;0,SUMIF('SOURCE LG'!$F:$F,$A32 &amp; "?", 'SOURCE LG'!$C:$C),"..."))</f>
        <v>...</v>
      </c>
      <c r="K32" s="587" t="str">
        <f>IF(COUNTIF('SOURCE CT'!$F:$F,$A32)&gt;0,SUMIF('SOURCE CT'!$F:$F,$A32,'SOURCE CT'!$C:$C),IF(COUNTIF('SOURCE CT'!$F:$F,$A32 &amp; "?")&gt;0,SUMIF('SOURCE CT'!$F:$F,$A32 &amp; "?", 'SOURCE CT'!$C:$C),"..."))</f>
        <v>...</v>
      </c>
      <c r="L32" s="587" t="str">
        <f>IF(COUNTIF('SOURCE GG'!$F:$F,$A32)&gt;0,SUMIF('SOURCE GG'!$F:$F,$A32,'SOURCE GG'!$C:$C),IF(COUNTIF('SOURCE GG'!$F:$F,$A32 &amp; "?")&gt;0,SUMIF('SOURCE GG'!$F:$F,$A32 &amp; "?", 'SOURCE GG'!$C:$C),IF(COUNT(H32:K32)&gt;0,SUM(H32:K32),"...")))</f>
        <v>...</v>
      </c>
      <c r="M32" s="587" t="str">
        <f>IF(COUNTIF('SOURCE NFPC'!$F:$F,$A32)&gt;0,SUMIF('SOURCE NFPC'!$F:$F,$A32,'SOURCE NFPC'!$C:$C),IF(COUNTIF('SOURCE NFPC'!$F:$F,$A32 &amp; "?")&gt;0,SUMIF('SOURCE NFPC'!$F:$F,$A32 &amp; "?", 'SOURCE NFPC'!$C:$C),"..."))</f>
        <v>...</v>
      </c>
      <c r="N32" s="587" t="str">
        <f>IF(COUNTIF('SOURCE CN'!$F:$F,$A32)&gt;0,SUMIF('SOURCE CN'!$F:$F,$A32,'SOURCE CN'!$C:$C),IF(COUNTIF('SOURCE CN'!$F:$F,$A32 &amp; "?")&gt;0,SUMIF('SOURCE CN'!$F:$F,$A32 &amp; "?", 'SOURCE CN'!$C:$C),"..."))</f>
        <v>...</v>
      </c>
      <c r="O32" s="587" t="str">
        <f>IF(COUNTIF('SOURCE NFPS'!$F:$F,$A32)&gt;0,SUMIF('SOURCE NFPS'!$F:$F,$A32,'SOURCE NFPS'!$C:$C),IF(COUNTIF('SOURCE NFPS'!$F:$F,$A32 &amp; "?")&gt;0,SUMIF('SOURCE NFPS'!$F:$F,$A32 &amp; "?", 'SOURCE NFPS'!$C:$C),IF(COUNT(L32:N32)&gt;0,SUM(L32:N32),"...")))</f>
        <v>...</v>
      </c>
      <c r="Q32" s="563">
        <f t="shared" si="0"/>
        <v>0</v>
      </c>
      <c r="R32" s="565">
        <f t="shared" si="1"/>
        <v>0</v>
      </c>
      <c r="S32" s="565">
        <f t="shared" si="2"/>
        <v>0</v>
      </c>
      <c r="U32" s="65">
        <v>5213</v>
      </c>
      <c r="V32" s="65" t="str">
        <f t="shared" si="3"/>
        <v>A5213</v>
      </c>
    </row>
    <row r="33" spans="1:22" ht="9.75" customHeight="1">
      <c r="A33" s="676">
        <v>5214</v>
      </c>
      <c r="B33" s="151" t="s">
        <v>945</v>
      </c>
      <c r="C33" s="4" t="s">
        <v>1063</v>
      </c>
      <c r="D33" s="587" t="str">
        <f>IF(COUNTIF('SOURCE BA'!$F:$F,$A33)&gt;0,SUMIF('SOURCE BA'!$F:$F,$A33,'SOURCE BA'!$C:$C),IF(COUNTIF('SOURCE BA'!$F:$F,$A33 &amp; "?")&gt;0,SUMIF('SOURCE BA'!$F:$F,$A33 &amp; "?", 'SOURCE BA'!$C:$C),"..."))</f>
        <v>...</v>
      </c>
      <c r="E33" s="587" t="str">
        <f>IF(COUNTIF('SOURCE EA'!$F:$F,$A33)&gt;0,SUMIF('SOURCE EA'!$F:$F,$A33,'SOURCE EA'!$C:$C),IF(COUNTIF('SOURCE EA'!$F:$F,$A33 &amp; "?")&gt;0,SUMIF('SOURCE EA'!$F:$F,$A33 &amp; "?", 'SOURCE EA'!$C:$C),"..."))</f>
        <v>...</v>
      </c>
      <c r="F33" s="587" t="str">
        <f>IF(COUNTIF('SOURCE SS'!$F:$F,$A33)&gt;0,SUMIF('SOURCE SS'!$F:$F,$A33,'SOURCE SS'!$C:$C),IF(COUNTIF('SOURCE SS'!$F:$F,$A33 &amp; "?")&gt;0,SUMIF('SOURCE SS'!$F:$F,$A33 &amp; "?", 'SOURCE SS'!$C:$C),"..."))</f>
        <v>...</v>
      </c>
      <c r="G33" s="587" t="str">
        <f>IF(COUNTIF('SOURCE CC'!$F:$F,$A33)&gt;0,SUMIF('SOURCE CC'!$F:$F,$A33,'SOURCE CC'!$C:$C),IF(COUNTIF('SOURCE CC'!$F:$F,$A33 &amp; "?")&gt;0,SUMIF('SOURCE CC'!$F:$F,$A33 &amp; "?", 'SOURCE CC'!$C:$C),"..."))</f>
        <v>...</v>
      </c>
      <c r="H33" s="587" t="str">
        <f>IF(COUNTIF('SOURCE CG'!$F:$F,$A33)&gt;0,SUMIF('SOURCE CG'!$F:$F,$A33,'SOURCE CG'!$C:$C),IF(COUNTIF('SOURCE CG'!$F:$F,$A33 &amp; "?")&gt;0,SUMIF('SOURCE CG'!$F:$F,$A33 &amp; "?", 'SOURCE CG'!$C:$C),IF(COUNT(D33:G33)&gt;0,SUM(D33:G33),"...")))</f>
        <v>...</v>
      </c>
      <c r="I33" s="587" t="str">
        <f>IF(COUNTIF('SOURCE SG'!$F:$F,$A33)&gt;0,SUMIF('SOURCE SG'!$F:$F,$A33,'SOURCE SG'!$C:$C),IF(COUNTIF('SOURCE SG'!$F:$F,$A33 &amp; "?")&gt;0,SUMIF('SOURCE SG'!$F:$F,$A33 &amp; "?", 'SOURCE SG'!$C:$C),"..."))</f>
        <v>...</v>
      </c>
      <c r="J33" s="587" t="str">
        <f>IF(COUNTIF('SOURCE LG'!$F:$F,$A33)&gt;0,SUMIF('SOURCE LG'!$F:$F,$A33,'SOURCE LG'!$C:$C),IF(COUNTIF('SOURCE LG'!$F:$F,$A33 &amp; "?")&gt;0,SUMIF('SOURCE LG'!$F:$F,$A33 &amp; "?", 'SOURCE LG'!$C:$C),"..."))</f>
        <v>...</v>
      </c>
      <c r="K33" s="587" t="str">
        <f>IF(COUNTIF('SOURCE CT'!$F:$F,$A33)&gt;0,SUMIF('SOURCE CT'!$F:$F,$A33,'SOURCE CT'!$C:$C),IF(COUNTIF('SOURCE CT'!$F:$F,$A33 &amp; "?")&gt;0,SUMIF('SOURCE CT'!$F:$F,$A33 &amp; "?", 'SOURCE CT'!$C:$C),"..."))</f>
        <v>...</v>
      </c>
      <c r="L33" s="587" t="str">
        <f>IF(COUNTIF('SOURCE GG'!$F:$F,$A33)&gt;0,SUMIF('SOURCE GG'!$F:$F,$A33,'SOURCE GG'!$C:$C),IF(COUNTIF('SOURCE GG'!$F:$F,$A33 &amp; "?")&gt;0,SUMIF('SOURCE GG'!$F:$F,$A33 &amp; "?", 'SOURCE GG'!$C:$C),IF(COUNT(H33:K33)&gt;0,SUM(H33:K33),"...")))</f>
        <v>...</v>
      </c>
      <c r="M33" s="587" t="str">
        <f>IF(COUNTIF('SOURCE NFPC'!$F:$F,$A33)&gt;0,SUMIF('SOURCE NFPC'!$F:$F,$A33,'SOURCE NFPC'!$C:$C),IF(COUNTIF('SOURCE NFPC'!$F:$F,$A33 &amp; "?")&gt;0,SUMIF('SOURCE NFPC'!$F:$F,$A33 &amp; "?", 'SOURCE NFPC'!$C:$C),"..."))</f>
        <v>...</v>
      </c>
      <c r="N33" s="587" t="str">
        <f>IF(COUNTIF('SOURCE CN'!$F:$F,$A33)&gt;0,SUMIF('SOURCE CN'!$F:$F,$A33,'SOURCE CN'!$C:$C),IF(COUNTIF('SOURCE CN'!$F:$F,$A33 &amp; "?")&gt;0,SUMIF('SOURCE CN'!$F:$F,$A33 &amp; "?", 'SOURCE CN'!$C:$C),"..."))</f>
        <v>...</v>
      </c>
      <c r="O33" s="587" t="str">
        <f>IF(COUNTIF('SOURCE NFPS'!$F:$F,$A33)&gt;0,SUMIF('SOURCE NFPS'!$F:$F,$A33,'SOURCE NFPS'!$C:$C),IF(COUNTIF('SOURCE NFPS'!$F:$F,$A33 &amp; "?")&gt;0,SUMIF('SOURCE NFPS'!$F:$F,$A33 &amp; "?", 'SOURCE NFPS'!$C:$C),IF(COUNT(L33:N33)&gt;0,SUM(L33:N33),"...")))</f>
        <v>...</v>
      </c>
      <c r="Q33" s="563">
        <f t="shared" si="0"/>
        <v>0</v>
      </c>
      <c r="R33" s="565">
        <f t="shared" si="1"/>
        <v>0</v>
      </c>
      <c r="S33" s="565">
        <f t="shared" si="2"/>
        <v>0</v>
      </c>
      <c r="U33" s="65">
        <v>5214</v>
      </c>
      <c r="V33" s="65" t="str">
        <f t="shared" si="3"/>
        <v>A5214</v>
      </c>
    </row>
    <row r="34" spans="1:22" ht="9.75" customHeight="1">
      <c r="A34" s="676">
        <v>5215</v>
      </c>
      <c r="B34" s="151" t="s">
        <v>1108</v>
      </c>
      <c r="C34" s="4" t="s">
        <v>1063</v>
      </c>
      <c r="D34" s="587" t="str">
        <f>IF(COUNTIF('SOURCE BA'!$F:$F,$A34)&gt;0,SUMIF('SOURCE BA'!$F:$F,$A34,'SOURCE BA'!$C:$C),IF(COUNTIF('SOURCE BA'!$F:$F,$A34 &amp; "?")&gt;0,SUMIF('SOURCE BA'!$F:$F,$A34 &amp; "?", 'SOURCE BA'!$C:$C),"..."))</f>
        <v>...</v>
      </c>
      <c r="E34" s="587" t="str">
        <f>IF(COUNTIF('SOURCE EA'!$F:$F,$A34)&gt;0,SUMIF('SOURCE EA'!$F:$F,$A34,'SOURCE EA'!$C:$C),IF(COUNTIF('SOURCE EA'!$F:$F,$A34 &amp; "?")&gt;0,SUMIF('SOURCE EA'!$F:$F,$A34 &amp; "?", 'SOURCE EA'!$C:$C),"..."))</f>
        <v>...</v>
      </c>
      <c r="F34" s="587" t="str">
        <f>IF(COUNTIF('SOURCE SS'!$F:$F,$A34)&gt;0,SUMIF('SOURCE SS'!$F:$F,$A34,'SOURCE SS'!$C:$C),IF(COUNTIF('SOURCE SS'!$F:$F,$A34 &amp; "?")&gt;0,SUMIF('SOURCE SS'!$F:$F,$A34 &amp; "?", 'SOURCE SS'!$C:$C),"..."))</f>
        <v>...</v>
      </c>
      <c r="G34" s="587" t="str">
        <f>IF(COUNTIF('SOURCE CC'!$F:$F,$A34)&gt;0,SUMIF('SOURCE CC'!$F:$F,$A34,'SOURCE CC'!$C:$C),IF(COUNTIF('SOURCE CC'!$F:$F,$A34 &amp; "?")&gt;0,SUMIF('SOURCE CC'!$F:$F,$A34 &amp; "?", 'SOURCE CC'!$C:$C),"..."))</f>
        <v>...</v>
      </c>
      <c r="H34" s="587" t="str">
        <f>IF(COUNTIF('SOURCE CG'!$F:$F,$A34)&gt;0,SUMIF('SOURCE CG'!$F:$F,$A34,'SOURCE CG'!$C:$C),IF(COUNTIF('SOURCE CG'!$F:$F,$A34 &amp; "?")&gt;0,SUMIF('SOURCE CG'!$F:$F,$A34 &amp; "?", 'SOURCE CG'!$C:$C),IF(COUNT(D34:G34)&gt;0,SUM(D34:G34),"...")))</f>
        <v>...</v>
      </c>
      <c r="I34" s="587" t="str">
        <f>IF(COUNTIF('SOURCE SG'!$F:$F,$A34)&gt;0,SUMIF('SOURCE SG'!$F:$F,$A34,'SOURCE SG'!$C:$C),IF(COUNTIF('SOURCE SG'!$F:$F,$A34 &amp; "?")&gt;0,SUMIF('SOURCE SG'!$F:$F,$A34 &amp; "?", 'SOURCE SG'!$C:$C),"..."))</f>
        <v>...</v>
      </c>
      <c r="J34" s="587" t="str">
        <f>IF(COUNTIF('SOURCE LG'!$F:$F,$A34)&gt;0,SUMIF('SOURCE LG'!$F:$F,$A34,'SOURCE LG'!$C:$C),IF(COUNTIF('SOURCE LG'!$F:$F,$A34 &amp; "?")&gt;0,SUMIF('SOURCE LG'!$F:$F,$A34 &amp; "?", 'SOURCE LG'!$C:$C),"..."))</f>
        <v>...</v>
      </c>
      <c r="K34" s="587" t="str">
        <f>IF(COUNTIF('SOURCE CT'!$F:$F,$A34)&gt;0,SUMIF('SOURCE CT'!$F:$F,$A34,'SOURCE CT'!$C:$C),IF(COUNTIF('SOURCE CT'!$F:$F,$A34 &amp; "?")&gt;0,SUMIF('SOURCE CT'!$F:$F,$A34 &amp; "?", 'SOURCE CT'!$C:$C),"..."))</f>
        <v>...</v>
      </c>
      <c r="L34" s="587" t="str">
        <f>IF(COUNTIF('SOURCE GG'!$F:$F,$A34)&gt;0,SUMIF('SOURCE GG'!$F:$F,$A34,'SOURCE GG'!$C:$C),IF(COUNTIF('SOURCE GG'!$F:$F,$A34 &amp; "?")&gt;0,SUMIF('SOURCE GG'!$F:$F,$A34 &amp; "?", 'SOURCE GG'!$C:$C),IF(COUNT(H34:K34)&gt;0,SUM(H34:K34),"...")))</f>
        <v>...</v>
      </c>
      <c r="M34" s="587" t="str">
        <f>IF(COUNTIF('SOURCE NFPC'!$F:$F,$A34)&gt;0,SUMIF('SOURCE NFPC'!$F:$F,$A34,'SOURCE NFPC'!$C:$C),IF(COUNTIF('SOURCE NFPC'!$F:$F,$A34 &amp; "?")&gt;0,SUMIF('SOURCE NFPC'!$F:$F,$A34 &amp; "?", 'SOURCE NFPC'!$C:$C),"..."))</f>
        <v>...</v>
      </c>
      <c r="N34" s="587" t="str">
        <f>IF(COUNTIF('SOURCE CN'!$F:$F,$A34)&gt;0,SUMIF('SOURCE CN'!$F:$F,$A34,'SOURCE CN'!$C:$C),IF(COUNTIF('SOURCE CN'!$F:$F,$A34 &amp; "?")&gt;0,SUMIF('SOURCE CN'!$F:$F,$A34 &amp; "?", 'SOURCE CN'!$C:$C),"..."))</f>
        <v>...</v>
      </c>
      <c r="O34" s="587" t="str">
        <f>IF(COUNTIF('SOURCE NFPS'!$F:$F,$A34)&gt;0,SUMIF('SOURCE NFPS'!$F:$F,$A34,'SOURCE NFPS'!$C:$C),IF(COUNTIF('SOURCE NFPS'!$F:$F,$A34 &amp; "?")&gt;0,SUMIF('SOURCE NFPS'!$F:$F,$A34 &amp; "?", 'SOURCE NFPS'!$C:$C),IF(COUNT(L34:N34)&gt;0,SUM(L34:N34),"...")))</f>
        <v>...</v>
      </c>
      <c r="Q34" s="563">
        <f t="shared" si="0"/>
        <v>0</v>
      </c>
      <c r="R34" s="565">
        <f t="shared" si="1"/>
        <v>0</v>
      </c>
      <c r="S34" s="565">
        <f t="shared" si="2"/>
        <v>0</v>
      </c>
      <c r="U34" s="65">
        <v>5215</v>
      </c>
      <c r="V34" s="65" t="str">
        <f t="shared" si="3"/>
        <v>A5215</v>
      </c>
    </row>
    <row r="35" spans="1:22" ht="9.75" customHeight="1">
      <c r="A35" s="676">
        <v>5216</v>
      </c>
      <c r="B35" s="151" t="s">
        <v>1344</v>
      </c>
      <c r="C35" s="4" t="s">
        <v>1063</v>
      </c>
      <c r="D35" s="587" t="str">
        <f>IF(COUNTIF('SOURCE BA'!$F:$F,$A35)&gt;0,SUMIF('SOURCE BA'!$F:$F,$A35,'SOURCE BA'!$C:$C),IF(COUNTIF('SOURCE BA'!$F:$F,$A35 &amp; "?")&gt;0,SUMIF('SOURCE BA'!$F:$F,$A35 &amp; "?", 'SOURCE BA'!$C:$C),"..."))</f>
        <v>...</v>
      </c>
      <c r="E35" s="587" t="str">
        <f>IF(COUNTIF('SOURCE EA'!$F:$F,$A35)&gt;0,SUMIF('SOURCE EA'!$F:$F,$A35,'SOURCE EA'!$C:$C),IF(COUNTIF('SOURCE EA'!$F:$F,$A35 &amp; "?")&gt;0,SUMIF('SOURCE EA'!$F:$F,$A35 &amp; "?", 'SOURCE EA'!$C:$C),"..."))</f>
        <v>...</v>
      </c>
      <c r="F35" s="587" t="str">
        <f>IF(COUNTIF('SOURCE SS'!$F:$F,$A35)&gt;0,SUMIF('SOURCE SS'!$F:$F,$A35,'SOURCE SS'!$C:$C),IF(COUNTIF('SOURCE SS'!$F:$F,$A35 &amp; "?")&gt;0,SUMIF('SOURCE SS'!$F:$F,$A35 &amp; "?", 'SOURCE SS'!$C:$C),"..."))</f>
        <v>...</v>
      </c>
      <c r="G35" s="587" t="str">
        <f>IF(COUNTIF('SOURCE CC'!$F:$F,$A35)&gt;0,SUMIF('SOURCE CC'!$F:$F,$A35,'SOURCE CC'!$C:$C),IF(COUNTIF('SOURCE CC'!$F:$F,$A35 &amp; "?")&gt;0,SUMIF('SOURCE CC'!$F:$F,$A35 &amp; "?", 'SOURCE CC'!$C:$C),"..."))</f>
        <v>...</v>
      </c>
      <c r="H35" s="587" t="str">
        <f>IF(COUNTIF('SOURCE CG'!$F:$F,$A35)&gt;0,SUMIF('SOURCE CG'!$F:$F,$A35,'SOURCE CG'!$C:$C),IF(COUNTIF('SOURCE CG'!$F:$F,$A35 &amp; "?")&gt;0,SUMIF('SOURCE CG'!$F:$F,$A35 &amp; "?", 'SOURCE CG'!$C:$C),IF(COUNT(D35:G35)&gt;0,SUM(D35:G35),"...")))</f>
        <v>...</v>
      </c>
      <c r="I35" s="587" t="str">
        <f>IF(COUNTIF('SOURCE SG'!$F:$F,$A35)&gt;0,SUMIF('SOURCE SG'!$F:$F,$A35,'SOURCE SG'!$C:$C),IF(COUNTIF('SOURCE SG'!$F:$F,$A35 &amp; "?")&gt;0,SUMIF('SOURCE SG'!$F:$F,$A35 &amp; "?", 'SOURCE SG'!$C:$C),"..."))</f>
        <v>...</v>
      </c>
      <c r="J35" s="587" t="str">
        <f>IF(COUNTIF('SOURCE LG'!$F:$F,$A35)&gt;0,SUMIF('SOURCE LG'!$F:$F,$A35,'SOURCE LG'!$C:$C),IF(COUNTIF('SOURCE LG'!$F:$F,$A35 &amp; "?")&gt;0,SUMIF('SOURCE LG'!$F:$F,$A35 &amp; "?", 'SOURCE LG'!$C:$C),"..."))</f>
        <v>...</v>
      </c>
      <c r="K35" s="587" t="str">
        <f>IF(COUNTIF('SOURCE CT'!$F:$F,$A35)&gt;0,SUMIF('SOURCE CT'!$F:$F,$A35,'SOURCE CT'!$C:$C),IF(COUNTIF('SOURCE CT'!$F:$F,$A35 &amp; "?")&gt;0,SUMIF('SOURCE CT'!$F:$F,$A35 &amp; "?", 'SOURCE CT'!$C:$C),"..."))</f>
        <v>...</v>
      </c>
      <c r="L35" s="587" t="str">
        <f>IF(COUNTIF('SOURCE GG'!$F:$F,$A35)&gt;0,SUMIF('SOURCE GG'!$F:$F,$A35,'SOURCE GG'!$C:$C),IF(COUNTIF('SOURCE GG'!$F:$F,$A35 &amp; "?")&gt;0,SUMIF('SOURCE GG'!$F:$F,$A35 &amp; "?", 'SOURCE GG'!$C:$C),IF(COUNT(H35:K35)&gt;0,SUM(H35:K35),"...")))</f>
        <v>...</v>
      </c>
      <c r="M35" s="587" t="str">
        <f>IF(COUNTIF('SOURCE NFPC'!$F:$F,$A35)&gt;0,SUMIF('SOURCE NFPC'!$F:$F,$A35,'SOURCE NFPC'!$C:$C),IF(COUNTIF('SOURCE NFPC'!$F:$F,$A35 &amp; "?")&gt;0,SUMIF('SOURCE NFPC'!$F:$F,$A35 &amp; "?", 'SOURCE NFPC'!$C:$C),"..."))</f>
        <v>...</v>
      </c>
      <c r="N35" s="587" t="str">
        <f>IF(COUNTIF('SOURCE CN'!$F:$F,$A35)&gt;0,SUMIF('SOURCE CN'!$F:$F,$A35,'SOURCE CN'!$C:$C),IF(COUNTIF('SOURCE CN'!$F:$F,$A35 &amp; "?")&gt;0,SUMIF('SOURCE CN'!$F:$F,$A35 &amp; "?", 'SOURCE CN'!$C:$C),"..."))</f>
        <v>...</v>
      </c>
      <c r="O35" s="587" t="str">
        <f>IF(COUNTIF('SOURCE NFPS'!$F:$F,$A35)&gt;0,SUMIF('SOURCE NFPS'!$F:$F,$A35,'SOURCE NFPS'!$C:$C),IF(COUNTIF('SOURCE NFPS'!$F:$F,$A35 &amp; "?")&gt;0,SUMIF('SOURCE NFPS'!$F:$F,$A35 &amp; "?", 'SOURCE NFPS'!$C:$C),IF(COUNT(L35:N35)&gt;0,SUM(L35:N35),"...")))</f>
        <v>...</v>
      </c>
      <c r="Q35" s="563">
        <f t="shared" si="0"/>
        <v>0</v>
      </c>
      <c r="R35" s="565">
        <f t="shared" si="1"/>
        <v>0</v>
      </c>
      <c r="S35" s="565">
        <f t="shared" si="2"/>
        <v>0</v>
      </c>
      <c r="U35" s="65">
        <v>5216</v>
      </c>
      <c r="V35" s="65" t="str">
        <f t="shared" si="3"/>
        <v>A5216</v>
      </c>
    </row>
    <row r="36" spans="1:22" ht="9.75" customHeight="1">
      <c r="A36" s="676">
        <v>5217</v>
      </c>
      <c r="B36" s="151" t="s">
        <v>1345</v>
      </c>
      <c r="C36" s="4" t="s">
        <v>1063</v>
      </c>
      <c r="D36" s="587" t="str">
        <f>IF(COUNTIF('SOURCE BA'!$F:$F,$A36)&gt;0,SUMIF('SOURCE BA'!$F:$F,$A36,'SOURCE BA'!$C:$C),IF(COUNTIF('SOURCE BA'!$F:$F,$A36 &amp; "?")&gt;0,SUMIF('SOURCE BA'!$F:$F,$A36 &amp; "?", 'SOURCE BA'!$C:$C),"..."))</f>
        <v>...</v>
      </c>
      <c r="E36" s="587" t="str">
        <f>IF(COUNTIF('SOURCE EA'!$F:$F,$A36)&gt;0,SUMIF('SOURCE EA'!$F:$F,$A36,'SOURCE EA'!$C:$C),IF(COUNTIF('SOURCE EA'!$F:$F,$A36 &amp; "?")&gt;0,SUMIF('SOURCE EA'!$F:$F,$A36 &amp; "?", 'SOURCE EA'!$C:$C),"..."))</f>
        <v>...</v>
      </c>
      <c r="F36" s="587" t="str">
        <f>IF(COUNTIF('SOURCE SS'!$F:$F,$A36)&gt;0,SUMIF('SOURCE SS'!$F:$F,$A36,'SOURCE SS'!$C:$C),IF(COUNTIF('SOURCE SS'!$F:$F,$A36 &amp; "?")&gt;0,SUMIF('SOURCE SS'!$F:$F,$A36 &amp; "?", 'SOURCE SS'!$C:$C),"..."))</f>
        <v>...</v>
      </c>
      <c r="G36" s="587" t="str">
        <f>IF(COUNTIF('SOURCE CC'!$F:$F,$A36)&gt;0,SUMIF('SOURCE CC'!$F:$F,$A36,'SOURCE CC'!$C:$C),IF(COUNTIF('SOURCE CC'!$F:$F,$A36 &amp; "?")&gt;0,SUMIF('SOURCE CC'!$F:$F,$A36 &amp; "?", 'SOURCE CC'!$C:$C),"..."))</f>
        <v>...</v>
      </c>
      <c r="H36" s="587" t="str">
        <f>IF(COUNTIF('SOURCE CG'!$F:$F,$A36)&gt;0,SUMIF('SOURCE CG'!$F:$F,$A36,'SOURCE CG'!$C:$C),IF(COUNTIF('SOURCE CG'!$F:$F,$A36 &amp; "?")&gt;0,SUMIF('SOURCE CG'!$F:$F,$A36 &amp; "?", 'SOURCE CG'!$C:$C),IF(COUNT(D36:G36)&gt;0,SUM(D36:G36),"...")))</f>
        <v>...</v>
      </c>
      <c r="I36" s="587" t="str">
        <f>IF(COUNTIF('SOURCE SG'!$F:$F,$A36)&gt;0,SUMIF('SOURCE SG'!$F:$F,$A36,'SOURCE SG'!$C:$C),IF(COUNTIF('SOURCE SG'!$F:$F,$A36 &amp; "?")&gt;0,SUMIF('SOURCE SG'!$F:$F,$A36 &amp; "?", 'SOURCE SG'!$C:$C),"..."))</f>
        <v>...</v>
      </c>
      <c r="J36" s="587" t="str">
        <f>IF(COUNTIF('SOURCE LG'!$F:$F,$A36)&gt;0,SUMIF('SOURCE LG'!$F:$F,$A36,'SOURCE LG'!$C:$C),IF(COUNTIF('SOURCE LG'!$F:$F,$A36 &amp; "?")&gt;0,SUMIF('SOURCE LG'!$F:$F,$A36 &amp; "?", 'SOURCE LG'!$C:$C),"..."))</f>
        <v>...</v>
      </c>
      <c r="K36" s="587" t="str">
        <f>IF(COUNTIF('SOURCE CT'!$F:$F,$A36)&gt;0,SUMIF('SOURCE CT'!$F:$F,$A36,'SOURCE CT'!$C:$C),IF(COUNTIF('SOURCE CT'!$F:$F,$A36 &amp; "?")&gt;0,SUMIF('SOURCE CT'!$F:$F,$A36 &amp; "?", 'SOURCE CT'!$C:$C),"..."))</f>
        <v>...</v>
      </c>
      <c r="L36" s="587" t="str">
        <f>IF(COUNTIF('SOURCE GG'!$F:$F,$A36)&gt;0,SUMIF('SOURCE GG'!$F:$F,$A36,'SOURCE GG'!$C:$C),IF(COUNTIF('SOURCE GG'!$F:$F,$A36 &amp; "?")&gt;0,SUMIF('SOURCE GG'!$F:$F,$A36 &amp; "?", 'SOURCE GG'!$C:$C),IF(COUNT(H36:K36)&gt;0,SUM(H36:K36),"...")))</f>
        <v>...</v>
      </c>
      <c r="M36" s="587" t="str">
        <f>IF(COUNTIF('SOURCE NFPC'!$F:$F,$A36)&gt;0,SUMIF('SOURCE NFPC'!$F:$F,$A36,'SOURCE NFPC'!$C:$C),IF(COUNTIF('SOURCE NFPC'!$F:$F,$A36 &amp; "?")&gt;0,SUMIF('SOURCE NFPC'!$F:$F,$A36 &amp; "?", 'SOURCE NFPC'!$C:$C),"..."))</f>
        <v>...</v>
      </c>
      <c r="N36" s="587" t="str">
        <f>IF(COUNTIF('SOURCE CN'!$F:$F,$A36)&gt;0,SUMIF('SOURCE CN'!$F:$F,$A36,'SOURCE CN'!$C:$C),IF(COUNTIF('SOURCE CN'!$F:$F,$A36 &amp; "?")&gt;0,SUMIF('SOURCE CN'!$F:$F,$A36 &amp; "?", 'SOURCE CN'!$C:$C),"..."))</f>
        <v>...</v>
      </c>
      <c r="O36" s="587" t="str">
        <f>IF(COUNTIF('SOURCE NFPS'!$F:$F,$A36)&gt;0,SUMIF('SOURCE NFPS'!$F:$F,$A36,'SOURCE NFPS'!$C:$C),IF(COUNTIF('SOURCE NFPS'!$F:$F,$A36 &amp; "?")&gt;0,SUMIF('SOURCE NFPS'!$F:$F,$A36 &amp; "?", 'SOURCE NFPS'!$C:$C),IF(COUNT(L36:N36)&gt;0,SUM(L36:N36),"...")))</f>
        <v>...</v>
      </c>
      <c r="Q36" s="563">
        <f t="shared" si="0"/>
        <v>0</v>
      </c>
      <c r="R36" s="565">
        <f t="shared" si="1"/>
        <v>0</v>
      </c>
      <c r="S36" s="565">
        <f t="shared" si="2"/>
        <v>0</v>
      </c>
      <c r="U36" s="65">
        <v>5217</v>
      </c>
      <c r="V36" s="65" t="str">
        <f t="shared" si="3"/>
        <v>A5217</v>
      </c>
    </row>
    <row r="37" spans="1:22" ht="9.75" customHeight="1">
      <c r="A37" s="676">
        <v>5218</v>
      </c>
      <c r="B37" s="151" t="s">
        <v>411</v>
      </c>
      <c r="C37" s="4" t="s">
        <v>1063</v>
      </c>
      <c r="D37" s="587" t="str">
        <f>IF(COUNTIF('SOURCE BA'!$F:$F,$A37)&gt;0,SUMIF('SOURCE BA'!$F:$F,$A37,'SOURCE BA'!$C:$C),IF(COUNTIF('SOURCE BA'!$F:$F,$A37 &amp; "?")&gt;0,SUMIF('SOURCE BA'!$F:$F,$A37 &amp; "?", 'SOURCE BA'!$C:$C),"..."))</f>
        <v>...</v>
      </c>
      <c r="E37" s="587" t="str">
        <f>IF(COUNTIF('SOURCE EA'!$F:$F,$A37)&gt;0,SUMIF('SOURCE EA'!$F:$F,$A37,'SOURCE EA'!$C:$C),IF(COUNTIF('SOURCE EA'!$F:$F,$A37 &amp; "?")&gt;0,SUMIF('SOURCE EA'!$F:$F,$A37 &amp; "?", 'SOURCE EA'!$C:$C),"..."))</f>
        <v>...</v>
      </c>
      <c r="F37" s="587" t="str">
        <f>IF(COUNTIF('SOURCE SS'!$F:$F,$A37)&gt;0,SUMIF('SOURCE SS'!$F:$F,$A37,'SOURCE SS'!$C:$C),IF(COUNTIF('SOURCE SS'!$F:$F,$A37 &amp; "?")&gt;0,SUMIF('SOURCE SS'!$F:$F,$A37 &amp; "?", 'SOURCE SS'!$C:$C),"..."))</f>
        <v>...</v>
      </c>
      <c r="G37" s="587" t="str">
        <f>IF(COUNTIF('SOURCE CC'!$F:$F,$A37)&gt;0,SUMIF('SOURCE CC'!$F:$F,$A37,'SOURCE CC'!$C:$C),IF(COUNTIF('SOURCE CC'!$F:$F,$A37 &amp; "?")&gt;0,SUMIF('SOURCE CC'!$F:$F,$A37 &amp; "?", 'SOURCE CC'!$C:$C),"..."))</f>
        <v>...</v>
      </c>
      <c r="H37" s="587" t="str">
        <f>IF(COUNTIF('SOURCE CG'!$F:$F,$A37)&gt;0,SUMIF('SOURCE CG'!$F:$F,$A37,'SOURCE CG'!$C:$C),IF(COUNTIF('SOURCE CG'!$F:$F,$A37 &amp; "?")&gt;0,SUMIF('SOURCE CG'!$F:$F,$A37 &amp; "?", 'SOURCE CG'!$C:$C),IF(COUNT(D37:G37)&gt;0,SUM(D37:G37),"...")))</f>
        <v>...</v>
      </c>
      <c r="I37" s="587" t="str">
        <f>IF(COUNTIF('SOURCE SG'!$F:$F,$A37)&gt;0,SUMIF('SOURCE SG'!$F:$F,$A37,'SOURCE SG'!$C:$C),IF(COUNTIF('SOURCE SG'!$F:$F,$A37 &amp; "?")&gt;0,SUMIF('SOURCE SG'!$F:$F,$A37 &amp; "?", 'SOURCE SG'!$C:$C),"..."))</f>
        <v>...</v>
      </c>
      <c r="J37" s="587" t="str">
        <f>IF(COUNTIF('SOURCE LG'!$F:$F,$A37)&gt;0,SUMIF('SOURCE LG'!$F:$F,$A37,'SOURCE LG'!$C:$C),IF(COUNTIF('SOURCE LG'!$F:$F,$A37 &amp; "?")&gt;0,SUMIF('SOURCE LG'!$F:$F,$A37 &amp; "?", 'SOURCE LG'!$C:$C),"..."))</f>
        <v>...</v>
      </c>
      <c r="K37" s="587" t="str">
        <f>IF(COUNTIF('SOURCE CT'!$F:$F,$A37)&gt;0,SUMIF('SOURCE CT'!$F:$F,$A37,'SOURCE CT'!$C:$C),IF(COUNTIF('SOURCE CT'!$F:$F,$A37 &amp; "?")&gt;0,SUMIF('SOURCE CT'!$F:$F,$A37 &amp; "?", 'SOURCE CT'!$C:$C),"..."))</f>
        <v>...</v>
      </c>
      <c r="L37" s="587" t="str">
        <f>IF(COUNTIF('SOURCE GG'!$F:$F,$A37)&gt;0,SUMIF('SOURCE GG'!$F:$F,$A37,'SOURCE GG'!$C:$C),IF(COUNTIF('SOURCE GG'!$F:$F,$A37 &amp; "?")&gt;0,SUMIF('SOURCE GG'!$F:$F,$A37 &amp; "?", 'SOURCE GG'!$C:$C),IF(COUNT(H37:K37)&gt;0,SUM(H37:K37),"...")))</f>
        <v>...</v>
      </c>
      <c r="M37" s="587" t="str">
        <f>IF(COUNTIF('SOURCE NFPC'!$F:$F,$A37)&gt;0,SUMIF('SOURCE NFPC'!$F:$F,$A37,'SOURCE NFPC'!$C:$C),IF(COUNTIF('SOURCE NFPC'!$F:$F,$A37 &amp; "?")&gt;0,SUMIF('SOURCE NFPC'!$F:$F,$A37 &amp; "?", 'SOURCE NFPC'!$C:$C),"..."))</f>
        <v>...</v>
      </c>
      <c r="N37" s="587" t="str">
        <f>IF(COUNTIF('SOURCE CN'!$F:$F,$A37)&gt;0,SUMIF('SOURCE CN'!$F:$F,$A37,'SOURCE CN'!$C:$C),IF(COUNTIF('SOURCE CN'!$F:$F,$A37 &amp; "?")&gt;0,SUMIF('SOURCE CN'!$F:$F,$A37 &amp; "?", 'SOURCE CN'!$C:$C),"..."))</f>
        <v>...</v>
      </c>
      <c r="O37" s="587" t="str">
        <f>IF(COUNTIF('SOURCE NFPS'!$F:$F,$A37)&gt;0,SUMIF('SOURCE NFPS'!$F:$F,$A37,'SOURCE NFPS'!$C:$C),IF(COUNTIF('SOURCE NFPS'!$F:$F,$A37 &amp; "?")&gt;0,SUMIF('SOURCE NFPS'!$F:$F,$A37 &amp; "?", 'SOURCE NFPS'!$C:$C),IF(COUNT(L37:N37)&gt;0,SUM(L37:N37),"...")))</f>
        <v>...</v>
      </c>
      <c r="Q37" s="563">
        <f t="shared" si="0"/>
        <v>0</v>
      </c>
      <c r="R37" s="565">
        <f t="shared" si="1"/>
        <v>0</v>
      </c>
      <c r="S37" s="565">
        <f t="shared" si="2"/>
        <v>0</v>
      </c>
      <c r="U37" s="65">
        <v>5218</v>
      </c>
      <c r="V37" s="65" t="str">
        <f t="shared" si="3"/>
        <v>A5218</v>
      </c>
    </row>
    <row r="38" spans="1:22" ht="9.75" customHeight="1">
      <c r="A38" s="675">
        <v>522</v>
      </c>
      <c r="B38" s="150" t="s">
        <v>2336</v>
      </c>
      <c r="C38" s="4" t="s">
        <v>1063</v>
      </c>
      <c r="D38" s="605" t="str">
        <f>IF(COUNTIF('SOURCE BA'!$F:$F,$A38)&gt;0,SUMIF('SOURCE BA'!$F:$F,$A38,'SOURCE BA'!$C:$C),IF(COUNT(D39:D46)&gt;0, SUM(D39:D46),IF(COUNTIF('SOURCE BA'!$F:$F,$A38 &amp; "?")&gt;0,SUMIF('SOURCE BA'!$F:$F,$A38 &amp; "?", 'SOURCE BA'!$C:$C),"...")))</f>
        <v>...</v>
      </c>
      <c r="E38" s="605" t="str">
        <f>IF(COUNTIF('SOURCE EA'!$F:$F,$A38)&gt;0,SUMIF('SOURCE EA'!$F:$F,$A38,'SOURCE EA'!$C:$C),IF(COUNT(E39:E46)&gt;0, SUM(E39:E46),IF(COUNTIF('SOURCE EA'!$F:$F,$A38 &amp; "?")&gt;0,SUMIF('SOURCE EA'!$F:$F,$A38 &amp; "?", 'SOURCE EA'!$C:$C),"...")))</f>
        <v>...</v>
      </c>
      <c r="F38" s="605" t="str">
        <f>IF(COUNTIF('SOURCE SS'!$F:$F,$A38)&gt;0,SUMIF('SOURCE SS'!$F:$F,$A38,'SOURCE SS'!$C:$C),IF(COUNT(F39:F46)&gt;0, SUM(F39:F46),IF(COUNTIF('SOURCE SS'!$F:$F,$A38 &amp; "?")&gt;0,SUMIF('SOURCE SS'!$F:$F,$A38 &amp; "?", 'SOURCE SS'!$C:$C),"...")))</f>
        <v>...</v>
      </c>
      <c r="G38" s="605" t="str">
        <f>IF(COUNTIF('SOURCE CC'!$F:$F,$A38)&gt;0,SUMIF('SOURCE CC'!$F:$F,$A38,'SOURCE CC'!$C:$C),IF(COUNT(G39:G46)&gt;0, SUM(G39:G46),IF(COUNTIF('SOURCE CC'!$F:$F,$A38 &amp; "?")&gt;0,SUMIF('SOURCE CC'!$F:$F,$A38 &amp; "?", 'SOURCE CC'!$C:$C),"...")))</f>
        <v>...</v>
      </c>
      <c r="H38" s="605" t="str">
        <f>IF(COUNTIF('SOURCE CG'!$F:$F,$A38)&gt;0,SUMIF('SOURCE CG'!$F:$F,$A38,'SOURCE CG'!$C:$C),IF(COUNT(H39:H46)&gt;0, SUM(H39:H46),IF(COUNTIF('SOURCE CG'!$F:$F,$A38 &amp; "?")&gt;0,SUMIF('SOURCE CG'!$F:$F,$A38 &amp; "?", 'SOURCE CG'!$C:$C),IF(COUNT(D38:G38)&gt;0,SUM(D38:G38),"..."))))</f>
        <v>...</v>
      </c>
      <c r="I38" s="605" t="str">
        <f>IF(COUNTIF('SOURCE SG'!$F:$F,$A38)&gt;0,SUMIF('SOURCE SG'!$F:$F,$A38,'SOURCE SG'!$C:$C),IF(COUNT(I39:I46)&gt;0, SUM(I39:I46),IF(COUNTIF('SOURCE SG'!$F:$F,$A38 &amp; "?")&gt;0,SUMIF('SOURCE SG'!$F:$F,$A38 &amp; "?", 'SOURCE SG'!$C:$C),"...")))</f>
        <v>...</v>
      </c>
      <c r="J38" s="605" t="str">
        <f>IF(COUNTIF('SOURCE LG'!$F:$F,$A38)&gt;0,SUMIF('SOURCE LG'!$F:$F,$A38,'SOURCE LG'!$C:$C),IF(COUNT(J39:J46)&gt;0, SUM(J39:J46),IF(COUNTIF('SOURCE LG'!$F:$F,$A38 &amp; "?")&gt;0,SUMIF('SOURCE LG'!$F:$F,$A38 &amp; "?", 'SOURCE LG'!$C:$C),"...")))</f>
        <v>...</v>
      </c>
      <c r="K38" s="605" t="str">
        <f>IF(COUNTIF('SOURCE CT'!$F:$F,$A38)&gt;0,SUMIF('SOURCE CT'!$F:$F,$A38,'SOURCE CT'!$C:$C),IF(COUNT(K39:K46)&gt;0, SUM(K39:K46),IF(COUNTIF('SOURCE CT'!$F:$F,$A38 &amp; "?")&gt;0,SUMIF('SOURCE CT'!$F:$F,$A38 &amp; "?", 'SOURCE CT'!$C:$C),"...")))</f>
        <v>...</v>
      </c>
      <c r="L38" s="605" t="str">
        <f>IF(COUNTIF('SOURCE GG'!$F:$F,$A38)&gt;0,SUMIF('SOURCE GG'!$F:$F,$A38,'SOURCE GG'!$C:$C),IF(COUNT(L39:L46)&gt;0, SUM(L39:L46),IF(COUNTIF('SOURCE GG'!$F:$F,$A38 &amp; "?")&gt;0,SUMIF('SOURCE GG'!$F:$F,$A38 &amp; "?", 'SOURCE GG'!$C:$C),IF(COUNT(H38:K38)&gt;0,SUM(H38:K38),"..."))))</f>
        <v>...</v>
      </c>
      <c r="M38" s="605" t="str">
        <f>IF(COUNTIF('SOURCE NFPC'!$F:$F,$A38)&gt;0,SUMIF('SOURCE NFPC'!$F:$F,$A38,'SOURCE NFPC'!$C:$C),IF(COUNT(M39:M46)&gt;0, SUM(M39:M46),IF(COUNTIF('SOURCE NFPC'!$F:$F,$A38 &amp; "?")&gt;0,SUMIF('SOURCE NFPC'!$F:$F,$A38 &amp; "?", 'SOURCE NFPC'!$C:$C),"...")))</f>
        <v>...</v>
      </c>
      <c r="N38" s="605" t="str">
        <f>IF(COUNTIF('SOURCE CN'!$F:$F,$A38)&gt;0,SUMIF('SOURCE CN'!$F:$F,$A38,'SOURCE CN'!$C:$C),IF(COUNT(N39:N46)&gt;0, SUM(N39:N46),IF(COUNTIF('SOURCE CN'!$F:$F,$A38 &amp; "?")&gt;0,SUMIF('SOURCE CN'!$F:$F,$A38 &amp; "?", 'SOURCE CN'!$C:$C),"...")))</f>
        <v>...</v>
      </c>
      <c r="O38" s="605" t="str">
        <f>IF(COUNTIF('SOURCE NFPS'!$F:$F,$A38)&gt;0,SUMIF('SOURCE NFPS'!$F:$F,$A38,'SOURCE NFPS'!$C:$C),IF(COUNT(O39:O46)&gt;0, SUM(O39:O46),IF(COUNTIF('SOURCE NFPS'!$F:$F,$A38 &amp; "?")&gt;0,SUMIF('SOURCE NFPS'!$F:$F,$A38 &amp; "?", 'SOURCE NFPS'!$C:$C),IF(COUNT(L38:N38)&gt;0,SUM(L38:N38),"..."))))</f>
        <v>...</v>
      </c>
      <c r="Q38" s="563">
        <f t="shared" si="0"/>
        <v>0</v>
      </c>
      <c r="R38" s="565">
        <f t="shared" si="1"/>
        <v>0</v>
      </c>
      <c r="S38" s="565">
        <f t="shared" si="2"/>
        <v>0</v>
      </c>
      <c r="U38" s="63">
        <v>522</v>
      </c>
      <c r="V38" s="63" t="str">
        <f t="shared" si="3"/>
        <v>A522</v>
      </c>
    </row>
    <row r="39" spans="1:22" ht="15" customHeight="1">
      <c r="A39" s="676">
        <v>5221</v>
      </c>
      <c r="B39" s="151" t="s">
        <v>2319</v>
      </c>
      <c r="C39" s="4"/>
      <c r="D39" s="587" t="str">
        <f>IF(COUNTIF('SOURCE BA'!$F:$F,$A39)&gt;0,SUMIF('SOURCE BA'!$F:$F,$A39,'SOURCE BA'!$C:$C),IF(COUNTIF('SOURCE BA'!$F:$F,$A39 &amp; "?")&gt;0,SUMIF('SOURCE BA'!$F:$F,$A39 &amp; "?", 'SOURCE BA'!$C:$C),"..."))</f>
        <v>...</v>
      </c>
      <c r="E39" s="587" t="str">
        <f>IF(COUNTIF('SOURCE EA'!$F:$F,$A39)&gt;0,SUMIF('SOURCE EA'!$F:$F,$A39,'SOURCE EA'!$C:$C),IF(COUNTIF('SOURCE EA'!$F:$F,$A39 &amp; "?")&gt;0,SUMIF('SOURCE EA'!$F:$F,$A39 &amp; "?", 'SOURCE EA'!$C:$C),"..."))</f>
        <v>...</v>
      </c>
      <c r="F39" s="587" t="str">
        <f>IF(COUNTIF('SOURCE SS'!$F:$F,$A39)&gt;0,SUMIF('SOURCE SS'!$F:$F,$A39,'SOURCE SS'!$C:$C),IF(COUNTIF('SOURCE SS'!$F:$F,$A39 &amp; "?")&gt;0,SUMIF('SOURCE SS'!$F:$F,$A39 &amp; "?", 'SOURCE SS'!$C:$C),"..."))</f>
        <v>...</v>
      </c>
      <c r="G39" s="587" t="str">
        <f>IF(COUNTIF('SOURCE CC'!$F:$F,$A39)&gt;0,SUMIF('SOURCE CC'!$F:$F,$A39,'SOURCE CC'!$C:$C),IF(COUNTIF('SOURCE CC'!$F:$F,$A39 &amp; "?")&gt;0,SUMIF('SOURCE CC'!$F:$F,$A39 &amp; "?", 'SOURCE CC'!$C:$C),"..."))</f>
        <v>...</v>
      </c>
      <c r="H39" s="587" t="str">
        <f>IF(COUNTIF('SOURCE CG'!$F:$F,$A39)&gt;0,SUMIF('SOURCE CG'!$F:$F,$A39,'SOURCE CG'!$C:$C),IF(COUNTIF('SOURCE CG'!$F:$F,$A39 &amp; "?")&gt;0,SUMIF('SOURCE CG'!$F:$F,$A39 &amp; "?", 'SOURCE CG'!$C:$C),IF(COUNT(D39:G39)&gt;0,SUM(D39:G39),"...")))</f>
        <v>...</v>
      </c>
      <c r="I39" s="587" t="str">
        <f>IF(COUNTIF('SOURCE SG'!$F:$F,$A39)&gt;0,SUMIF('SOURCE SG'!$F:$F,$A39,'SOURCE SG'!$C:$C),IF(COUNTIF('SOURCE SG'!$F:$F,$A39 &amp; "?")&gt;0,SUMIF('SOURCE SG'!$F:$F,$A39 &amp; "?", 'SOURCE SG'!$C:$C),"..."))</f>
        <v>...</v>
      </c>
      <c r="J39" s="587" t="str">
        <f>IF(COUNTIF('SOURCE LG'!$F:$F,$A39)&gt;0,SUMIF('SOURCE LG'!$F:$F,$A39,'SOURCE LG'!$C:$C),IF(COUNTIF('SOURCE LG'!$F:$F,$A39 &amp; "?")&gt;0,SUMIF('SOURCE LG'!$F:$F,$A39 &amp; "?", 'SOURCE LG'!$C:$C),"..."))</f>
        <v>...</v>
      </c>
      <c r="K39" s="587" t="str">
        <f>IF(COUNTIF('SOURCE CT'!$F:$F,$A39)&gt;0,SUMIF('SOURCE CT'!$F:$F,$A39,'SOURCE CT'!$C:$C),IF(COUNTIF('SOURCE CT'!$F:$F,$A39 &amp; "?")&gt;0,SUMIF('SOURCE CT'!$F:$F,$A39 &amp; "?", 'SOURCE CT'!$C:$C),"..."))</f>
        <v>...</v>
      </c>
      <c r="L39" s="587" t="str">
        <f>IF(COUNTIF('SOURCE GG'!$F:$F,$A39)&gt;0,SUMIF('SOURCE GG'!$F:$F,$A39,'SOURCE GG'!$C:$C),IF(COUNTIF('SOURCE GG'!$F:$F,$A39 &amp; "?")&gt;0,SUMIF('SOURCE GG'!$F:$F,$A39 &amp; "?", 'SOURCE GG'!$C:$C),IF(COUNT(H39:K39)&gt;0,SUM(H39:K39),"...")))</f>
        <v>...</v>
      </c>
      <c r="M39" s="587" t="str">
        <f>IF(COUNTIF('SOURCE NFPC'!$F:$F,$A39)&gt;0,SUMIF('SOURCE NFPC'!$F:$F,$A39,'SOURCE NFPC'!$C:$C),IF(COUNTIF('SOURCE NFPC'!$F:$F,$A39 &amp; "?")&gt;0,SUMIF('SOURCE NFPC'!$F:$F,$A39 &amp; "?", 'SOURCE NFPC'!$C:$C),"..."))</f>
        <v>...</v>
      </c>
      <c r="N39" s="587" t="str">
        <f>IF(COUNTIF('SOURCE CN'!$F:$F,$A39)&gt;0,SUMIF('SOURCE CN'!$F:$F,$A39,'SOURCE CN'!$C:$C),IF(COUNTIF('SOURCE CN'!$F:$F,$A39 &amp; "?")&gt;0,SUMIF('SOURCE CN'!$F:$F,$A39 &amp; "?", 'SOURCE CN'!$C:$C),"..."))</f>
        <v>...</v>
      </c>
      <c r="O39" s="587" t="str">
        <f>IF(COUNTIF('SOURCE NFPS'!$F:$F,$A39)&gt;0,SUMIF('SOURCE NFPS'!$F:$F,$A39,'SOURCE NFPS'!$C:$C),IF(COUNTIF('SOURCE NFPS'!$F:$F,$A39 &amp; "?")&gt;0,SUMIF('SOURCE NFPS'!$F:$F,$A39 &amp; "?", 'SOURCE NFPS'!$C:$C),IF(COUNT(L39:N39)&gt;0,SUM(L39:N39),"...")))</f>
        <v>...</v>
      </c>
      <c r="Q39" s="563"/>
      <c r="R39" s="565"/>
      <c r="S39" s="565"/>
      <c r="U39" s="65"/>
      <c r="V39" s="65"/>
    </row>
    <row r="40" spans="1:22" ht="15" customHeight="1">
      <c r="A40" s="676">
        <v>5222</v>
      </c>
      <c r="B40" s="151" t="s">
        <v>943</v>
      </c>
      <c r="C40" s="4" t="s">
        <v>1063</v>
      </c>
      <c r="D40" s="587" t="str">
        <f>IF(COUNTIF('SOURCE BA'!$F:$F,$A40)&gt;0,SUMIF('SOURCE BA'!$F:$F,$A40,'SOURCE BA'!$C:$C),IF(COUNTIF('SOURCE BA'!$F:$F,$A40 &amp; "?")&gt;0,SUMIF('SOURCE BA'!$F:$F,$A40 &amp; "?", 'SOURCE BA'!$C:$C),"..."))</f>
        <v>...</v>
      </c>
      <c r="E40" s="587" t="str">
        <f>IF(COUNTIF('SOURCE EA'!$F:$F,$A40)&gt;0,SUMIF('SOURCE EA'!$F:$F,$A40,'SOURCE EA'!$C:$C),IF(COUNTIF('SOURCE EA'!$F:$F,$A40 &amp; "?")&gt;0,SUMIF('SOURCE EA'!$F:$F,$A40 &amp; "?", 'SOURCE EA'!$C:$C),"..."))</f>
        <v>...</v>
      </c>
      <c r="F40" s="587" t="str">
        <f>IF(COUNTIF('SOURCE SS'!$F:$F,$A40)&gt;0,SUMIF('SOURCE SS'!$F:$F,$A40,'SOURCE SS'!$C:$C),IF(COUNTIF('SOURCE SS'!$F:$F,$A40 &amp; "?")&gt;0,SUMIF('SOURCE SS'!$F:$F,$A40 &amp; "?", 'SOURCE SS'!$C:$C),"..."))</f>
        <v>...</v>
      </c>
      <c r="G40" s="587" t="str">
        <f>IF(COUNTIF('SOURCE CC'!$F:$F,$A40)&gt;0,SUMIF('SOURCE CC'!$F:$F,$A40,'SOURCE CC'!$C:$C),IF(COUNTIF('SOURCE CC'!$F:$F,$A40 &amp; "?")&gt;0,SUMIF('SOURCE CC'!$F:$F,$A40 &amp; "?", 'SOURCE CC'!$C:$C),"..."))</f>
        <v>...</v>
      </c>
      <c r="H40" s="587" t="str">
        <f>IF(COUNTIF('SOURCE CG'!$F:$F,$A40)&gt;0,SUMIF('SOURCE CG'!$F:$F,$A40,'SOURCE CG'!$C:$C),IF(COUNTIF('SOURCE CG'!$F:$F,$A40 &amp; "?")&gt;0,SUMIF('SOURCE CG'!$F:$F,$A40 &amp; "?", 'SOURCE CG'!$C:$C),IF(COUNT(D40:G40)&gt;0,SUM(D40:G40),"...")))</f>
        <v>...</v>
      </c>
      <c r="I40" s="587" t="str">
        <f>IF(COUNTIF('SOURCE SG'!$F:$F,$A40)&gt;0,SUMIF('SOURCE SG'!$F:$F,$A40,'SOURCE SG'!$C:$C),IF(COUNTIF('SOURCE SG'!$F:$F,$A40 &amp; "?")&gt;0,SUMIF('SOURCE SG'!$F:$F,$A40 &amp; "?", 'SOURCE SG'!$C:$C),"..."))</f>
        <v>...</v>
      </c>
      <c r="J40" s="587" t="str">
        <f>IF(COUNTIF('SOURCE LG'!$F:$F,$A40)&gt;0,SUMIF('SOURCE LG'!$F:$F,$A40,'SOURCE LG'!$C:$C),IF(COUNTIF('SOURCE LG'!$F:$F,$A40 &amp; "?")&gt;0,SUMIF('SOURCE LG'!$F:$F,$A40 &amp; "?", 'SOURCE LG'!$C:$C),"..."))</f>
        <v>...</v>
      </c>
      <c r="K40" s="587" t="str">
        <f>IF(COUNTIF('SOURCE CT'!$F:$F,$A40)&gt;0,SUMIF('SOURCE CT'!$F:$F,$A40,'SOURCE CT'!$C:$C),IF(COUNTIF('SOURCE CT'!$F:$F,$A40 &amp; "?")&gt;0,SUMIF('SOURCE CT'!$F:$F,$A40 &amp; "?", 'SOURCE CT'!$C:$C),"..."))</f>
        <v>...</v>
      </c>
      <c r="L40" s="587" t="str">
        <f>IF(COUNTIF('SOURCE GG'!$F:$F,$A40)&gt;0,SUMIF('SOURCE GG'!$F:$F,$A40,'SOURCE GG'!$C:$C),IF(COUNTIF('SOURCE GG'!$F:$F,$A40 &amp; "?")&gt;0,SUMIF('SOURCE GG'!$F:$F,$A40 &amp; "?", 'SOURCE GG'!$C:$C),IF(COUNT(H40:K40)&gt;0,SUM(H40:K40),"...")))</f>
        <v>...</v>
      </c>
      <c r="M40" s="587" t="str">
        <f>IF(COUNTIF('SOURCE NFPC'!$F:$F,$A40)&gt;0,SUMIF('SOURCE NFPC'!$F:$F,$A40,'SOURCE NFPC'!$C:$C),IF(COUNTIF('SOURCE NFPC'!$F:$F,$A40 &amp; "?")&gt;0,SUMIF('SOURCE NFPC'!$F:$F,$A40 &amp; "?", 'SOURCE NFPC'!$C:$C),"..."))</f>
        <v>...</v>
      </c>
      <c r="N40" s="587" t="str">
        <f>IF(COUNTIF('SOURCE CN'!$F:$F,$A40)&gt;0,SUMIF('SOURCE CN'!$F:$F,$A40,'SOURCE CN'!$C:$C),IF(COUNTIF('SOURCE CN'!$F:$F,$A40 &amp; "?")&gt;0,SUMIF('SOURCE CN'!$F:$F,$A40 &amp; "?", 'SOURCE CN'!$C:$C),"..."))</f>
        <v>...</v>
      </c>
      <c r="O40" s="587" t="str">
        <f>IF(COUNTIF('SOURCE NFPS'!$F:$F,$A40)&gt;0,SUMIF('SOURCE NFPS'!$F:$F,$A40,'SOURCE NFPS'!$C:$C),IF(COUNTIF('SOURCE NFPS'!$F:$F,$A40 &amp; "?")&gt;0,SUMIF('SOURCE NFPS'!$F:$F,$A40 &amp; "?", 'SOURCE NFPS'!$C:$C),IF(COUNT(L40:N40)&gt;0,SUM(L40:N40),"...")))</f>
        <v>...</v>
      </c>
      <c r="Q40" s="563">
        <f t="shared" si="0"/>
        <v>0</v>
      </c>
      <c r="R40" s="565">
        <f t="shared" si="1"/>
        <v>0</v>
      </c>
      <c r="S40" s="565">
        <f t="shared" si="2"/>
        <v>0</v>
      </c>
      <c r="U40" s="65">
        <v>5222</v>
      </c>
      <c r="V40" s="65" t="str">
        <f t="shared" si="3"/>
        <v>A5222</v>
      </c>
    </row>
    <row r="41" spans="1:22" ht="15" customHeight="1">
      <c r="A41" s="676">
        <v>5223</v>
      </c>
      <c r="B41" s="151" t="s">
        <v>412</v>
      </c>
      <c r="C41" s="4" t="s">
        <v>1063</v>
      </c>
      <c r="D41" s="587" t="str">
        <f>IF(COUNTIF('SOURCE BA'!$F:$F,$A41)&gt;0,SUMIF('SOURCE BA'!$F:$F,$A41,'SOURCE BA'!$C:$C),IF(COUNTIF('SOURCE BA'!$F:$F,$A41 &amp; "?")&gt;0,SUMIF('SOURCE BA'!$F:$F,$A41 &amp; "?", 'SOURCE BA'!$C:$C),"..."))</f>
        <v>...</v>
      </c>
      <c r="E41" s="587" t="str">
        <f>IF(COUNTIF('SOURCE EA'!$F:$F,$A41)&gt;0,SUMIF('SOURCE EA'!$F:$F,$A41,'SOURCE EA'!$C:$C),IF(COUNTIF('SOURCE EA'!$F:$F,$A41 &amp; "?")&gt;0,SUMIF('SOURCE EA'!$F:$F,$A41 &amp; "?", 'SOURCE EA'!$C:$C),"..."))</f>
        <v>...</v>
      </c>
      <c r="F41" s="587" t="str">
        <f>IF(COUNTIF('SOURCE SS'!$F:$F,$A41)&gt;0,SUMIF('SOURCE SS'!$F:$F,$A41,'SOURCE SS'!$C:$C),IF(COUNTIF('SOURCE SS'!$F:$F,$A41 &amp; "?")&gt;0,SUMIF('SOURCE SS'!$F:$F,$A41 &amp; "?", 'SOURCE SS'!$C:$C),"..."))</f>
        <v>...</v>
      </c>
      <c r="G41" s="587" t="str">
        <f>IF(COUNTIF('SOURCE CC'!$F:$F,$A41)&gt;0,SUMIF('SOURCE CC'!$F:$F,$A41,'SOURCE CC'!$C:$C),IF(COUNTIF('SOURCE CC'!$F:$F,$A41 &amp; "?")&gt;0,SUMIF('SOURCE CC'!$F:$F,$A41 &amp; "?", 'SOURCE CC'!$C:$C),"..."))</f>
        <v>...</v>
      </c>
      <c r="H41" s="587" t="str">
        <f>IF(COUNTIF('SOURCE CG'!$F:$F,$A41)&gt;0,SUMIF('SOURCE CG'!$F:$F,$A41,'SOURCE CG'!$C:$C),IF(COUNTIF('SOURCE CG'!$F:$F,$A41 &amp; "?")&gt;0,SUMIF('SOURCE CG'!$F:$F,$A41 &amp; "?", 'SOURCE CG'!$C:$C),IF(COUNT(D41:G41)&gt;0,SUM(D41:G41),"...")))</f>
        <v>...</v>
      </c>
      <c r="I41" s="587" t="str">
        <f>IF(COUNTIF('SOURCE SG'!$F:$F,$A41)&gt;0,SUMIF('SOURCE SG'!$F:$F,$A41,'SOURCE SG'!$C:$C),IF(COUNTIF('SOURCE SG'!$F:$F,$A41 &amp; "?")&gt;0,SUMIF('SOURCE SG'!$F:$F,$A41 &amp; "?", 'SOURCE SG'!$C:$C),"..."))</f>
        <v>...</v>
      </c>
      <c r="J41" s="587" t="str">
        <f>IF(COUNTIF('SOURCE LG'!$F:$F,$A41)&gt;0,SUMIF('SOURCE LG'!$F:$F,$A41,'SOURCE LG'!$C:$C),IF(COUNTIF('SOURCE LG'!$F:$F,$A41 &amp; "?")&gt;0,SUMIF('SOURCE LG'!$F:$F,$A41 &amp; "?", 'SOURCE LG'!$C:$C),"..."))</f>
        <v>...</v>
      </c>
      <c r="K41" s="587" t="str">
        <f>IF(COUNTIF('SOURCE CT'!$F:$F,$A41)&gt;0,SUMIF('SOURCE CT'!$F:$F,$A41,'SOURCE CT'!$C:$C),IF(COUNTIF('SOURCE CT'!$F:$F,$A41 &amp; "?")&gt;0,SUMIF('SOURCE CT'!$F:$F,$A41 &amp; "?", 'SOURCE CT'!$C:$C),"..."))</f>
        <v>...</v>
      </c>
      <c r="L41" s="587" t="str">
        <f>IF(COUNTIF('SOURCE GG'!$F:$F,$A41)&gt;0,SUMIF('SOURCE GG'!$F:$F,$A41,'SOURCE GG'!$C:$C),IF(COUNTIF('SOURCE GG'!$F:$F,$A41 &amp; "?")&gt;0,SUMIF('SOURCE GG'!$F:$F,$A41 &amp; "?", 'SOURCE GG'!$C:$C),IF(COUNT(H41:K41)&gt;0,SUM(H41:K41),"...")))</f>
        <v>...</v>
      </c>
      <c r="M41" s="587" t="str">
        <f>IF(COUNTIF('SOURCE NFPC'!$F:$F,$A41)&gt;0,SUMIF('SOURCE NFPC'!$F:$F,$A41,'SOURCE NFPC'!$C:$C),IF(COUNTIF('SOURCE NFPC'!$F:$F,$A41 &amp; "?")&gt;0,SUMIF('SOURCE NFPC'!$F:$F,$A41 &amp; "?", 'SOURCE NFPC'!$C:$C),"..."))</f>
        <v>...</v>
      </c>
      <c r="N41" s="587" t="str">
        <f>IF(COUNTIF('SOURCE CN'!$F:$F,$A41)&gt;0,SUMIF('SOURCE CN'!$F:$F,$A41,'SOURCE CN'!$C:$C),IF(COUNTIF('SOURCE CN'!$F:$F,$A41 &amp; "?")&gt;0,SUMIF('SOURCE CN'!$F:$F,$A41 &amp; "?", 'SOURCE CN'!$C:$C),"..."))</f>
        <v>...</v>
      </c>
      <c r="O41" s="587" t="str">
        <f>IF(COUNTIF('SOURCE NFPS'!$F:$F,$A41)&gt;0,SUMIF('SOURCE NFPS'!$F:$F,$A41,'SOURCE NFPS'!$C:$C),IF(COUNTIF('SOURCE NFPS'!$F:$F,$A41 &amp; "?")&gt;0,SUMIF('SOURCE NFPS'!$F:$F,$A41 &amp; "?", 'SOURCE NFPS'!$C:$C),IF(COUNT(L41:N41)&gt;0,SUM(L41:N41),"...")))</f>
        <v>...</v>
      </c>
      <c r="Q41" s="563">
        <f t="shared" si="0"/>
        <v>0</v>
      </c>
      <c r="R41" s="565">
        <f t="shared" si="1"/>
        <v>0</v>
      </c>
      <c r="S41" s="565">
        <f t="shared" si="2"/>
        <v>0</v>
      </c>
      <c r="U41" s="65">
        <v>5223</v>
      </c>
      <c r="V41" s="65" t="str">
        <f t="shared" si="3"/>
        <v>A5223</v>
      </c>
    </row>
    <row r="42" spans="1:22" ht="15" customHeight="1">
      <c r="A42" s="676">
        <v>5224</v>
      </c>
      <c r="B42" s="151" t="s">
        <v>945</v>
      </c>
      <c r="C42" s="4" t="s">
        <v>1063</v>
      </c>
      <c r="D42" s="587" t="str">
        <f>IF(COUNTIF('SOURCE BA'!$F:$F,$A42)&gt;0,SUMIF('SOURCE BA'!$F:$F,$A42,'SOURCE BA'!$C:$C),IF(COUNTIF('SOURCE BA'!$F:$F,$A42 &amp; "?")&gt;0,SUMIF('SOURCE BA'!$F:$F,$A42 &amp; "?", 'SOURCE BA'!$C:$C),"..."))</f>
        <v>...</v>
      </c>
      <c r="E42" s="587" t="str">
        <f>IF(COUNTIF('SOURCE EA'!$F:$F,$A42)&gt;0,SUMIF('SOURCE EA'!$F:$F,$A42,'SOURCE EA'!$C:$C),IF(COUNTIF('SOURCE EA'!$F:$F,$A42 &amp; "?")&gt;0,SUMIF('SOURCE EA'!$F:$F,$A42 &amp; "?", 'SOURCE EA'!$C:$C),"..."))</f>
        <v>...</v>
      </c>
      <c r="F42" s="587" t="str">
        <f>IF(COUNTIF('SOURCE SS'!$F:$F,$A42)&gt;0,SUMIF('SOURCE SS'!$F:$F,$A42,'SOURCE SS'!$C:$C),IF(COUNTIF('SOURCE SS'!$F:$F,$A42 &amp; "?")&gt;0,SUMIF('SOURCE SS'!$F:$F,$A42 &amp; "?", 'SOURCE SS'!$C:$C),"..."))</f>
        <v>...</v>
      </c>
      <c r="G42" s="587" t="str">
        <f>IF(COUNTIF('SOURCE CC'!$F:$F,$A42)&gt;0,SUMIF('SOURCE CC'!$F:$F,$A42,'SOURCE CC'!$C:$C),IF(COUNTIF('SOURCE CC'!$F:$F,$A42 &amp; "?")&gt;0,SUMIF('SOURCE CC'!$F:$F,$A42 &amp; "?", 'SOURCE CC'!$C:$C),"..."))</f>
        <v>...</v>
      </c>
      <c r="H42" s="587" t="str">
        <f>IF(COUNTIF('SOURCE CG'!$F:$F,$A42)&gt;0,SUMIF('SOURCE CG'!$F:$F,$A42,'SOURCE CG'!$C:$C),IF(COUNTIF('SOURCE CG'!$F:$F,$A42 &amp; "?")&gt;0,SUMIF('SOURCE CG'!$F:$F,$A42 &amp; "?", 'SOURCE CG'!$C:$C),IF(COUNT(D42:G42)&gt;0,SUM(D42:G42),"...")))</f>
        <v>...</v>
      </c>
      <c r="I42" s="587" t="str">
        <f>IF(COUNTIF('SOURCE SG'!$F:$F,$A42)&gt;0,SUMIF('SOURCE SG'!$F:$F,$A42,'SOURCE SG'!$C:$C),IF(COUNTIF('SOURCE SG'!$F:$F,$A42 &amp; "?")&gt;0,SUMIF('SOURCE SG'!$F:$F,$A42 &amp; "?", 'SOURCE SG'!$C:$C),"..."))</f>
        <v>...</v>
      </c>
      <c r="J42" s="587" t="str">
        <f>IF(COUNTIF('SOURCE LG'!$F:$F,$A42)&gt;0,SUMIF('SOURCE LG'!$F:$F,$A42,'SOURCE LG'!$C:$C),IF(COUNTIF('SOURCE LG'!$F:$F,$A42 &amp; "?")&gt;0,SUMIF('SOURCE LG'!$F:$F,$A42 &amp; "?", 'SOURCE LG'!$C:$C),"..."))</f>
        <v>...</v>
      </c>
      <c r="K42" s="587" t="str">
        <f>IF(COUNTIF('SOURCE CT'!$F:$F,$A42)&gt;0,SUMIF('SOURCE CT'!$F:$F,$A42,'SOURCE CT'!$C:$C),IF(COUNTIF('SOURCE CT'!$F:$F,$A42 &amp; "?")&gt;0,SUMIF('SOURCE CT'!$F:$F,$A42 &amp; "?", 'SOURCE CT'!$C:$C),"..."))</f>
        <v>...</v>
      </c>
      <c r="L42" s="587" t="str">
        <f>IF(COUNTIF('SOURCE GG'!$F:$F,$A42)&gt;0,SUMIF('SOURCE GG'!$F:$F,$A42,'SOURCE GG'!$C:$C),IF(COUNTIF('SOURCE GG'!$F:$F,$A42 &amp; "?")&gt;0,SUMIF('SOURCE GG'!$F:$F,$A42 &amp; "?", 'SOURCE GG'!$C:$C),IF(COUNT(H42:K42)&gt;0,SUM(H42:K42),"...")))</f>
        <v>...</v>
      </c>
      <c r="M42" s="587" t="str">
        <f>IF(COUNTIF('SOURCE NFPC'!$F:$F,$A42)&gt;0,SUMIF('SOURCE NFPC'!$F:$F,$A42,'SOURCE NFPC'!$C:$C),IF(COUNTIF('SOURCE NFPC'!$F:$F,$A42 &amp; "?")&gt;0,SUMIF('SOURCE NFPC'!$F:$F,$A42 &amp; "?", 'SOURCE NFPC'!$C:$C),"..."))</f>
        <v>...</v>
      </c>
      <c r="N42" s="587" t="str">
        <f>IF(COUNTIF('SOURCE CN'!$F:$F,$A42)&gt;0,SUMIF('SOURCE CN'!$F:$F,$A42,'SOURCE CN'!$C:$C),IF(COUNTIF('SOURCE CN'!$F:$F,$A42 &amp; "?")&gt;0,SUMIF('SOURCE CN'!$F:$F,$A42 &amp; "?", 'SOURCE CN'!$C:$C),"..."))</f>
        <v>...</v>
      </c>
      <c r="O42" s="587" t="str">
        <f>IF(COUNTIF('SOURCE NFPS'!$F:$F,$A42)&gt;0,SUMIF('SOURCE NFPS'!$F:$F,$A42,'SOURCE NFPS'!$C:$C),IF(COUNTIF('SOURCE NFPS'!$F:$F,$A42 &amp; "?")&gt;0,SUMIF('SOURCE NFPS'!$F:$F,$A42 &amp; "?", 'SOURCE NFPS'!$C:$C),IF(COUNT(L42:N42)&gt;0,SUM(L42:N42),"...")))</f>
        <v>...</v>
      </c>
      <c r="Q42" s="563">
        <f t="shared" si="0"/>
        <v>0</v>
      </c>
      <c r="R42" s="565">
        <f t="shared" si="1"/>
        <v>0</v>
      </c>
      <c r="S42" s="565">
        <f t="shared" si="2"/>
        <v>0</v>
      </c>
      <c r="U42" s="65">
        <v>5224</v>
      </c>
      <c r="V42" s="65" t="str">
        <f t="shared" si="3"/>
        <v>A5224</v>
      </c>
    </row>
    <row r="43" spans="1:22" ht="9.75" customHeight="1">
      <c r="A43" s="676">
        <v>5225</v>
      </c>
      <c r="B43" s="151" t="s">
        <v>1108</v>
      </c>
      <c r="C43" s="4" t="s">
        <v>1063</v>
      </c>
      <c r="D43" s="587" t="str">
        <f>IF(COUNTIF('SOURCE BA'!$F:$F,$A43)&gt;0,SUMIF('SOURCE BA'!$F:$F,$A43,'SOURCE BA'!$C:$C),IF(COUNTIF('SOURCE BA'!$F:$F,$A43 &amp; "?")&gt;0,SUMIF('SOURCE BA'!$F:$F,$A43 &amp; "?", 'SOURCE BA'!$C:$C),"..."))</f>
        <v>...</v>
      </c>
      <c r="E43" s="587" t="str">
        <f>IF(COUNTIF('SOURCE EA'!$F:$F,$A43)&gt;0,SUMIF('SOURCE EA'!$F:$F,$A43,'SOURCE EA'!$C:$C),IF(COUNTIF('SOURCE EA'!$F:$F,$A43 &amp; "?")&gt;0,SUMIF('SOURCE EA'!$F:$F,$A43 &amp; "?", 'SOURCE EA'!$C:$C),"..."))</f>
        <v>...</v>
      </c>
      <c r="F43" s="587" t="str">
        <f>IF(COUNTIF('SOURCE SS'!$F:$F,$A43)&gt;0,SUMIF('SOURCE SS'!$F:$F,$A43,'SOURCE SS'!$C:$C),IF(COUNTIF('SOURCE SS'!$F:$F,$A43 &amp; "?")&gt;0,SUMIF('SOURCE SS'!$F:$F,$A43 &amp; "?", 'SOURCE SS'!$C:$C),"..."))</f>
        <v>...</v>
      </c>
      <c r="G43" s="587" t="str">
        <f>IF(COUNTIF('SOURCE CC'!$F:$F,$A43)&gt;0,SUMIF('SOURCE CC'!$F:$F,$A43,'SOURCE CC'!$C:$C),IF(COUNTIF('SOURCE CC'!$F:$F,$A43 &amp; "?")&gt;0,SUMIF('SOURCE CC'!$F:$F,$A43 &amp; "?", 'SOURCE CC'!$C:$C),"..."))</f>
        <v>...</v>
      </c>
      <c r="H43" s="587" t="str">
        <f>IF(COUNTIF('SOURCE CG'!$F:$F,$A43)&gt;0,SUMIF('SOURCE CG'!$F:$F,$A43,'SOURCE CG'!$C:$C),IF(COUNTIF('SOURCE CG'!$F:$F,$A43 &amp; "?")&gt;0,SUMIF('SOURCE CG'!$F:$F,$A43 &amp; "?", 'SOURCE CG'!$C:$C),IF(COUNT(D43:G43)&gt;0,SUM(D43:G43),"...")))</f>
        <v>...</v>
      </c>
      <c r="I43" s="587" t="str">
        <f>IF(COUNTIF('SOURCE SG'!$F:$F,$A43)&gt;0,SUMIF('SOURCE SG'!$F:$F,$A43,'SOURCE SG'!$C:$C),IF(COUNTIF('SOURCE SG'!$F:$F,$A43 &amp; "?")&gt;0,SUMIF('SOURCE SG'!$F:$F,$A43 &amp; "?", 'SOURCE SG'!$C:$C),"..."))</f>
        <v>...</v>
      </c>
      <c r="J43" s="587" t="str">
        <f>IF(COUNTIF('SOURCE LG'!$F:$F,$A43)&gt;0,SUMIF('SOURCE LG'!$F:$F,$A43,'SOURCE LG'!$C:$C),IF(COUNTIF('SOURCE LG'!$F:$F,$A43 &amp; "?")&gt;0,SUMIF('SOURCE LG'!$F:$F,$A43 &amp; "?", 'SOURCE LG'!$C:$C),"..."))</f>
        <v>...</v>
      </c>
      <c r="K43" s="587" t="str">
        <f>IF(COUNTIF('SOURCE CT'!$F:$F,$A43)&gt;0,SUMIF('SOURCE CT'!$F:$F,$A43,'SOURCE CT'!$C:$C),IF(COUNTIF('SOURCE CT'!$F:$F,$A43 &amp; "?")&gt;0,SUMIF('SOURCE CT'!$F:$F,$A43 &amp; "?", 'SOURCE CT'!$C:$C),"..."))</f>
        <v>...</v>
      </c>
      <c r="L43" s="587" t="str">
        <f>IF(COUNTIF('SOURCE GG'!$F:$F,$A43)&gt;0,SUMIF('SOURCE GG'!$F:$F,$A43,'SOURCE GG'!$C:$C),IF(COUNTIF('SOURCE GG'!$F:$F,$A43 &amp; "?")&gt;0,SUMIF('SOURCE GG'!$F:$F,$A43 &amp; "?", 'SOURCE GG'!$C:$C),IF(COUNT(H43:K43)&gt;0,SUM(H43:K43),"...")))</f>
        <v>...</v>
      </c>
      <c r="M43" s="587" t="str">
        <f>IF(COUNTIF('SOURCE NFPC'!$F:$F,$A43)&gt;0,SUMIF('SOURCE NFPC'!$F:$F,$A43,'SOURCE NFPC'!$C:$C),IF(COUNTIF('SOURCE NFPC'!$F:$F,$A43 &amp; "?")&gt;0,SUMIF('SOURCE NFPC'!$F:$F,$A43 &amp; "?", 'SOURCE NFPC'!$C:$C),"..."))</f>
        <v>...</v>
      </c>
      <c r="N43" s="587" t="str">
        <f>IF(COUNTIF('SOURCE CN'!$F:$F,$A43)&gt;0,SUMIF('SOURCE CN'!$F:$F,$A43,'SOURCE CN'!$C:$C),IF(COUNTIF('SOURCE CN'!$F:$F,$A43 &amp; "?")&gt;0,SUMIF('SOURCE CN'!$F:$F,$A43 &amp; "?", 'SOURCE CN'!$C:$C),"..."))</f>
        <v>...</v>
      </c>
      <c r="O43" s="587" t="str">
        <f>IF(COUNTIF('SOURCE NFPS'!$F:$F,$A43)&gt;0,SUMIF('SOURCE NFPS'!$F:$F,$A43,'SOURCE NFPS'!$C:$C),IF(COUNTIF('SOURCE NFPS'!$F:$F,$A43 &amp; "?")&gt;0,SUMIF('SOURCE NFPS'!$F:$F,$A43 &amp; "?", 'SOURCE NFPS'!$C:$C),IF(COUNT(L43:N43)&gt;0,SUM(L43:N43),"...")))</f>
        <v>...</v>
      </c>
      <c r="Q43" s="563">
        <f t="shared" si="0"/>
        <v>0</v>
      </c>
      <c r="R43" s="565">
        <f t="shared" si="1"/>
        <v>0</v>
      </c>
      <c r="S43" s="565">
        <f t="shared" si="2"/>
        <v>0</v>
      </c>
      <c r="U43" s="65">
        <v>5225</v>
      </c>
      <c r="V43" s="65" t="str">
        <f t="shared" si="3"/>
        <v>A5225</v>
      </c>
    </row>
    <row r="44" spans="1:22" ht="9.75" customHeight="1">
      <c r="A44" s="676">
        <v>5226</v>
      </c>
      <c r="B44" s="151" t="s">
        <v>1344</v>
      </c>
      <c r="C44" s="4" t="s">
        <v>1063</v>
      </c>
      <c r="D44" s="587" t="str">
        <f>IF(COUNTIF('SOURCE BA'!$F:$F,$A44)&gt;0,SUMIF('SOURCE BA'!$F:$F,$A44,'SOURCE BA'!$C:$C),IF(COUNTIF('SOURCE BA'!$F:$F,$A44 &amp; "?")&gt;0,SUMIF('SOURCE BA'!$F:$F,$A44 &amp; "?", 'SOURCE BA'!$C:$C),"..."))</f>
        <v>...</v>
      </c>
      <c r="E44" s="587" t="str">
        <f>IF(COUNTIF('SOURCE EA'!$F:$F,$A44)&gt;0,SUMIF('SOURCE EA'!$F:$F,$A44,'SOURCE EA'!$C:$C),IF(COUNTIF('SOURCE EA'!$F:$F,$A44 &amp; "?")&gt;0,SUMIF('SOURCE EA'!$F:$F,$A44 &amp; "?", 'SOURCE EA'!$C:$C),"..."))</f>
        <v>...</v>
      </c>
      <c r="F44" s="587" t="str">
        <f>IF(COUNTIF('SOURCE SS'!$F:$F,$A44)&gt;0,SUMIF('SOURCE SS'!$F:$F,$A44,'SOURCE SS'!$C:$C),IF(COUNTIF('SOURCE SS'!$F:$F,$A44 &amp; "?")&gt;0,SUMIF('SOURCE SS'!$F:$F,$A44 &amp; "?", 'SOURCE SS'!$C:$C),"..."))</f>
        <v>...</v>
      </c>
      <c r="G44" s="587" t="str">
        <f>IF(COUNTIF('SOURCE CC'!$F:$F,$A44)&gt;0,SUMIF('SOURCE CC'!$F:$F,$A44,'SOURCE CC'!$C:$C),IF(COUNTIF('SOURCE CC'!$F:$F,$A44 &amp; "?")&gt;0,SUMIF('SOURCE CC'!$F:$F,$A44 &amp; "?", 'SOURCE CC'!$C:$C),"..."))</f>
        <v>...</v>
      </c>
      <c r="H44" s="587" t="str">
        <f>IF(COUNTIF('SOURCE CG'!$F:$F,$A44)&gt;0,SUMIF('SOURCE CG'!$F:$F,$A44,'SOURCE CG'!$C:$C),IF(COUNTIF('SOURCE CG'!$F:$F,$A44 &amp; "?")&gt;0,SUMIF('SOURCE CG'!$F:$F,$A44 &amp; "?", 'SOURCE CG'!$C:$C),IF(COUNT(D44:G44)&gt;0,SUM(D44:G44),"...")))</f>
        <v>...</v>
      </c>
      <c r="I44" s="587" t="str">
        <f>IF(COUNTIF('SOURCE SG'!$F:$F,$A44)&gt;0,SUMIF('SOURCE SG'!$F:$F,$A44,'SOURCE SG'!$C:$C),IF(COUNTIF('SOURCE SG'!$F:$F,$A44 &amp; "?")&gt;0,SUMIF('SOURCE SG'!$F:$F,$A44 &amp; "?", 'SOURCE SG'!$C:$C),"..."))</f>
        <v>...</v>
      </c>
      <c r="J44" s="587" t="str">
        <f>IF(COUNTIF('SOURCE LG'!$F:$F,$A44)&gt;0,SUMIF('SOURCE LG'!$F:$F,$A44,'SOURCE LG'!$C:$C),IF(COUNTIF('SOURCE LG'!$F:$F,$A44 &amp; "?")&gt;0,SUMIF('SOURCE LG'!$F:$F,$A44 &amp; "?", 'SOURCE LG'!$C:$C),"..."))</f>
        <v>...</v>
      </c>
      <c r="K44" s="587" t="str">
        <f>IF(COUNTIF('SOURCE CT'!$F:$F,$A44)&gt;0,SUMIF('SOURCE CT'!$F:$F,$A44,'SOURCE CT'!$C:$C),IF(COUNTIF('SOURCE CT'!$F:$F,$A44 &amp; "?")&gt;0,SUMIF('SOURCE CT'!$F:$F,$A44 &amp; "?", 'SOURCE CT'!$C:$C),"..."))</f>
        <v>...</v>
      </c>
      <c r="L44" s="587" t="str">
        <f>IF(COUNTIF('SOURCE GG'!$F:$F,$A44)&gt;0,SUMIF('SOURCE GG'!$F:$F,$A44,'SOURCE GG'!$C:$C),IF(COUNTIF('SOURCE GG'!$F:$F,$A44 &amp; "?")&gt;0,SUMIF('SOURCE GG'!$F:$F,$A44 &amp; "?", 'SOURCE GG'!$C:$C),IF(COUNT(H44:K44)&gt;0,SUM(H44:K44),"...")))</f>
        <v>...</v>
      </c>
      <c r="M44" s="587" t="str">
        <f>IF(COUNTIF('SOURCE NFPC'!$F:$F,$A44)&gt;0,SUMIF('SOURCE NFPC'!$F:$F,$A44,'SOURCE NFPC'!$C:$C),IF(COUNTIF('SOURCE NFPC'!$F:$F,$A44 &amp; "?")&gt;0,SUMIF('SOURCE NFPC'!$F:$F,$A44 &amp; "?", 'SOURCE NFPC'!$C:$C),"..."))</f>
        <v>...</v>
      </c>
      <c r="N44" s="587" t="str">
        <f>IF(COUNTIF('SOURCE CN'!$F:$F,$A44)&gt;0,SUMIF('SOURCE CN'!$F:$F,$A44,'SOURCE CN'!$C:$C),IF(COUNTIF('SOURCE CN'!$F:$F,$A44 &amp; "?")&gt;0,SUMIF('SOURCE CN'!$F:$F,$A44 &amp; "?", 'SOURCE CN'!$C:$C),"..."))</f>
        <v>...</v>
      </c>
      <c r="O44" s="587" t="str">
        <f>IF(COUNTIF('SOURCE NFPS'!$F:$F,$A44)&gt;0,SUMIF('SOURCE NFPS'!$F:$F,$A44,'SOURCE NFPS'!$C:$C),IF(COUNTIF('SOURCE NFPS'!$F:$F,$A44 &amp; "?")&gt;0,SUMIF('SOURCE NFPS'!$F:$F,$A44 &amp; "?", 'SOURCE NFPS'!$C:$C),IF(COUNT(L44:N44)&gt;0,SUM(L44:N44),"...")))</f>
        <v>...</v>
      </c>
      <c r="Q44" s="563">
        <f t="shared" si="0"/>
        <v>0</v>
      </c>
      <c r="R44" s="565">
        <f t="shared" si="1"/>
        <v>0</v>
      </c>
      <c r="S44" s="565">
        <f t="shared" si="2"/>
        <v>0</v>
      </c>
      <c r="U44" s="65">
        <v>5226</v>
      </c>
      <c r="V44" s="65" t="str">
        <f t="shared" si="3"/>
        <v>A5226</v>
      </c>
    </row>
    <row r="45" spans="1:22" ht="9.75" customHeight="1">
      <c r="A45" s="676">
        <v>5227</v>
      </c>
      <c r="B45" s="151" t="s">
        <v>1345</v>
      </c>
      <c r="C45" s="4" t="s">
        <v>1063</v>
      </c>
      <c r="D45" s="587" t="str">
        <f>IF(COUNTIF('SOURCE BA'!$F:$F,$A45)&gt;0,SUMIF('SOURCE BA'!$F:$F,$A45,'SOURCE BA'!$C:$C),IF(COUNTIF('SOURCE BA'!$F:$F,$A45 &amp; "?")&gt;0,SUMIF('SOURCE BA'!$F:$F,$A45 &amp; "?", 'SOURCE BA'!$C:$C),"..."))</f>
        <v>...</v>
      </c>
      <c r="E45" s="587" t="str">
        <f>IF(COUNTIF('SOURCE EA'!$F:$F,$A45)&gt;0,SUMIF('SOURCE EA'!$F:$F,$A45,'SOURCE EA'!$C:$C),IF(COUNTIF('SOURCE EA'!$F:$F,$A45 &amp; "?")&gt;0,SUMIF('SOURCE EA'!$F:$F,$A45 &amp; "?", 'SOURCE EA'!$C:$C),"..."))</f>
        <v>...</v>
      </c>
      <c r="F45" s="587" t="str">
        <f>IF(COUNTIF('SOURCE SS'!$F:$F,$A45)&gt;0,SUMIF('SOURCE SS'!$F:$F,$A45,'SOURCE SS'!$C:$C),IF(COUNTIF('SOURCE SS'!$F:$F,$A45 &amp; "?")&gt;0,SUMIF('SOURCE SS'!$F:$F,$A45 &amp; "?", 'SOURCE SS'!$C:$C),"..."))</f>
        <v>...</v>
      </c>
      <c r="G45" s="587" t="str">
        <f>IF(COUNTIF('SOURCE CC'!$F:$F,$A45)&gt;0,SUMIF('SOURCE CC'!$F:$F,$A45,'SOURCE CC'!$C:$C),IF(COUNTIF('SOURCE CC'!$F:$F,$A45 &amp; "?")&gt;0,SUMIF('SOURCE CC'!$F:$F,$A45 &amp; "?", 'SOURCE CC'!$C:$C),"..."))</f>
        <v>...</v>
      </c>
      <c r="H45" s="587" t="str">
        <f>IF(COUNTIF('SOURCE CG'!$F:$F,$A45)&gt;0,SUMIF('SOURCE CG'!$F:$F,$A45,'SOURCE CG'!$C:$C),IF(COUNTIF('SOURCE CG'!$F:$F,$A45 &amp; "?")&gt;0,SUMIF('SOURCE CG'!$F:$F,$A45 &amp; "?", 'SOURCE CG'!$C:$C),IF(COUNT(D45:G45)&gt;0,SUM(D45:G45),"...")))</f>
        <v>...</v>
      </c>
      <c r="I45" s="587" t="str">
        <f>IF(COUNTIF('SOURCE SG'!$F:$F,$A45)&gt;0,SUMIF('SOURCE SG'!$F:$F,$A45,'SOURCE SG'!$C:$C),IF(COUNTIF('SOURCE SG'!$F:$F,$A45 &amp; "?")&gt;0,SUMIF('SOURCE SG'!$F:$F,$A45 &amp; "?", 'SOURCE SG'!$C:$C),"..."))</f>
        <v>...</v>
      </c>
      <c r="J45" s="587" t="str">
        <f>IF(COUNTIF('SOURCE LG'!$F:$F,$A45)&gt;0,SUMIF('SOURCE LG'!$F:$F,$A45,'SOURCE LG'!$C:$C),IF(COUNTIF('SOURCE LG'!$F:$F,$A45 &amp; "?")&gt;0,SUMIF('SOURCE LG'!$F:$F,$A45 &amp; "?", 'SOURCE LG'!$C:$C),"..."))</f>
        <v>...</v>
      </c>
      <c r="K45" s="587" t="str">
        <f>IF(COUNTIF('SOURCE CT'!$F:$F,$A45)&gt;0,SUMIF('SOURCE CT'!$F:$F,$A45,'SOURCE CT'!$C:$C),IF(COUNTIF('SOURCE CT'!$F:$F,$A45 &amp; "?")&gt;0,SUMIF('SOURCE CT'!$F:$F,$A45 &amp; "?", 'SOURCE CT'!$C:$C),"..."))</f>
        <v>...</v>
      </c>
      <c r="L45" s="587" t="str">
        <f>IF(COUNTIF('SOURCE GG'!$F:$F,$A45)&gt;0,SUMIF('SOURCE GG'!$F:$F,$A45,'SOURCE GG'!$C:$C),IF(COUNTIF('SOURCE GG'!$F:$F,$A45 &amp; "?")&gt;0,SUMIF('SOURCE GG'!$F:$F,$A45 &amp; "?", 'SOURCE GG'!$C:$C),IF(COUNT(H45:K45)&gt;0,SUM(H45:K45),"...")))</f>
        <v>...</v>
      </c>
      <c r="M45" s="587" t="str">
        <f>IF(COUNTIF('SOURCE NFPC'!$F:$F,$A45)&gt;0,SUMIF('SOURCE NFPC'!$F:$F,$A45,'SOURCE NFPC'!$C:$C),IF(COUNTIF('SOURCE NFPC'!$F:$F,$A45 &amp; "?")&gt;0,SUMIF('SOURCE NFPC'!$F:$F,$A45 &amp; "?", 'SOURCE NFPC'!$C:$C),"..."))</f>
        <v>...</v>
      </c>
      <c r="N45" s="587" t="str">
        <f>IF(COUNTIF('SOURCE CN'!$F:$F,$A45)&gt;0,SUMIF('SOURCE CN'!$F:$F,$A45,'SOURCE CN'!$C:$C),IF(COUNTIF('SOURCE CN'!$F:$F,$A45 &amp; "?")&gt;0,SUMIF('SOURCE CN'!$F:$F,$A45 &amp; "?", 'SOURCE CN'!$C:$C),"..."))</f>
        <v>...</v>
      </c>
      <c r="O45" s="587" t="str">
        <f>IF(COUNTIF('SOURCE NFPS'!$F:$F,$A45)&gt;0,SUMIF('SOURCE NFPS'!$F:$F,$A45,'SOURCE NFPS'!$C:$C),IF(COUNTIF('SOURCE NFPS'!$F:$F,$A45 &amp; "?")&gt;0,SUMIF('SOURCE NFPS'!$F:$F,$A45 &amp; "?", 'SOURCE NFPS'!$C:$C),IF(COUNT(L45:N45)&gt;0,SUM(L45:N45),"...")))</f>
        <v>...</v>
      </c>
      <c r="Q45" s="563">
        <f t="shared" si="0"/>
        <v>0</v>
      </c>
      <c r="R45" s="565">
        <f t="shared" si="1"/>
        <v>0</v>
      </c>
      <c r="S45" s="565">
        <f t="shared" si="2"/>
        <v>0</v>
      </c>
      <c r="U45" s="65">
        <v>5227</v>
      </c>
      <c r="V45" s="65" t="str">
        <f t="shared" si="3"/>
        <v>A5227</v>
      </c>
    </row>
    <row r="46" spans="1:22" ht="9.75" customHeight="1">
      <c r="A46" s="676">
        <v>5228</v>
      </c>
      <c r="B46" s="151" t="s">
        <v>411</v>
      </c>
      <c r="C46" s="4" t="s">
        <v>1063</v>
      </c>
      <c r="D46" s="587" t="str">
        <f>IF(COUNTIF('SOURCE BA'!$F:$F,$A46)&gt;0,SUMIF('SOURCE BA'!$F:$F,$A46,'SOURCE BA'!$C:$C),IF(COUNTIF('SOURCE BA'!$F:$F,$A46 &amp; "?")&gt;0,SUMIF('SOURCE BA'!$F:$F,$A46 &amp; "?", 'SOURCE BA'!$C:$C),"..."))</f>
        <v>...</v>
      </c>
      <c r="E46" s="587" t="str">
        <f>IF(COUNTIF('SOURCE EA'!$F:$F,$A46)&gt;0,SUMIF('SOURCE EA'!$F:$F,$A46,'SOURCE EA'!$C:$C),IF(COUNTIF('SOURCE EA'!$F:$F,$A46 &amp; "?")&gt;0,SUMIF('SOURCE EA'!$F:$F,$A46 &amp; "?", 'SOURCE EA'!$C:$C),"..."))</f>
        <v>...</v>
      </c>
      <c r="F46" s="587" t="str">
        <f>IF(COUNTIF('SOURCE SS'!$F:$F,$A46)&gt;0,SUMIF('SOURCE SS'!$F:$F,$A46,'SOURCE SS'!$C:$C),IF(COUNTIF('SOURCE SS'!$F:$F,$A46 &amp; "?")&gt;0,SUMIF('SOURCE SS'!$F:$F,$A46 &amp; "?", 'SOURCE SS'!$C:$C),"..."))</f>
        <v>...</v>
      </c>
      <c r="G46" s="587" t="str">
        <f>IF(COUNTIF('SOURCE CC'!$F:$F,$A46)&gt;0,SUMIF('SOURCE CC'!$F:$F,$A46,'SOURCE CC'!$C:$C),IF(COUNTIF('SOURCE CC'!$F:$F,$A46 &amp; "?")&gt;0,SUMIF('SOURCE CC'!$F:$F,$A46 &amp; "?", 'SOURCE CC'!$C:$C),"..."))</f>
        <v>...</v>
      </c>
      <c r="H46" s="587" t="str">
        <f>IF(COUNTIF('SOURCE CG'!$F:$F,$A46)&gt;0,SUMIF('SOURCE CG'!$F:$F,$A46,'SOURCE CG'!$C:$C),IF(COUNTIF('SOURCE CG'!$F:$F,$A46 &amp; "?")&gt;0,SUMIF('SOURCE CG'!$F:$F,$A46 &amp; "?", 'SOURCE CG'!$C:$C),IF(COUNT(D46:G46)&gt;0,SUM(D46:G46),"...")))</f>
        <v>...</v>
      </c>
      <c r="I46" s="587" t="str">
        <f>IF(COUNTIF('SOURCE SG'!$F:$F,$A46)&gt;0,SUMIF('SOURCE SG'!$F:$F,$A46,'SOURCE SG'!$C:$C),IF(COUNTIF('SOURCE SG'!$F:$F,$A46 &amp; "?")&gt;0,SUMIF('SOURCE SG'!$F:$F,$A46 &amp; "?", 'SOURCE SG'!$C:$C),"..."))</f>
        <v>...</v>
      </c>
      <c r="J46" s="587" t="str">
        <f>IF(COUNTIF('SOURCE LG'!$F:$F,$A46)&gt;0,SUMIF('SOURCE LG'!$F:$F,$A46,'SOURCE LG'!$C:$C),IF(COUNTIF('SOURCE LG'!$F:$F,$A46 &amp; "?")&gt;0,SUMIF('SOURCE LG'!$F:$F,$A46 &amp; "?", 'SOURCE LG'!$C:$C),"..."))</f>
        <v>...</v>
      </c>
      <c r="K46" s="587" t="str">
        <f>IF(COUNTIF('SOURCE CT'!$F:$F,$A46)&gt;0,SUMIF('SOURCE CT'!$F:$F,$A46,'SOURCE CT'!$C:$C),IF(COUNTIF('SOURCE CT'!$F:$F,$A46 &amp; "?")&gt;0,SUMIF('SOURCE CT'!$F:$F,$A46 &amp; "?", 'SOURCE CT'!$C:$C),"..."))</f>
        <v>...</v>
      </c>
      <c r="L46" s="587" t="str">
        <f>IF(COUNTIF('SOURCE GG'!$F:$F,$A46)&gt;0,SUMIF('SOURCE GG'!$F:$F,$A46,'SOURCE GG'!$C:$C),IF(COUNTIF('SOURCE GG'!$F:$F,$A46 &amp; "?")&gt;0,SUMIF('SOURCE GG'!$F:$F,$A46 &amp; "?", 'SOURCE GG'!$C:$C),IF(COUNT(H46:K46)&gt;0,SUM(H46:K46),"...")))</f>
        <v>...</v>
      </c>
      <c r="M46" s="587" t="str">
        <f>IF(COUNTIF('SOURCE NFPC'!$F:$F,$A46)&gt;0,SUMIF('SOURCE NFPC'!$F:$F,$A46,'SOURCE NFPC'!$C:$C),IF(COUNTIF('SOURCE NFPC'!$F:$F,$A46 &amp; "?")&gt;0,SUMIF('SOURCE NFPC'!$F:$F,$A46 &amp; "?", 'SOURCE NFPC'!$C:$C),"..."))</f>
        <v>...</v>
      </c>
      <c r="N46" s="587" t="str">
        <f>IF(COUNTIF('SOURCE CN'!$F:$F,$A46)&gt;0,SUMIF('SOURCE CN'!$F:$F,$A46,'SOURCE CN'!$C:$C),IF(COUNTIF('SOURCE CN'!$F:$F,$A46 &amp; "?")&gt;0,SUMIF('SOURCE CN'!$F:$F,$A46 &amp; "?", 'SOURCE CN'!$C:$C),"..."))</f>
        <v>...</v>
      </c>
      <c r="O46" s="587" t="str">
        <f>IF(COUNTIF('SOURCE NFPS'!$F:$F,$A46)&gt;0,SUMIF('SOURCE NFPS'!$F:$F,$A46,'SOURCE NFPS'!$C:$C),IF(COUNTIF('SOURCE NFPS'!$F:$F,$A46 &amp; "?")&gt;0,SUMIF('SOURCE NFPS'!$F:$F,$A46 &amp; "?", 'SOURCE NFPS'!$C:$C),IF(COUNT(L46:N46)&gt;0,SUM(L46:N46),"...")))</f>
        <v>...</v>
      </c>
      <c r="Q46" s="563">
        <f t="shared" si="0"/>
        <v>0</v>
      </c>
      <c r="R46" s="565">
        <f t="shared" si="1"/>
        <v>0</v>
      </c>
      <c r="S46" s="565">
        <f t="shared" si="2"/>
        <v>0</v>
      </c>
      <c r="U46" s="65">
        <v>5228</v>
      </c>
      <c r="V46" s="65" t="str">
        <f t="shared" si="3"/>
        <v>A5228</v>
      </c>
    </row>
    <row r="47" spans="1:22" s="284" customFormat="1" ht="17.25" customHeight="1">
      <c r="A47" s="674">
        <v>53</v>
      </c>
      <c r="B47" s="146" t="s">
        <v>1637</v>
      </c>
      <c r="C47" s="265" t="s">
        <v>1063</v>
      </c>
      <c r="D47" s="584" t="str">
        <f>IF(COUNTIF('SOURCE BA'!$F:$F,$A47)&gt;0,SUMIF('SOURCE BA'!$F:$F,$A47,'SOURCE BA'!$C:$C),IF(COUNT(D49:D55)&gt;0,SUM(D49:D55),IF(COUNT(D56,D64)&gt;0, SUM(D56,D64),IF(COUNTIF('SOURCE BA'!$F:$F,$A47 &amp; "?")&gt;0,SUMIF('SOURCE BA'!$F:$F,$A47 &amp; "?", 'SOURCE BA'!$C:$C),"..."))))</f>
        <v>...</v>
      </c>
      <c r="E47" s="584" t="str">
        <f>IF(COUNTIF('SOURCE EA'!$F:$F,$A47)&gt;0,SUMIF('SOURCE EA'!$F:$F,$A47,'SOURCE EA'!$C:$C),IF(COUNT(E49:E55)&gt;0,SUM(E49:E55),IF(COUNT(E56,E64)&gt;0, SUM(E56,E64),IF(COUNTIF('SOURCE EA'!$F:$F,$A47 &amp; "?")&gt;0,SUMIF('SOURCE EA'!$F:$F,$A47 &amp; "?", 'SOURCE EA'!$C:$C),"..."))))</f>
        <v>...</v>
      </c>
      <c r="F47" s="584" t="str">
        <f>IF(COUNTIF('SOURCE SS'!$F:$F,$A47)&gt;0,SUMIF('SOURCE SS'!$F:$F,$A47,'SOURCE SS'!$C:$C),IF(COUNT(F49:F55)&gt;0,SUM(F49:F55),IF(COUNT(F56,F64)&gt;0, SUM(F56,F64),IF(COUNTIF('SOURCE SS'!$F:$F,$A47 &amp; "?")&gt;0,SUMIF('SOURCE SS'!$F:$F,$A47 &amp; "?", 'SOURCE SS'!$C:$C),"..."))))</f>
        <v>...</v>
      </c>
      <c r="G47" s="584" t="str">
        <f>IF(COUNTIF('SOURCE CC'!$F:$F,$A47)&gt;0,SUMIF('SOURCE CC'!$F:$F,$A47,'SOURCE CC'!$C:$C),IF(COUNT(G49:G55)&gt;0,SUM(G49:G55),IF(COUNT(G56,G64)&gt;0, SUM(G56,G64),IF(COUNTIF('SOURCE CC'!$F:$F,$A47 &amp; "?")&gt;0,SUMIF('SOURCE CC'!$F:$F,$A47 &amp; "?", 'SOURCE CC'!$C:$C),"..."))))</f>
        <v>...</v>
      </c>
      <c r="H47" s="584" t="str">
        <f>IF(COUNTIF('SOURCE CG'!$F:$F,$A47)&gt;0,SUMIF('SOURCE CG'!$F:$F,$A47,'SOURCE CG'!$C:$C),IF(COUNT(H49:H55)&gt;0,SUM(H49:H55),IF(COUNT(H56,H64)&gt;0, SUM(H56,H64),IF(COUNTIF('SOURCE CG'!$F:$F,$A47 &amp; "?")&gt;0,SUMIF('SOURCE CG'!$F:$F,$A47 &amp; "?", 'SOURCE CG'!$C:$C),IF(COUNT(D47:G47)&gt;0,SUM(D47:G47),"...")))))</f>
        <v>...</v>
      </c>
      <c r="I47" s="584" t="str">
        <f>IF(COUNTIF('SOURCE SG'!$F:$F,$A47)&gt;0,SUMIF('SOURCE SG'!$F:$F,$A47,'SOURCE SG'!$C:$C),IF(COUNT(I49:I55)&gt;0,SUM(I49:I55),IF(COUNT(I56,I64)&gt;0, SUM(I56,I64),IF(COUNTIF('SOURCE SG'!$F:$F,$A47 &amp; "?")&gt;0,SUMIF('SOURCE SG'!$F:$F,$A47 &amp; "?", 'SOURCE SG'!$C:$C),"..."))))</f>
        <v>...</v>
      </c>
      <c r="J47" s="584" t="str">
        <f>IF(COUNTIF('SOURCE LG'!$F:$F,$A47)&gt;0,SUMIF('SOURCE LG'!$F:$F,$A47,'SOURCE LG'!$C:$C),IF(COUNT(J49:J55)&gt;0,SUM(J49:J55),IF(COUNT(J56,J64)&gt;0, SUM(J56,J64),IF(COUNTIF('SOURCE LG'!$F:$F,$A47 &amp; "?")&gt;0,SUMIF('SOURCE LG'!$F:$F,$A47 &amp; "?", 'SOURCE LG'!$C:$C),"..."))))</f>
        <v>...</v>
      </c>
      <c r="K47" s="584" t="str">
        <f>IF(COUNTIF('SOURCE CT'!$F:$F,$A47)&gt;0,SUMIF('SOURCE CT'!$F:$F,$A47,'SOURCE CT'!$C:$C),IF(COUNT(K49:K55)&gt;0,SUM(K49:K55),IF(COUNT(K56,K64)&gt;0, SUM(K56,K64),IF(COUNTIF('SOURCE CT'!$F:$F,$A47 &amp; "?")&gt;0,SUMIF('SOURCE CT'!$F:$F,$A47 &amp; "?", 'SOURCE CT'!$C:$C),"..."))))</f>
        <v>...</v>
      </c>
      <c r="L47" s="584" t="str">
        <f>IF(COUNTIF('SOURCE GG'!$F:$F,$A47)&gt;0,SUMIF('SOURCE GG'!$F:$F,$A47,'SOURCE GG'!$C:$C),IF(COUNT(L49:L55)&gt;0,SUM(L49:L55),IF(COUNT(L56,L64)&gt;0, SUM(L56,L64),IF(COUNTIF('SOURCE GG'!$F:$F,$A47 &amp; "?")&gt;0,SUMIF('SOURCE GG'!$F:$F,$A47 &amp; "?", 'SOURCE GG'!$C:$C),IF(COUNT(H47:K47)&gt;0,SUM(H47:K47),"...")))))</f>
        <v>...</v>
      </c>
      <c r="M47" s="584" t="str">
        <f>IF(COUNTIF('SOURCE NFPC'!$F:$F,$A47)&gt;0,SUMIF('SOURCE NFPC'!$F:$F,$A47,'SOURCE NFPC'!$C:$C),IF(COUNT(M49:M55)&gt;0,SUM(M49:M55),IF(COUNT(M56,M64)&gt;0, SUM(M56,M64),IF(COUNTIF('SOURCE NFPC'!$F:$F,$A47 &amp; "?")&gt;0,SUMIF('SOURCE NFPC'!$F:$F,$A47 &amp; "?", 'SOURCE NFPC'!$C:$C),"..."))))</f>
        <v>...</v>
      </c>
      <c r="N47" s="584" t="str">
        <f>IF(COUNTIF('SOURCE CN'!$F:$F,$A47)&gt;0,SUMIF('SOURCE CN'!$F:$F,$A47,'SOURCE CN'!$C:$C),IF(COUNT(N49:N55)&gt;0,SUM(N49:N55),IF(COUNT(N56,N64)&gt;0, SUM(N56,N64),IF(COUNTIF('SOURCE CN'!$F:$F,$A47 &amp; "?")&gt;0,SUMIF('SOURCE CN'!$F:$F,$A47 &amp; "?", 'SOURCE CN'!$C:$C),"..."))))</f>
        <v>...</v>
      </c>
      <c r="O47" s="584" t="str">
        <f>IF(COUNTIF('SOURCE NFPS'!$F:$F,$A47)&gt;0,SUMIF('SOURCE NFPS'!$F:$F,$A47,'SOURCE NFPS'!$C:$C),IF(COUNT(O49:O55)&gt;0,SUM(O49:O55),IF(COUNT(O56,O64)&gt;0, SUM(O56,O64),IF(COUNTIF('SOURCE NFPS'!$F:$F,$A47 &amp; "?")&gt;0,SUMIF('SOURCE NFPS'!$F:$F,$A47 &amp; "?", 'SOURCE NFPS'!$C:$C),IF(COUNT(L47:N47)&gt;0,SUM(L47:N47),"...")))))</f>
        <v>...</v>
      </c>
      <c r="Q47" s="560">
        <f t="shared" si="0"/>
        <v>0</v>
      </c>
      <c r="R47" s="562">
        <f t="shared" si="1"/>
        <v>0</v>
      </c>
      <c r="S47" s="562">
        <f t="shared" si="2"/>
        <v>0</v>
      </c>
      <c r="U47" s="93">
        <v>53</v>
      </c>
      <c r="V47" s="93" t="str">
        <f t="shared" si="3"/>
        <v>A53</v>
      </c>
    </row>
    <row r="48" spans="1:22" ht="15" customHeight="1">
      <c r="A48" s="686">
        <v>5301</v>
      </c>
      <c r="B48" s="652" t="s">
        <v>2343</v>
      </c>
      <c r="C48" s="653"/>
      <c r="D48" s="654" t="str">
        <f>IF(COUNTIF('SOURCE BA'!$F:$F,$A48)&gt;0,SUMIF('SOURCE BA'!$F:$F,$A48,'SOURCE BA'!$C:$C),IF(COUNT(D65)&gt;0,SUM(D65),IF(COUNTIF('SOURCE BA'!$F:$F,$A48 &amp; "?")&gt;0,SUMIF('SOURCE BA'!$F:$F,$A48 &amp; "?", 'SOURCE BA'!$C:$C),"...")))</f>
        <v>...</v>
      </c>
      <c r="E48" s="654" t="str">
        <f>IF(COUNTIF('SOURCE EA'!$F:$F,$A48)&gt;0,SUMIF('SOURCE EA'!$F:$F,$A48,'SOURCE EA'!$C:$C),IF(COUNT(E65)&gt;0,SUM(E65),IF(COUNTIF('SOURCE EA'!$F:$F,$A48 &amp; "?")&gt;0,SUMIF('SOURCE EA'!$F:$F,$A48 &amp; "?", 'SOURCE EA'!$C:$C),"...")))</f>
        <v>...</v>
      </c>
      <c r="F48" s="654" t="str">
        <f>IF(COUNTIF('SOURCE SS'!$F:$F,$A48)&gt;0,SUMIF('SOURCE SS'!$F:$F,$A48,'SOURCE SS'!$C:$C),IF(COUNT(F65)&gt;0,SUM(F65),IF(COUNTIF('SOURCE SS'!$F:$F,$A48 &amp; "?")&gt;0,SUMIF('SOURCE SS'!$F:$F,$A48 &amp; "?", 'SOURCE SS'!$C:$C),"...")))</f>
        <v>...</v>
      </c>
      <c r="G48" s="654" t="str">
        <f>IF(COUNTIF('SOURCE CC'!$F:$F,$A48)&gt;0,SUMIF('SOURCE CC'!$F:$F,$A48,'SOURCE CC'!$C:$C),IF(COUNT(G65)&gt;0,SUM(G65),IF(COUNTIF('SOURCE CC'!$F:$F,$A48 &amp; "?")&gt;0,SUMIF('SOURCE CC'!$F:$F,$A48 &amp; "?", 'SOURCE CC'!$C:$C),"...")))</f>
        <v>...</v>
      </c>
      <c r="H48" s="654" t="str">
        <f>IF(COUNTIF('SOURCE CG'!$F:$F,$A48)&gt;0,SUMIF('SOURCE CG'!$F:$F,$A48,'SOURCE CG'!$C:$C),IF(COUNT(H65)&gt;0,SUM(H65),IF(COUNTIF('SOURCE CG'!$F:$F,$A48 &amp; "?")&gt;0,SUMIF('SOURCE CG'!$F:$F,$A48 &amp; "?", 'SOURCE CG'!$C:$C),IF(COUNT(D48:G48)&gt;0,SUM(D48:G48),"..."))))</f>
        <v>...</v>
      </c>
      <c r="I48" s="654" t="str">
        <f>IF(COUNTIF('SOURCE SG'!$F:$F,$A48)&gt;0,SUMIF('SOURCE SG'!$F:$F,$A48,'SOURCE SG'!$C:$C),IF(COUNT(I65)&gt;0,SUM(I65),IF(COUNTIF('SOURCE SG'!$F:$F,$A48 &amp; "?")&gt;0,SUMIF('SOURCE SG'!$F:$F,$A48 &amp; "?", 'SOURCE SG'!$C:$C),"...")))</f>
        <v>...</v>
      </c>
      <c r="J48" s="654" t="str">
        <f>IF(COUNTIF('SOURCE LG'!$F:$F,$A48)&gt;0,SUMIF('SOURCE LG'!$F:$F,$A48,'SOURCE LG'!$C:$C),IF(COUNT(J65)&gt;0,SUM(J65),IF(COUNTIF('SOURCE LG'!$F:$F,$A48 &amp; "?")&gt;0,SUMIF('SOURCE LG'!$F:$F,$A48 &amp; "?", 'SOURCE LG'!$C:$C),"...")))</f>
        <v>...</v>
      </c>
      <c r="K48" s="654" t="str">
        <f>IF(COUNTIF('SOURCE CT'!$F:$F,$A48)&gt;0,SUMIF('SOURCE CT'!$F:$F,$A48,'SOURCE CT'!$C:$C),IF(COUNT(K65)&gt;0,SUM(K65),IF(COUNTIF('SOURCE CT'!$F:$F,$A48 &amp; "?")&gt;0,SUMIF('SOURCE CT'!$F:$F,$A48 &amp; "?", 'SOURCE CT'!$C:$C),"...")))</f>
        <v>...</v>
      </c>
      <c r="L48" s="654" t="str">
        <f>IF(COUNTIF('SOURCE GG'!$F:$F,$A48)&gt;0,SUMIF('SOURCE GG'!$F:$F,$A48,'SOURCE GG'!$C:$C),IF(COUNT(L65)&gt;0,SUM(L65),IF(COUNTIF('SOURCE GG'!$F:$F,$A48 &amp; "?")&gt;0,SUMIF('SOURCE GG'!$F:$F,$A48 &amp; "?", 'SOURCE GG'!$C:$C),IF(COUNT(H48:K48)&gt;0,SUM(H48:K48),"..."))))</f>
        <v>...</v>
      </c>
      <c r="M48" s="654" t="str">
        <f>IF(COUNTIF('SOURCE NFPC'!$F:$F,$A48)&gt;0,SUMIF('SOURCE NFPC'!$F:$F,$A48,'SOURCE NFPC'!$C:$C),IF(COUNT(M65)&gt;0,SUM(M65),IF(COUNTIF('SOURCE NFPC'!$F:$F,$A48 &amp; "?")&gt;0,SUMIF('SOURCE NFPC'!$F:$F,$A48 &amp; "?", 'SOURCE NFPC'!$C:$C),"...")))</f>
        <v>...</v>
      </c>
      <c r="N48" s="654" t="str">
        <f>IF(COUNTIF('SOURCE CN'!$F:$F,$A48)&gt;0,SUMIF('SOURCE CN'!$F:$F,$A48,'SOURCE CN'!$C:$C),IF(COUNT(N65)&gt;0,SUM(N65),IF(COUNTIF('SOURCE CN'!$F:$F,$A48 &amp; "?")&gt;0,SUMIF('SOURCE CN'!$F:$F,$A48 &amp; "?", 'SOURCE CN'!$C:$C),"...")))</f>
        <v>...</v>
      </c>
      <c r="O48" s="654" t="str">
        <f>IF(COUNTIF('SOURCE NFPS'!$F:$F,$A48)&gt;0,SUMIF('SOURCE NFPS'!$F:$F,$A48,'SOURCE NFPS'!$C:$C),IF(COUNT(O65)&gt;0,SUM(O65),IF(COUNTIF('SOURCE NFPS'!$F:$F,$A48 &amp; "?")&gt;0,SUMIF('SOURCE NFPS'!$F:$F,$A48 &amp; "?", 'SOURCE NFPS'!$C:$C),IF(COUNT(L48:N48)&gt;0,SUM(L48:N48),"..."))))</f>
        <v>...</v>
      </c>
      <c r="Q48" s="655"/>
      <c r="R48" s="657"/>
      <c r="S48" s="657"/>
      <c r="U48" s="131"/>
      <c r="V48" s="131"/>
    </row>
    <row r="49" spans="1:22" ht="15" customHeight="1">
      <c r="A49" s="686">
        <v>5302</v>
      </c>
      <c r="B49" s="652" t="s">
        <v>162</v>
      </c>
      <c r="C49" s="653" t="s">
        <v>1063</v>
      </c>
      <c r="D49" s="654" t="str">
        <f>IF(COUNTIF('SOURCE BA'!$F:$F,$A49)&gt;0,SUMIF('SOURCE BA'!$F:$F,$A49,'SOURCE BA'!$C:$C),IF(COUNT(D57,D66)&gt;0,SUM(D57,D66),IF(COUNTIF('SOURCE BA'!$F:$F,$A49 &amp; "?")&gt;0,SUMIF('SOURCE BA'!$F:$F,$A49 &amp; "?", 'SOURCE BA'!$C:$C),"...")))</f>
        <v>...</v>
      </c>
      <c r="E49" s="654" t="str">
        <f>IF(COUNTIF('SOURCE EA'!$F:$F,$A49)&gt;0,SUMIF('SOURCE EA'!$F:$F,$A49,'SOURCE EA'!$C:$C),IF(COUNT(E57,E66)&gt;0,SUM(E57,E66),IF(COUNTIF('SOURCE EA'!$F:$F,$A49 &amp; "?")&gt;0,SUMIF('SOURCE EA'!$F:$F,$A49 &amp; "?", 'SOURCE EA'!$C:$C),"...")))</f>
        <v>...</v>
      </c>
      <c r="F49" s="654" t="str">
        <f>IF(COUNTIF('SOURCE SS'!$F:$F,$A49)&gt;0,SUMIF('SOURCE SS'!$F:$F,$A49,'SOURCE SS'!$C:$C),IF(COUNT(F57,F66)&gt;0,SUM(F57,F66),IF(COUNTIF('SOURCE SS'!$F:$F,$A49 &amp; "?")&gt;0,SUMIF('SOURCE SS'!$F:$F,$A49 &amp; "?", 'SOURCE SS'!$C:$C),"...")))</f>
        <v>...</v>
      </c>
      <c r="G49" s="654" t="str">
        <f>IF(COUNTIF('SOURCE CC'!$F:$F,$A49)&gt;0,SUMIF('SOURCE CC'!$F:$F,$A49,'SOURCE CC'!$C:$C),IF(COUNT(G57,G66)&gt;0,SUM(G57,G66),IF(COUNTIF('SOURCE CC'!$F:$F,$A49 &amp; "?")&gt;0,SUMIF('SOURCE CC'!$F:$F,$A49 &amp; "?", 'SOURCE CC'!$C:$C),"...")))</f>
        <v>...</v>
      </c>
      <c r="H49" s="654" t="str">
        <f>IF(COUNTIF('SOURCE CG'!$F:$F,$A49)&gt;0,SUMIF('SOURCE CG'!$F:$F,$A49,'SOURCE CG'!$C:$C),IF(COUNT(H57,H66)&gt;0,SUM(H57,H66),IF(COUNTIF('SOURCE CG'!$F:$F,$A49 &amp; "?")&gt;0,SUMIF('SOURCE CG'!$F:$F,$A49 &amp; "?", 'SOURCE CG'!$C:$C),IF(COUNT(D49:G49)&gt;0,SUM(D49:G49),"..."))))</f>
        <v>...</v>
      </c>
      <c r="I49" s="654" t="str">
        <f>IF(COUNTIF('SOURCE SG'!$F:$F,$A49)&gt;0,SUMIF('SOURCE SG'!$F:$F,$A49,'SOURCE SG'!$C:$C),IF(COUNT(I57,I66)&gt;0,SUM(I57,I66),IF(COUNTIF('SOURCE SG'!$F:$F,$A49 &amp; "?")&gt;0,SUMIF('SOURCE SG'!$F:$F,$A49 &amp; "?", 'SOURCE SG'!$C:$C),"...")))</f>
        <v>...</v>
      </c>
      <c r="J49" s="654" t="str">
        <f>IF(COUNTIF('SOURCE LG'!$F:$F,$A49)&gt;0,SUMIF('SOURCE LG'!$F:$F,$A49,'SOURCE LG'!$C:$C),IF(COUNT(J57,J66)&gt;0,SUM(J57,J66),IF(COUNTIF('SOURCE LG'!$F:$F,$A49 &amp; "?")&gt;0,SUMIF('SOURCE LG'!$F:$F,$A49 &amp; "?", 'SOURCE LG'!$C:$C),"...")))</f>
        <v>...</v>
      </c>
      <c r="K49" s="654" t="str">
        <f>IF(COUNTIF('SOURCE CT'!$F:$F,$A49)&gt;0,SUMIF('SOURCE CT'!$F:$F,$A49,'SOURCE CT'!$C:$C),IF(COUNT(K57,K66)&gt;0,SUM(K57,K66),IF(COUNTIF('SOURCE CT'!$F:$F,$A49 &amp; "?")&gt;0,SUMIF('SOURCE CT'!$F:$F,$A49 &amp; "?", 'SOURCE CT'!$C:$C),"...")))</f>
        <v>...</v>
      </c>
      <c r="L49" s="654" t="str">
        <f>IF(COUNTIF('SOURCE GG'!$F:$F,$A49)&gt;0,SUMIF('SOURCE GG'!$F:$F,$A49,'SOURCE GG'!$C:$C),IF(COUNT(L57,L66)&gt;0,SUM(L57,L66),IF(COUNTIF('SOURCE GG'!$F:$F,$A49 &amp; "?")&gt;0,SUMIF('SOURCE GG'!$F:$F,$A49 &amp; "?", 'SOURCE GG'!$C:$C),IF(COUNT(H49:K49)&gt;0,SUM(H49:K49),"..."))))</f>
        <v>...</v>
      </c>
      <c r="M49" s="654" t="str">
        <f>IF(COUNTIF('SOURCE NFPC'!$F:$F,$A49)&gt;0,SUMIF('SOURCE NFPC'!$F:$F,$A49,'SOURCE NFPC'!$C:$C),IF(COUNT(M57,M66)&gt;0,SUM(M57,M66),IF(COUNTIF('SOURCE NFPC'!$F:$F,$A49 &amp; "?")&gt;0,SUMIF('SOURCE NFPC'!$F:$F,$A49 &amp; "?", 'SOURCE NFPC'!$C:$C),"...")))</f>
        <v>...</v>
      </c>
      <c r="N49" s="654" t="str">
        <f>IF(COUNTIF('SOURCE CN'!$F:$F,$A49)&gt;0,SUMIF('SOURCE CN'!$F:$F,$A49,'SOURCE CN'!$C:$C),IF(COUNT(N57,N66)&gt;0,SUM(N57,N66),IF(COUNTIF('SOURCE CN'!$F:$F,$A49 &amp; "?")&gt;0,SUMIF('SOURCE CN'!$F:$F,$A49 &amp; "?", 'SOURCE CN'!$C:$C),"...")))</f>
        <v>...</v>
      </c>
      <c r="O49" s="654" t="str">
        <f>IF(COUNTIF('SOURCE NFPS'!$F:$F,$A49)&gt;0,SUMIF('SOURCE NFPS'!$F:$F,$A49,'SOURCE NFPS'!$C:$C),IF(COUNT(O57,O66)&gt;0,SUM(O57,O66),IF(COUNTIF('SOURCE NFPS'!$F:$F,$A49 &amp; "?")&gt;0,SUMIF('SOURCE NFPS'!$F:$F,$A49 &amp; "?", 'SOURCE NFPS'!$C:$C),IF(COUNT(L49:N49)&gt;0,SUM(L49:N49),"..."))))</f>
        <v>...</v>
      </c>
      <c r="Q49" s="655">
        <f t="shared" si="0"/>
        <v>0</v>
      </c>
      <c r="R49" s="657">
        <f t="shared" si="1"/>
        <v>0</v>
      </c>
      <c r="S49" s="657">
        <f t="shared" si="2"/>
        <v>0</v>
      </c>
      <c r="U49" s="131">
        <v>5302</v>
      </c>
      <c r="V49" s="131" t="str">
        <f t="shared" si="3"/>
        <v>A5302</v>
      </c>
    </row>
    <row r="50" spans="1:22" ht="9.75" customHeight="1">
      <c r="A50" s="686">
        <v>5303</v>
      </c>
      <c r="B50" s="652" t="s">
        <v>163</v>
      </c>
      <c r="C50" s="653" t="s">
        <v>1063</v>
      </c>
      <c r="D50" s="654" t="str">
        <f>IF(COUNTIF('SOURCE BA'!$F:$F,$A50)&gt;0,SUMIF('SOURCE BA'!$F:$F,$A50,'SOURCE BA'!$C:$C),IF(COUNT(D58,D67)&gt;0,SUM(D58,D67),IF(COUNTIF('SOURCE BA'!$F:$F,$A50 &amp; "?")&gt;0,SUMIF('SOURCE BA'!$F:$F,$A50 &amp; "?", 'SOURCE BA'!$C:$C),"...")))</f>
        <v>...</v>
      </c>
      <c r="E50" s="654" t="str">
        <f>IF(COUNTIF('SOURCE EA'!$F:$F,$A50)&gt;0,SUMIF('SOURCE EA'!$F:$F,$A50,'SOURCE EA'!$C:$C),IF(COUNT(E58,E67)&gt;0,SUM(E58,E67),IF(COUNTIF('SOURCE EA'!$F:$F,$A50 &amp; "?")&gt;0,SUMIF('SOURCE EA'!$F:$F,$A50 &amp; "?", 'SOURCE EA'!$C:$C),"...")))</f>
        <v>...</v>
      </c>
      <c r="F50" s="654" t="str">
        <f>IF(COUNTIF('SOURCE SS'!$F:$F,$A50)&gt;0,SUMIF('SOURCE SS'!$F:$F,$A50,'SOURCE SS'!$C:$C),IF(COUNT(F58,F67)&gt;0,SUM(F58,F67),IF(COUNTIF('SOURCE SS'!$F:$F,$A50 &amp; "?")&gt;0,SUMIF('SOURCE SS'!$F:$F,$A50 &amp; "?", 'SOURCE SS'!$C:$C),"...")))</f>
        <v>...</v>
      </c>
      <c r="G50" s="654" t="str">
        <f>IF(COUNTIF('SOURCE CC'!$F:$F,$A50)&gt;0,SUMIF('SOURCE CC'!$F:$F,$A50,'SOURCE CC'!$C:$C),IF(COUNT(G58,G67)&gt;0,SUM(G58,G67),IF(COUNTIF('SOURCE CC'!$F:$F,$A50 &amp; "?")&gt;0,SUMIF('SOURCE CC'!$F:$F,$A50 &amp; "?", 'SOURCE CC'!$C:$C),"...")))</f>
        <v>...</v>
      </c>
      <c r="H50" s="654" t="str">
        <f>IF(COUNTIF('SOURCE CG'!$F:$F,$A50)&gt;0,SUMIF('SOURCE CG'!$F:$F,$A50,'SOURCE CG'!$C:$C),IF(COUNT(H58,H67)&gt;0,SUM(H58,H67),IF(COUNTIF('SOURCE CG'!$F:$F,$A50 &amp; "?")&gt;0,SUMIF('SOURCE CG'!$F:$F,$A50 &amp; "?", 'SOURCE CG'!$C:$C),IF(COUNT(D50:G50)&gt;0,SUM(D50:G50),"..."))))</f>
        <v>...</v>
      </c>
      <c r="I50" s="654" t="str">
        <f>IF(COUNTIF('SOURCE SG'!$F:$F,$A50)&gt;0,SUMIF('SOURCE SG'!$F:$F,$A50,'SOURCE SG'!$C:$C),IF(COUNT(I58,I67)&gt;0,SUM(I58,I67),IF(COUNTIF('SOURCE SG'!$F:$F,$A50 &amp; "?")&gt;0,SUMIF('SOURCE SG'!$F:$F,$A50 &amp; "?", 'SOURCE SG'!$C:$C),"...")))</f>
        <v>...</v>
      </c>
      <c r="J50" s="654" t="str">
        <f>IF(COUNTIF('SOURCE LG'!$F:$F,$A50)&gt;0,SUMIF('SOURCE LG'!$F:$F,$A50,'SOURCE LG'!$C:$C),IF(COUNT(J58,J67)&gt;0,SUM(J58,J67),IF(COUNTIF('SOURCE LG'!$F:$F,$A50 &amp; "?")&gt;0,SUMIF('SOURCE LG'!$F:$F,$A50 &amp; "?", 'SOURCE LG'!$C:$C),"...")))</f>
        <v>...</v>
      </c>
      <c r="K50" s="654" t="str">
        <f>IF(COUNTIF('SOURCE CT'!$F:$F,$A50)&gt;0,SUMIF('SOURCE CT'!$F:$F,$A50,'SOURCE CT'!$C:$C),IF(COUNT(K58,K67)&gt;0,SUM(K58,K67),IF(COUNTIF('SOURCE CT'!$F:$F,$A50 &amp; "?")&gt;0,SUMIF('SOURCE CT'!$F:$F,$A50 &amp; "?", 'SOURCE CT'!$C:$C),"...")))</f>
        <v>...</v>
      </c>
      <c r="L50" s="654" t="str">
        <f>IF(COUNTIF('SOURCE GG'!$F:$F,$A50)&gt;0,SUMIF('SOURCE GG'!$F:$F,$A50,'SOURCE GG'!$C:$C),IF(COUNT(L58,L67)&gt;0,SUM(L58,L67),IF(COUNTIF('SOURCE GG'!$F:$F,$A50 &amp; "?")&gt;0,SUMIF('SOURCE GG'!$F:$F,$A50 &amp; "?", 'SOURCE GG'!$C:$C),IF(COUNT(H50:K50)&gt;0,SUM(H50:K50),"..."))))</f>
        <v>...</v>
      </c>
      <c r="M50" s="654" t="str">
        <f>IF(COUNTIF('SOURCE NFPC'!$F:$F,$A50)&gt;0,SUMIF('SOURCE NFPC'!$F:$F,$A50,'SOURCE NFPC'!$C:$C),IF(COUNT(M58,M67)&gt;0,SUM(M58,M67),IF(COUNTIF('SOURCE NFPC'!$F:$F,$A50 &amp; "?")&gt;0,SUMIF('SOURCE NFPC'!$F:$F,$A50 &amp; "?", 'SOURCE NFPC'!$C:$C),"...")))</f>
        <v>...</v>
      </c>
      <c r="N50" s="654" t="str">
        <f>IF(COUNTIF('SOURCE CN'!$F:$F,$A50)&gt;0,SUMIF('SOURCE CN'!$F:$F,$A50,'SOURCE CN'!$C:$C),IF(COUNT(N58,N67)&gt;0,SUM(N58,N67),IF(COUNTIF('SOURCE CN'!$F:$F,$A50 &amp; "?")&gt;0,SUMIF('SOURCE CN'!$F:$F,$A50 &amp; "?", 'SOURCE CN'!$C:$C),"...")))</f>
        <v>...</v>
      </c>
      <c r="O50" s="654" t="str">
        <f>IF(COUNTIF('SOURCE NFPS'!$F:$F,$A50)&gt;0,SUMIF('SOURCE NFPS'!$F:$F,$A50,'SOURCE NFPS'!$C:$C),IF(COUNT(O58,O67)&gt;0,SUM(O58,O67),IF(COUNTIF('SOURCE NFPS'!$F:$F,$A50 &amp; "?")&gt;0,SUMIF('SOURCE NFPS'!$F:$F,$A50 &amp; "?", 'SOURCE NFPS'!$C:$C),IF(COUNT(L50:N50)&gt;0,SUM(L50:N50),"..."))))</f>
        <v>...</v>
      </c>
      <c r="Q50" s="655">
        <f t="shared" si="0"/>
        <v>0</v>
      </c>
      <c r="R50" s="657">
        <f t="shared" si="1"/>
        <v>0</v>
      </c>
      <c r="S50" s="657">
        <f t="shared" si="2"/>
        <v>0</v>
      </c>
      <c r="U50" s="131">
        <v>5303</v>
      </c>
      <c r="V50" s="131" t="str">
        <f t="shared" si="3"/>
        <v>A5303</v>
      </c>
    </row>
    <row r="51" spans="1:22" ht="9.75" customHeight="1">
      <c r="A51" s="686">
        <v>5304</v>
      </c>
      <c r="B51" s="652" t="s">
        <v>164</v>
      </c>
      <c r="C51" s="653" t="s">
        <v>1063</v>
      </c>
      <c r="D51" s="654" t="str">
        <f>IF(COUNTIF('SOURCE BA'!$F:$F,$A51)&gt;0,SUMIF('SOURCE BA'!$F:$F,$A51,'SOURCE BA'!$C:$C),IF(COUNT(D59,D68)&gt;0,SUM(D59,D68),IF(COUNTIF('SOURCE BA'!$F:$F,$A51 &amp; "?")&gt;0,SUMIF('SOURCE BA'!$F:$F,$A51 &amp; "?", 'SOURCE BA'!$C:$C),"...")))</f>
        <v>...</v>
      </c>
      <c r="E51" s="654" t="str">
        <f>IF(COUNTIF('SOURCE EA'!$F:$F,$A51)&gt;0,SUMIF('SOURCE EA'!$F:$F,$A51,'SOURCE EA'!$C:$C),IF(COUNT(E59,E68)&gt;0,SUM(E59,E68),IF(COUNTIF('SOURCE EA'!$F:$F,$A51 &amp; "?")&gt;0,SUMIF('SOURCE EA'!$F:$F,$A51 &amp; "?", 'SOURCE EA'!$C:$C),"...")))</f>
        <v>...</v>
      </c>
      <c r="F51" s="654" t="str">
        <f>IF(COUNTIF('SOURCE SS'!$F:$F,$A51)&gt;0,SUMIF('SOURCE SS'!$F:$F,$A51,'SOURCE SS'!$C:$C),IF(COUNT(F59,F68)&gt;0,SUM(F59,F68),IF(COUNTIF('SOURCE SS'!$F:$F,$A51 &amp; "?")&gt;0,SUMIF('SOURCE SS'!$F:$F,$A51 &amp; "?", 'SOURCE SS'!$C:$C),"...")))</f>
        <v>...</v>
      </c>
      <c r="G51" s="654" t="str">
        <f>IF(COUNTIF('SOURCE CC'!$F:$F,$A51)&gt;0,SUMIF('SOURCE CC'!$F:$F,$A51,'SOURCE CC'!$C:$C),IF(COUNT(G59,G68)&gt;0,SUM(G59,G68),IF(COUNTIF('SOURCE CC'!$F:$F,$A51 &amp; "?")&gt;0,SUMIF('SOURCE CC'!$F:$F,$A51 &amp; "?", 'SOURCE CC'!$C:$C),"...")))</f>
        <v>...</v>
      </c>
      <c r="H51" s="654" t="str">
        <f>IF(COUNTIF('SOURCE CG'!$F:$F,$A51)&gt;0,SUMIF('SOURCE CG'!$F:$F,$A51,'SOURCE CG'!$C:$C),IF(COUNT(H59,H68)&gt;0,SUM(H59,H68),IF(COUNTIF('SOURCE CG'!$F:$F,$A51 &amp; "?")&gt;0,SUMIF('SOURCE CG'!$F:$F,$A51 &amp; "?", 'SOURCE CG'!$C:$C),IF(COUNT(D51:G51)&gt;0,SUM(D51:G51),"..."))))</f>
        <v>...</v>
      </c>
      <c r="I51" s="654" t="str">
        <f>IF(COUNTIF('SOURCE SG'!$F:$F,$A51)&gt;0,SUMIF('SOURCE SG'!$F:$F,$A51,'SOURCE SG'!$C:$C),IF(COUNT(I59,I68)&gt;0,SUM(I59,I68),IF(COUNTIF('SOURCE SG'!$F:$F,$A51 &amp; "?")&gt;0,SUMIF('SOURCE SG'!$F:$F,$A51 &amp; "?", 'SOURCE SG'!$C:$C),"...")))</f>
        <v>...</v>
      </c>
      <c r="J51" s="654" t="str">
        <f>IF(COUNTIF('SOURCE LG'!$F:$F,$A51)&gt;0,SUMIF('SOURCE LG'!$F:$F,$A51,'SOURCE LG'!$C:$C),IF(COUNT(J59,J68)&gt;0,SUM(J59,J68),IF(COUNTIF('SOURCE LG'!$F:$F,$A51 &amp; "?")&gt;0,SUMIF('SOURCE LG'!$F:$F,$A51 &amp; "?", 'SOURCE LG'!$C:$C),"...")))</f>
        <v>...</v>
      </c>
      <c r="K51" s="654" t="str">
        <f>IF(COUNTIF('SOURCE CT'!$F:$F,$A51)&gt;0,SUMIF('SOURCE CT'!$F:$F,$A51,'SOURCE CT'!$C:$C),IF(COUNT(K59,K68)&gt;0,SUM(K59,K68),IF(COUNTIF('SOURCE CT'!$F:$F,$A51 &amp; "?")&gt;0,SUMIF('SOURCE CT'!$F:$F,$A51 &amp; "?", 'SOURCE CT'!$C:$C),"...")))</f>
        <v>...</v>
      </c>
      <c r="L51" s="654" t="str">
        <f>IF(COUNTIF('SOURCE GG'!$F:$F,$A51)&gt;0,SUMIF('SOURCE GG'!$F:$F,$A51,'SOURCE GG'!$C:$C),IF(COUNT(L59,L68)&gt;0,SUM(L59,L68),IF(COUNTIF('SOURCE GG'!$F:$F,$A51 &amp; "?")&gt;0,SUMIF('SOURCE GG'!$F:$F,$A51 &amp; "?", 'SOURCE GG'!$C:$C),IF(COUNT(H51:K51)&gt;0,SUM(H51:K51),"..."))))</f>
        <v>...</v>
      </c>
      <c r="M51" s="654" t="str">
        <f>IF(COUNTIF('SOURCE NFPC'!$F:$F,$A51)&gt;0,SUMIF('SOURCE NFPC'!$F:$F,$A51,'SOURCE NFPC'!$C:$C),IF(COUNT(M59,M68)&gt;0,SUM(M59,M68),IF(COUNTIF('SOURCE NFPC'!$F:$F,$A51 &amp; "?")&gt;0,SUMIF('SOURCE NFPC'!$F:$F,$A51 &amp; "?", 'SOURCE NFPC'!$C:$C),"...")))</f>
        <v>...</v>
      </c>
      <c r="N51" s="654" t="str">
        <f>IF(COUNTIF('SOURCE CN'!$F:$F,$A51)&gt;0,SUMIF('SOURCE CN'!$F:$F,$A51,'SOURCE CN'!$C:$C),IF(COUNT(N59,N68)&gt;0,SUM(N59,N68),IF(COUNTIF('SOURCE CN'!$F:$F,$A51 &amp; "?")&gt;0,SUMIF('SOURCE CN'!$F:$F,$A51 &amp; "?", 'SOURCE CN'!$C:$C),"...")))</f>
        <v>...</v>
      </c>
      <c r="O51" s="654" t="str">
        <f>IF(COUNTIF('SOURCE NFPS'!$F:$F,$A51)&gt;0,SUMIF('SOURCE NFPS'!$F:$F,$A51,'SOURCE NFPS'!$C:$C),IF(COUNT(O59,O68)&gt;0,SUM(O59,O68),IF(COUNTIF('SOURCE NFPS'!$F:$F,$A51 &amp; "?")&gt;0,SUMIF('SOURCE NFPS'!$F:$F,$A51 &amp; "?", 'SOURCE NFPS'!$C:$C),IF(COUNT(L51:N51)&gt;0,SUM(L51:N51),"..."))))</f>
        <v>...</v>
      </c>
      <c r="Q51" s="655">
        <f t="shared" si="0"/>
        <v>0</v>
      </c>
      <c r="R51" s="657">
        <f t="shared" si="1"/>
        <v>0</v>
      </c>
      <c r="S51" s="657">
        <f t="shared" si="2"/>
        <v>0</v>
      </c>
      <c r="U51" s="131">
        <v>5304</v>
      </c>
      <c r="V51" s="131" t="str">
        <f t="shared" si="3"/>
        <v>A5304</v>
      </c>
    </row>
    <row r="52" spans="1:22" ht="9.75" customHeight="1">
      <c r="A52" s="686">
        <v>5305</v>
      </c>
      <c r="B52" s="652" t="s">
        <v>165</v>
      </c>
      <c r="C52" s="653" t="s">
        <v>1063</v>
      </c>
      <c r="D52" s="654" t="str">
        <f>IF(COUNTIF('SOURCE BA'!$F:$F,$A52)&gt;0,SUMIF('SOURCE BA'!$F:$F,$A52,'SOURCE BA'!$C:$C),IF(COUNT(D60,D69)&gt;0,SUM(D60,D69),IF(COUNTIF('SOURCE BA'!$F:$F,$A52 &amp; "?")&gt;0,SUMIF('SOURCE BA'!$F:$F,$A52 &amp; "?", 'SOURCE BA'!$C:$C),"...")))</f>
        <v>...</v>
      </c>
      <c r="E52" s="654" t="str">
        <f>IF(COUNTIF('SOURCE EA'!$F:$F,$A52)&gt;0,SUMIF('SOURCE EA'!$F:$F,$A52,'SOURCE EA'!$C:$C),IF(COUNT(E60,E69)&gt;0,SUM(E60,E69),IF(COUNTIF('SOURCE EA'!$F:$F,$A52 &amp; "?")&gt;0,SUMIF('SOURCE EA'!$F:$F,$A52 &amp; "?", 'SOURCE EA'!$C:$C),"...")))</f>
        <v>...</v>
      </c>
      <c r="F52" s="654" t="str">
        <f>IF(COUNTIF('SOURCE SS'!$F:$F,$A52)&gt;0,SUMIF('SOURCE SS'!$F:$F,$A52,'SOURCE SS'!$C:$C),IF(COUNT(F60,F69)&gt;0,SUM(F60,F69),IF(COUNTIF('SOURCE SS'!$F:$F,$A52 &amp; "?")&gt;0,SUMIF('SOURCE SS'!$F:$F,$A52 &amp; "?", 'SOURCE SS'!$C:$C),"...")))</f>
        <v>...</v>
      </c>
      <c r="G52" s="654" t="str">
        <f>IF(COUNTIF('SOURCE CC'!$F:$F,$A52)&gt;0,SUMIF('SOURCE CC'!$F:$F,$A52,'SOURCE CC'!$C:$C),IF(COUNT(G60,G69)&gt;0,SUM(G60,G69),IF(COUNTIF('SOURCE CC'!$F:$F,$A52 &amp; "?")&gt;0,SUMIF('SOURCE CC'!$F:$F,$A52 &amp; "?", 'SOURCE CC'!$C:$C),"...")))</f>
        <v>...</v>
      </c>
      <c r="H52" s="654" t="str">
        <f>IF(COUNTIF('SOURCE CG'!$F:$F,$A52)&gt;0,SUMIF('SOURCE CG'!$F:$F,$A52,'SOURCE CG'!$C:$C),IF(COUNT(H60,H69)&gt;0,SUM(H60,H69),IF(COUNTIF('SOURCE CG'!$F:$F,$A52 &amp; "?")&gt;0,SUMIF('SOURCE CG'!$F:$F,$A52 &amp; "?", 'SOURCE CG'!$C:$C),IF(COUNT(D52:G52)&gt;0,SUM(D52:G52),"..."))))</f>
        <v>...</v>
      </c>
      <c r="I52" s="654" t="str">
        <f>IF(COUNTIF('SOURCE SG'!$F:$F,$A52)&gt;0,SUMIF('SOURCE SG'!$F:$F,$A52,'SOURCE SG'!$C:$C),IF(COUNT(I60,I69)&gt;0,SUM(I60,I69),IF(COUNTIF('SOURCE SG'!$F:$F,$A52 &amp; "?")&gt;0,SUMIF('SOURCE SG'!$F:$F,$A52 &amp; "?", 'SOURCE SG'!$C:$C),"...")))</f>
        <v>...</v>
      </c>
      <c r="J52" s="654" t="str">
        <f>IF(COUNTIF('SOURCE LG'!$F:$F,$A52)&gt;0,SUMIF('SOURCE LG'!$F:$F,$A52,'SOURCE LG'!$C:$C),IF(COUNT(J60,J69)&gt;0,SUM(J60,J69),IF(COUNTIF('SOURCE LG'!$F:$F,$A52 &amp; "?")&gt;0,SUMIF('SOURCE LG'!$F:$F,$A52 &amp; "?", 'SOURCE LG'!$C:$C),"...")))</f>
        <v>...</v>
      </c>
      <c r="K52" s="654" t="str">
        <f>IF(COUNTIF('SOURCE CT'!$F:$F,$A52)&gt;0,SUMIF('SOURCE CT'!$F:$F,$A52,'SOURCE CT'!$C:$C),IF(COUNT(K60,K69)&gt;0,SUM(K60,K69),IF(COUNTIF('SOURCE CT'!$F:$F,$A52 &amp; "?")&gt;0,SUMIF('SOURCE CT'!$F:$F,$A52 &amp; "?", 'SOURCE CT'!$C:$C),"...")))</f>
        <v>...</v>
      </c>
      <c r="L52" s="654" t="str">
        <f>IF(COUNTIF('SOURCE GG'!$F:$F,$A52)&gt;0,SUMIF('SOURCE GG'!$F:$F,$A52,'SOURCE GG'!$C:$C),IF(COUNT(L60,L69)&gt;0,SUM(L60,L69),IF(COUNTIF('SOURCE GG'!$F:$F,$A52 &amp; "?")&gt;0,SUMIF('SOURCE GG'!$F:$F,$A52 &amp; "?", 'SOURCE GG'!$C:$C),IF(COUNT(H52:K52)&gt;0,SUM(H52:K52),"..."))))</f>
        <v>...</v>
      </c>
      <c r="M52" s="654" t="str">
        <f>IF(COUNTIF('SOURCE NFPC'!$F:$F,$A52)&gt;0,SUMIF('SOURCE NFPC'!$F:$F,$A52,'SOURCE NFPC'!$C:$C),IF(COUNT(M60,M69)&gt;0,SUM(M60,M69),IF(COUNTIF('SOURCE NFPC'!$F:$F,$A52 &amp; "?")&gt;0,SUMIF('SOURCE NFPC'!$F:$F,$A52 &amp; "?", 'SOURCE NFPC'!$C:$C),"...")))</f>
        <v>...</v>
      </c>
      <c r="N52" s="654" t="str">
        <f>IF(COUNTIF('SOURCE CN'!$F:$F,$A52)&gt;0,SUMIF('SOURCE CN'!$F:$F,$A52,'SOURCE CN'!$C:$C),IF(COUNT(N60,N69)&gt;0,SUM(N60,N69),IF(COUNTIF('SOURCE CN'!$F:$F,$A52 &amp; "?")&gt;0,SUMIF('SOURCE CN'!$F:$F,$A52 &amp; "?", 'SOURCE CN'!$C:$C),"...")))</f>
        <v>...</v>
      </c>
      <c r="O52" s="654" t="str">
        <f>IF(COUNTIF('SOURCE NFPS'!$F:$F,$A52)&gt;0,SUMIF('SOURCE NFPS'!$F:$F,$A52,'SOURCE NFPS'!$C:$C),IF(COUNT(O60,O69)&gt;0,SUM(O60,O69),IF(COUNTIF('SOURCE NFPS'!$F:$F,$A52 &amp; "?")&gt;0,SUMIF('SOURCE NFPS'!$F:$F,$A52 &amp; "?", 'SOURCE NFPS'!$C:$C),IF(COUNT(L52:N52)&gt;0,SUM(L52:N52),"..."))))</f>
        <v>...</v>
      </c>
      <c r="Q52" s="655">
        <f t="shared" si="0"/>
        <v>0</v>
      </c>
      <c r="R52" s="657">
        <f t="shared" si="1"/>
        <v>0</v>
      </c>
      <c r="S52" s="657">
        <f t="shared" si="2"/>
        <v>0</v>
      </c>
      <c r="U52" s="131">
        <v>5305</v>
      </c>
      <c r="V52" s="131" t="str">
        <f t="shared" si="3"/>
        <v>A5305</v>
      </c>
    </row>
    <row r="53" spans="1:22" ht="9.75" customHeight="1">
      <c r="A53" s="686">
        <v>5306</v>
      </c>
      <c r="B53" s="652" t="s">
        <v>166</v>
      </c>
      <c r="C53" s="653" t="s">
        <v>1063</v>
      </c>
      <c r="D53" s="654" t="str">
        <f>IF(COUNTIF('SOURCE BA'!$F:$F,$A53)&gt;0,SUMIF('SOURCE BA'!$F:$F,$A53,'SOURCE BA'!$C:$C),IF(COUNT(D61,D70)&gt;0,SUM(D61,D70),IF(COUNTIF('SOURCE BA'!$F:$F,$A53 &amp; "?")&gt;0,SUMIF('SOURCE BA'!$F:$F,$A53 &amp; "?", 'SOURCE BA'!$C:$C),"...")))</f>
        <v>...</v>
      </c>
      <c r="E53" s="654" t="str">
        <f>IF(COUNTIF('SOURCE EA'!$F:$F,$A53)&gt;0,SUMIF('SOURCE EA'!$F:$F,$A53,'SOURCE EA'!$C:$C),IF(COUNT(E61,E70)&gt;0,SUM(E61,E70),IF(COUNTIF('SOURCE EA'!$F:$F,$A53 &amp; "?")&gt;0,SUMIF('SOURCE EA'!$F:$F,$A53 &amp; "?", 'SOURCE EA'!$C:$C),"...")))</f>
        <v>...</v>
      </c>
      <c r="F53" s="654" t="str">
        <f>IF(COUNTIF('SOURCE SS'!$F:$F,$A53)&gt;0,SUMIF('SOURCE SS'!$F:$F,$A53,'SOURCE SS'!$C:$C),IF(COUNT(F61,F70)&gt;0,SUM(F61,F70),IF(COUNTIF('SOURCE SS'!$F:$F,$A53 &amp; "?")&gt;0,SUMIF('SOURCE SS'!$F:$F,$A53 &amp; "?", 'SOURCE SS'!$C:$C),"...")))</f>
        <v>...</v>
      </c>
      <c r="G53" s="654" t="str">
        <f>IF(COUNTIF('SOURCE CC'!$F:$F,$A53)&gt;0,SUMIF('SOURCE CC'!$F:$F,$A53,'SOURCE CC'!$C:$C),IF(COUNT(G61,G70)&gt;0,SUM(G61,G70),IF(COUNTIF('SOURCE CC'!$F:$F,$A53 &amp; "?")&gt;0,SUMIF('SOURCE CC'!$F:$F,$A53 &amp; "?", 'SOURCE CC'!$C:$C),"...")))</f>
        <v>...</v>
      </c>
      <c r="H53" s="654" t="str">
        <f>IF(COUNTIF('SOURCE CG'!$F:$F,$A53)&gt;0,SUMIF('SOURCE CG'!$F:$F,$A53,'SOURCE CG'!$C:$C),IF(COUNT(H61,H70)&gt;0,SUM(H61,H70),IF(COUNTIF('SOURCE CG'!$F:$F,$A53 &amp; "?")&gt;0,SUMIF('SOURCE CG'!$F:$F,$A53 &amp; "?", 'SOURCE CG'!$C:$C),IF(COUNT(D53:G53)&gt;0,SUM(D53:G53),"..."))))</f>
        <v>...</v>
      </c>
      <c r="I53" s="654" t="str">
        <f>IF(COUNTIF('SOURCE SG'!$F:$F,$A53)&gt;0,SUMIF('SOURCE SG'!$F:$F,$A53,'SOURCE SG'!$C:$C),IF(COUNT(I61,I70)&gt;0,SUM(I61,I70),IF(COUNTIF('SOURCE SG'!$F:$F,$A53 &amp; "?")&gt;0,SUMIF('SOURCE SG'!$F:$F,$A53 &amp; "?", 'SOURCE SG'!$C:$C),"...")))</f>
        <v>...</v>
      </c>
      <c r="J53" s="654" t="str">
        <f>IF(COUNTIF('SOURCE LG'!$F:$F,$A53)&gt;0,SUMIF('SOURCE LG'!$F:$F,$A53,'SOURCE LG'!$C:$C),IF(COUNT(J61,J70)&gt;0,SUM(J61,J70),IF(COUNTIF('SOURCE LG'!$F:$F,$A53 &amp; "?")&gt;0,SUMIF('SOURCE LG'!$F:$F,$A53 &amp; "?", 'SOURCE LG'!$C:$C),"...")))</f>
        <v>...</v>
      </c>
      <c r="K53" s="654" t="str">
        <f>IF(COUNTIF('SOURCE CT'!$F:$F,$A53)&gt;0,SUMIF('SOURCE CT'!$F:$F,$A53,'SOURCE CT'!$C:$C),IF(COUNT(K61,K70)&gt;0,SUM(K61,K70),IF(COUNTIF('SOURCE CT'!$F:$F,$A53 &amp; "?")&gt;0,SUMIF('SOURCE CT'!$F:$F,$A53 &amp; "?", 'SOURCE CT'!$C:$C),"...")))</f>
        <v>...</v>
      </c>
      <c r="L53" s="654" t="str">
        <f>IF(COUNTIF('SOURCE GG'!$F:$F,$A53)&gt;0,SUMIF('SOURCE GG'!$F:$F,$A53,'SOURCE GG'!$C:$C),IF(COUNT(L61,L70)&gt;0,SUM(L61,L70),IF(COUNTIF('SOURCE GG'!$F:$F,$A53 &amp; "?")&gt;0,SUMIF('SOURCE GG'!$F:$F,$A53 &amp; "?", 'SOURCE GG'!$C:$C),IF(COUNT(H53:K53)&gt;0,SUM(H53:K53),"..."))))</f>
        <v>...</v>
      </c>
      <c r="M53" s="654" t="str">
        <f>IF(COUNTIF('SOURCE NFPC'!$F:$F,$A53)&gt;0,SUMIF('SOURCE NFPC'!$F:$F,$A53,'SOURCE NFPC'!$C:$C),IF(COUNT(M61,M70)&gt;0,SUM(M61,M70),IF(COUNTIF('SOURCE NFPC'!$F:$F,$A53 &amp; "?")&gt;0,SUMIF('SOURCE NFPC'!$F:$F,$A53 &amp; "?", 'SOURCE NFPC'!$C:$C),"...")))</f>
        <v>...</v>
      </c>
      <c r="N53" s="654" t="str">
        <f>IF(COUNTIF('SOURCE CN'!$F:$F,$A53)&gt;0,SUMIF('SOURCE CN'!$F:$F,$A53,'SOURCE CN'!$C:$C),IF(COUNT(N61,N70)&gt;0,SUM(N61,N70),IF(COUNTIF('SOURCE CN'!$F:$F,$A53 &amp; "?")&gt;0,SUMIF('SOURCE CN'!$F:$F,$A53 &amp; "?", 'SOURCE CN'!$C:$C),"...")))</f>
        <v>...</v>
      </c>
      <c r="O53" s="654" t="str">
        <f>IF(COUNTIF('SOURCE NFPS'!$F:$F,$A53)&gt;0,SUMIF('SOURCE NFPS'!$F:$F,$A53,'SOURCE NFPS'!$C:$C),IF(COUNT(O61,O70)&gt;0,SUM(O61,O70),IF(COUNTIF('SOURCE NFPS'!$F:$F,$A53 &amp; "?")&gt;0,SUMIF('SOURCE NFPS'!$F:$F,$A53 &amp; "?", 'SOURCE NFPS'!$C:$C),IF(COUNT(L53:N53)&gt;0,SUM(L53:N53),"..."))))</f>
        <v>...</v>
      </c>
      <c r="Q53" s="655">
        <f t="shared" si="0"/>
        <v>0</v>
      </c>
      <c r="R53" s="657">
        <f t="shared" si="1"/>
        <v>0</v>
      </c>
      <c r="S53" s="657">
        <f t="shared" si="2"/>
        <v>0</v>
      </c>
      <c r="U53" s="131">
        <v>5306</v>
      </c>
      <c r="V53" s="131" t="str">
        <f t="shared" si="3"/>
        <v>A5306</v>
      </c>
    </row>
    <row r="54" spans="1:22" ht="9.75" customHeight="1">
      <c r="A54" s="686">
        <v>5307</v>
      </c>
      <c r="B54" s="652" t="s">
        <v>1656</v>
      </c>
      <c r="C54" s="653" t="s">
        <v>1063</v>
      </c>
      <c r="D54" s="654" t="str">
        <f>IF(COUNTIF('SOURCE BA'!$F:$F,$A54)&gt;0,SUMIF('SOURCE BA'!$F:$F,$A54,'SOURCE BA'!$C:$C),IF(COUNT(D62,D71)&gt;0,SUM(D62,D71),IF(COUNTIF('SOURCE BA'!$F:$F,$A54 &amp; "?")&gt;0,SUMIF('SOURCE BA'!$F:$F,$A54 &amp; "?", 'SOURCE BA'!$C:$C),"...")))</f>
        <v>...</v>
      </c>
      <c r="E54" s="654" t="str">
        <f>IF(COUNTIF('SOURCE EA'!$F:$F,$A54)&gt;0,SUMIF('SOURCE EA'!$F:$F,$A54,'SOURCE EA'!$C:$C),IF(COUNT(E62,E71)&gt;0,SUM(E62,E71),IF(COUNTIF('SOURCE EA'!$F:$F,$A54 &amp; "?")&gt;0,SUMIF('SOURCE EA'!$F:$F,$A54 &amp; "?", 'SOURCE EA'!$C:$C),"...")))</f>
        <v>...</v>
      </c>
      <c r="F54" s="654" t="str">
        <f>IF(COUNTIF('SOURCE SS'!$F:$F,$A54)&gt;0,SUMIF('SOURCE SS'!$F:$F,$A54,'SOURCE SS'!$C:$C),IF(COUNT(F62,F71)&gt;0,SUM(F62,F71),IF(COUNTIF('SOURCE SS'!$F:$F,$A54 &amp; "?")&gt;0,SUMIF('SOURCE SS'!$F:$F,$A54 &amp; "?", 'SOURCE SS'!$C:$C),"...")))</f>
        <v>...</v>
      </c>
      <c r="G54" s="654" t="str">
        <f>IF(COUNTIF('SOURCE CC'!$F:$F,$A54)&gt;0,SUMIF('SOURCE CC'!$F:$F,$A54,'SOURCE CC'!$C:$C),IF(COUNT(G62,G71)&gt;0,SUM(G62,G71),IF(COUNTIF('SOURCE CC'!$F:$F,$A54 &amp; "?")&gt;0,SUMIF('SOURCE CC'!$F:$F,$A54 &amp; "?", 'SOURCE CC'!$C:$C),"...")))</f>
        <v>...</v>
      </c>
      <c r="H54" s="654" t="str">
        <f>IF(COUNTIF('SOURCE CG'!$F:$F,$A54)&gt;0,SUMIF('SOURCE CG'!$F:$F,$A54,'SOURCE CG'!$C:$C),IF(COUNT(H62,H71)&gt;0,SUM(H62,H71),IF(COUNTIF('SOURCE CG'!$F:$F,$A54 &amp; "?")&gt;0,SUMIF('SOURCE CG'!$F:$F,$A54 &amp; "?", 'SOURCE CG'!$C:$C),IF(COUNT(D54:G54)&gt;0,SUM(D54:G54),"..."))))</f>
        <v>...</v>
      </c>
      <c r="I54" s="654" t="str">
        <f>IF(COUNTIF('SOURCE SG'!$F:$F,$A54)&gt;0,SUMIF('SOURCE SG'!$F:$F,$A54,'SOURCE SG'!$C:$C),IF(COUNT(I62,I71)&gt;0,SUM(I62,I71),IF(COUNTIF('SOURCE SG'!$F:$F,$A54 &amp; "?")&gt;0,SUMIF('SOURCE SG'!$F:$F,$A54 &amp; "?", 'SOURCE SG'!$C:$C),"...")))</f>
        <v>...</v>
      </c>
      <c r="J54" s="654" t="str">
        <f>IF(COUNTIF('SOURCE LG'!$F:$F,$A54)&gt;0,SUMIF('SOURCE LG'!$F:$F,$A54,'SOURCE LG'!$C:$C),IF(COUNT(J62,J71)&gt;0,SUM(J62,J71),IF(COUNTIF('SOURCE LG'!$F:$F,$A54 &amp; "?")&gt;0,SUMIF('SOURCE LG'!$F:$F,$A54 &amp; "?", 'SOURCE LG'!$C:$C),"...")))</f>
        <v>...</v>
      </c>
      <c r="K54" s="654" t="str">
        <f>IF(COUNTIF('SOURCE CT'!$F:$F,$A54)&gt;0,SUMIF('SOURCE CT'!$F:$F,$A54,'SOURCE CT'!$C:$C),IF(COUNT(K62,K71)&gt;0,SUM(K62,K71),IF(COUNTIF('SOURCE CT'!$F:$F,$A54 &amp; "?")&gt;0,SUMIF('SOURCE CT'!$F:$F,$A54 &amp; "?", 'SOURCE CT'!$C:$C),"...")))</f>
        <v>...</v>
      </c>
      <c r="L54" s="654" t="str">
        <f>IF(COUNTIF('SOURCE GG'!$F:$F,$A54)&gt;0,SUMIF('SOURCE GG'!$F:$F,$A54,'SOURCE GG'!$C:$C),IF(COUNT(L62,L71)&gt;0,SUM(L62,L71),IF(COUNTIF('SOURCE GG'!$F:$F,$A54 &amp; "?")&gt;0,SUMIF('SOURCE GG'!$F:$F,$A54 &amp; "?", 'SOURCE GG'!$C:$C),IF(COUNT(H54:K54)&gt;0,SUM(H54:K54),"..."))))</f>
        <v>...</v>
      </c>
      <c r="M54" s="654" t="str">
        <f>IF(COUNTIF('SOURCE NFPC'!$F:$F,$A54)&gt;0,SUMIF('SOURCE NFPC'!$F:$F,$A54,'SOURCE NFPC'!$C:$C),IF(COUNT(M62,M71)&gt;0,SUM(M62,M71),IF(COUNTIF('SOURCE NFPC'!$F:$F,$A54 &amp; "?")&gt;0,SUMIF('SOURCE NFPC'!$F:$F,$A54 &amp; "?", 'SOURCE NFPC'!$C:$C),"...")))</f>
        <v>...</v>
      </c>
      <c r="N54" s="654" t="str">
        <f>IF(COUNTIF('SOURCE CN'!$F:$F,$A54)&gt;0,SUMIF('SOURCE CN'!$F:$F,$A54,'SOURCE CN'!$C:$C),IF(COUNT(N62,N71)&gt;0,SUM(N62,N71),IF(COUNTIF('SOURCE CN'!$F:$F,$A54 &amp; "?")&gt;0,SUMIF('SOURCE CN'!$F:$F,$A54 &amp; "?", 'SOURCE CN'!$C:$C),"...")))</f>
        <v>...</v>
      </c>
      <c r="O54" s="654" t="str">
        <f>IF(COUNTIF('SOURCE NFPS'!$F:$F,$A54)&gt;0,SUMIF('SOURCE NFPS'!$F:$F,$A54,'SOURCE NFPS'!$C:$C),IF(COUNT(O62,O71)&gt;0,SUM(O62,O71),IF(COUNTIF('SOURCE NFPS'!$F:$F,$A54 &amp; "?")&gt;0,SUMIF('SOURCE NFPS'!$F:$F,$A54 &amp; "?", 'SOURCE NFPS'!$C:$C),IF(COUNT(L54:N54)&gt;0,SUM(L54:N54),"..."))))</f>
        <v>...</v>
      </c>
      <c r="Q54" s="655">
        <f t="shared" si="0"/>
        <v>0</v>
      </c>
      <c r="R54" s="657">
        <f t="shared" si="1"/>
        <v>0</v>
      </c>
      <c r="S54" s="657">
        <f t="shared" si="2"/>
        <v>0</v>
      </c>
      <c r="U54" s="131">
        <v>5307</v>
      </c>
      <c r="V54" s="131" t="str">
        <f t="shared" si="3"/>
        <v>A5307</v>
      </c>
    </row>
    <row r="55" spans="1:22" ht="10.5" customHeight="1">
      <c r="A55" s="686">
        <v>5308</v>
      </c>
      <c r="B55" s="652" t="s">
        <v>1657</v>
      </c>
      <c r="C55" s="653" t="s">
        <v>1063</v>
      </c>
      <c r="D55" s="654" t="str">
        <f>IF(COUNTIF('SOURCE BA'!$F:$F,$A55)&gt;0,SUMIF('SOURCE BA'!$F:$F,$A55,'SOURCE BA'!$C:$C),IF(COUNT(D63,D72)&gt;0,SUM(D63,D72),IF(COUNTIF('SOURCE BA'!$F:$F,$A55 &amp; "?")&gt;0,SUMIF('SOURCE BA'!$F:$F,$A55 &amp; "?", 'SOURCE BA'!$C:$C),"...")))</f>
        <v>...</v>
      </c>
      <c r="E55" s="654" t="str">
        <f>IF(COUNTIF('SOURCE EA'!$F:$F,$A55)&gt;0,SUMIF('SOURCE EA'!$F:$F,$A55,'SOURCE EA'!$C:$C),IF(COUNT(E63,E72)&gt;0,SUM(E63,E72),IF(COUNTIF('SOURCE EA'!$F:$F,$A55 &amp; "?")&gt;0,SUMIF('SOURCE EA'!$F:$F,$A55 &amp; "?", 'SOURCE EA'!$C:$C),"...")))</f>
        <v>...</v>
      </c>
      <c r="F55" s="654" t="str">
        <f>IF(COUNTIF('SOURCE SS'!$F:$F,$A55)&gt;0,SUMIF('SOURCE SS'!$F:$F,$A55,'SOURCE SS'!$C:$C),IF(COUNT(F63,F72)&gt;0,SUM(F63,F72),IF(COUNTIF('SOURCE SS'!$F:$F,$A55 &amp; "?")&gt;0,SUMIF('SOURCE SS'!$F:$F,$A55 &amp; "?", 'SOURCE SS'!$C:$C),"...")))</f>
        <v>...</v>
      </c>
      <c r="G55" s="654" t="str">
        <f>IF(COUNTIF('SOURCE CC'!$F:$F,$A55)&gt;0,SUMIF('SOURCE CC'!$F:$F,$A55,'SOURCE CC'!$C:$C),IF(COUNT(G63,G72)&gt;0,SUM(G63,G72),IF(COUNTIF('SOURCE CC'!$F:$F,$A55 &amp; "?")&gt;0,SUMIF('SOURCE CC'!$F:$F,$A55 &amp; "?", 'SOURCE CC'!$C:$C),"...")))</f>
        <v>...</v>
      </c>
      <c r="H55" s="654" t="str">
        <f>IF(COUNTIF('SOURCE CG'!$F:$F,$A55)&gt;0,SUMIF('SOURCE CG'!$F:$F,$A55,'SOURCE CG'!$C:$C),IF(COUNT(H63,H72)&gt;0,SUM(H63,H72),IF(COUNTIF('SOURCE CG'!$F:$F,$A55 &amp; "?")&gt;0,SUMIF('SOURCE CG'!$F:$F,$A55 &amp; "?", 'SOURCE CG'!$C:$C),IF(COUNT(D55:G55)&gt;0,SUM(D55:G55),"..."))))</f>
        <v>...</v>
      </c>
      <c r="I55" s="654" t="str">
        <f>IF(COUNTIF('SOURCE SG'!$F:$F,$A55)&gt;0,SUMIF('SOURCE SG'!$F:$F,$A55,'SOURCE SG'!$C:$C),IF(COUNT(I63,I72)&gt;0,SUM(I63,I72),IF(COUNTIF('SOURCE SG'!$F:$F,$A55 &amp; "?")&gt;0,SUMIF('SOURCE SG'!$F:$F,$A55 &amp; "?", 'SOURCE SG'!$C:$C),"...")))</f>
        <v>...</v>
      </c>
      <c r="J55" s="654" t="str">
        <f>IF(COUNTIF('SOURCE LG'!$F:$F,$A55)&gt;0,SUMIF('SOURCE LG'!$F:$F,$A55,'SOURCE LG'!$C:$C),IF(COUNT(J63,J72)&gt;0,SUM(J63,J72),IF(COUNTIF('SOURCE LG'!$F:$F,$A55 &amp; "?")&gt;0,SUMIF('SOURCE LG'!$F:$F,$A55 &amp; "?", 'SOURCE LG'!$C:$C),"...")))</f>
        <v>...</v>
      </c>
      <c r="K55" s="654" t="str">
        <f>IF(COUNTIF('SOURCE CT'!$F:$F,$A55)&gt;0,SUMIF('SOURCE CT'!$F:$F,$A55,'SOURCE CT'!$C:$C),IF(COUNT(K63,K72)&gt;0,SUM(K63,K72),IF(COUNTIF('SOURCE CT'!$F:$F,$A55 &amp; "?")&gt;0,SUMIF('SOURCE CT'!$F:$F,$A55 &amp; "?", 'SOURCE CT'!$C:$C),"...")))</f>
        <v>...</v>
      </c>
      <c r="L55" s="654" t="str">
        <f>IF(COUNTIF('SOURCE GG'!$F:$F,$A55)&gt;0,SUMIF('SOURCE GG'!$F:$F,$A55,'SOURCE GG'!$C:$C),IF(COUNT(L63,L72)&gt;0,SUM(L63,L72),IF(COUNTIF('SOURCE GG'!$F:$F,$A55 &amp; "?")&gt;0,SUMIF('SOURCE GG'!$F:$F,$A55 &amp; "?", 'SOURCE GG'!$C:$C),IF(COUNT(H55:K55)&gt;0,SUM(H55:K55),"..."))))</f>
        <v>...</v>
      </c>
      <c r="M55" s="654" t="str">
        <f>IF(COUNTIF('SOURCE NFPC'!$F:$F,$A55)&gt;0,SUMIF('SOURCE NFPC'!$F:$F,$A55,'SOURCE NFPC'!$C:$C),IF(COUNT(M63,M72)&gt;0,SUM(M63,M72),IF(COUNTIF('SOURCE NFPC'!$F:$F,$A55 &amp; "?")&gt;0,SUMIF('SOURCE NFPC'!$F:$F,$A55 &amp; "?", 'SOURCE NFPC'!$C:$C),"...")))</f>
        <v>...</v>
      </c>
      <c r="N55" s="654" t="str">
        <f>IF(COUNTIF('SOURCE CN'!$F:$F,$A55)&gt;0,SUMIF('SOURCE CN'!$F:$F,$A55,'SOURCE CN'!$C:$C),IF(COUNT(N63,N72)&gt;0,SUM(N63,N72),IF(COUNTIF('SOURCE CN'!$F:$F,$A55 &amp; "?")&gt;0,SUMIF('SOURCE CN'!$F:$F,$A55 &amp; "?", 'SOURCE CN'!$C:$C),"...")))</f>
        <v>...</v>
      </c>
      <c r="O55" s="654" t="str">
        <f>IF(COUNTIF('SOURCE NFPS'!$F:$F,$A55)&gt;0,SUMIF('SOURCE NFPS'!$F:$F,$A55,'SOURCE NFPS'!$C:$C),IF(COUNT(O63,O72)&gt;0,SUM(O63,O72),IF(COUNTIF('SOURCE NFPS'!$F:$F,$A55 &amp; "?")&gt;0,SUMIF('SOURCE NFPS'!$F:$F,$A55 &amp; "?", 'SOURCE NFPS'!$C:$C),IF(COUNT(L55:N55)&gt;0,SUM(L55:N55),"..."))))</f>
        <v>...</v>
      </c>
      <c r="Q55" s="655">
        <f t="shared" si="0"/>
        <v>0</v>
      </c>
      <c r="R55" s="657">
        <f t="shared" si="1"/>
        <v>0</v>
      </c>
      <c r="S55" s="657">
        <f t="shared" si="2"/>
        <v>0</v>
      </c>
      <c r="U55" s="131">
        <v>5308</v>
      </c>
      <c r="V55" s="131" t="str">
        <f t="shared" si="3"/>
        <v>A5308</v>
      </c>
    </row>
    <row r="56" spans="1:22" ht="15" customHeight="1">
      <c r="A56" s="675">
        <v>531</v>
      </c>
      <c r="B56" s="150" t="s">
        <v>2335</v>
      </c>
      <c r="C56" s="4" t="s">
        <v>1063</v>
      </c>
      <c r="D56" s="605" t="str">
        <f>IF(COUNTIF('SOURCE BA'!$F:$F,$A56)&gt;0,SUMIF('SOURCE BA'!$F:$F,$A56,'SOURCE BA'!$C:$C),IF(COUNT(D57:D63)&gt;0, SUM(D57:D63),IF(COUNTIF('SOURCE BA'!$F:$F,$A56 &amp; "?")&gt;0,SUMIF('SOURCE BA'!$F:$F,$A56 &amp; "?", 'SOURCE BA'!$C:$C),"...")))</f>
        <v>...</v>
      </c>
      <c r="E56" s="605" t="str">
        <f>IF(COUNTIF('SOURCE EA'!$F:$F,$A56)&gt;0,SUMIF('SOURCE EA'!$F:$F,$A56,'SOURCE EA'!$C:$C),IF(COUNT(E57:E63)&gt;0, SUM(E57:E63),IF(COUNTIF('SOURCE EA'!$F:$F,$A56 &amp; "?")&gt;0,SUMIF('SOURCE EA'!$F:$F,$A56 &amp; "?", 'SOURCE EA'!$C:$C),"...")))</f>
        <v>...</v>
      </c>
      <c r="F56" s="605" t="str">
        <f>IF(COUNTIF('SOURCE SS'!$F:$F,$A56)&gt;0,SUMIF('SOURCE SS'!$F:$F,$A56,'SOURCE SS'!$C:$C),IF(COUNT(F57:F63)&gt;0, SUM(F57:F63),IF(COUNTIF('SOURCE SS'!$F:$F,$A56 &amp; "?")&gt;0,SUMIF('SOURCE SS'!$F:$F,$A56 &amp; "?", 'SOURCE SS'!$C:$C),"...")))</f>
        <v>...</v>
      </c>
      <c r="G56" s="605" t="str">
        <f>IF(COUNTIF('SOURCE CC'!$F:$F,$A56)&gt;0,SUMIF('SOURCE CC'!$F:$F,$A56,'SOURCE CC'!$C:$C),IF(COUNT(G57:G63)&gt;0, SUM(G57:G63),IF(COUNTIF('SOURCE CC'!$F:$F,$A56 &amp; "?")&gt;0,SUMIF('SOURCE CC'!$F:$F,$A56 &amp; "?", 'SOURCE CC'!$C:$C),"...")))</f>
        <v>...</v>
      </c>
      <c r="H56" s="605" t="str">
        <f>IF(COUNTIF('SOURCE CG'!$F:$F,$A56)&gt;0,SUMIF('SOURCE CG'!$F:$F,$A56,'SOURCE CG'!$C:$C),IF(COUNT(H57:H63)&gt;0, SUM(H57:H63),IF(COUNTIF('SOURCE CG'!$F:$F,$A56 &amp; "?")&gt;0,SUMIF('SOURCE CG'!$F:$F,$A56 &amp; "?", 'SOURCE CG'!$C:$C),IF(COUNT(D56:G56)&gt;0,SUM(D56:G56),"..."))))</f>
        <v>...</v>
      </c>
      <c r="I56" s="605" t="str">
        <f>IF(COUNTIF('SOURCE SG'!$F:$F,$A56)&gt;0,SUMIF('SOURCE SG'!$F:$F,$A56,'SOURCE SG'!$C:$C),IF(COUNT(I57:I63)&gt;0, SUM(I57:I63),IF(COUNTIF('SOURCE SG'!$F:$F,$A56 &amp; "?")&gt;0,SUMIF('SOURCE SG'!$F:$F,$A56 &amp; "?", 'SOURCE SG'!$C:$C),"...")))</f>
        <v>...</v>
      </c>
      <c r="J56" s="605" t="str">
        <f>IF(COUNTIF('SOURCE LG'!$F:$F,$A56)&gt;0,SUMIF('SOURCE LG'!$F:$F,$A56,'SOURCE LG'!$C:$C),IF(COUNT(J57:J63)&gt;0, SUM(J57:J63),IF(COUNTIF('SOURCE LG'!$F:$F,$A56 &amp; "?")&gt;0,SUMIF('SOURCE LG'!$F:$F,$A56 &amp; "?", 'SOURCE LG'!$C:$C),"...")))</f>
        <v>...</v>
      </c>
      <c r="K56" s="605" t="str">
        <f>IF(COUNTIF('SOURCE CT'!$F:$F,$A56)&gt;0,SUMIF('SOURCE CT'!$F:$F,$A56,'SOURCE CT'!$C:$C),IF(COUNT(K57:K63)&gt;0, SUM(K57:K63),IF(COUNTIF('SOURCE CT'!$F:$F,$A56 &amp; "?")&gt;0,SUMIF('SOURCE CT'!$F:$F,$A56 &amp; "?", 'SOURCE CT'!$C:$C),"...")))</f>
        <v>...</v>
      </c>
      <c r="L56" s="605" t="str">
        <f>IF(COUNTIF('SOURCE GG'!$F:$F,$A56)&gt;0,SUMIF('SOURCE GG'!$F:$F,$A56,'SOURCE GG'!$C:$C),IF(COUNT(L57:L63)&gt;0, SUM(L57:L63),IF(COUNTIF('SOURCE GG'!$F:$F,$A56 &amp; "?")&gt;0,SUMIF('SOURCE GG'!$F:$F,$A56 &amp; "?", 'SOURCE GG'!$C:$C),IF(COUNT(H56:K56)&gt;0,SUM(H56:K56),"..."))))</f>
        <v>...</v>
      </c>
      <c r="M56" s="605" t="str">
        <f>IF(COUNTIF('SOURCE NFPC'!$F:$F,$A56)&gt;0,SUMIF('SOURCE NFPC'!$F:$F,$A56,'SOURCE NFPC'!$C:$C),IF(COUNT(M57:M63)&gt;0, SUM(M57:M63),IF(COUNTIF('SOURCE NFPC'!$F:$F,$A56 &amp; "?")&gt;0,SUMIF('SOURCE NFPC'!$F:$F,$A56 &amp; "?", 'SOURCE NFPC'!$C:$C),"...")))</f>
        <v>...</v>
      </c>
      <c r="N56" s="605" t="str">
        <f>IF(COUNTIF('SOURCE CN'!$F:$F,$A56)&gt;0,SUMIF('SOURCE CN'!$F:$F,$A56,'SOURCE CN'!$C:$C),IF(COUNT(N57:N63)&gt;0, SUM(N57:N63),IF(COUNTIF('SOURCE CN'!$F:$F,$A56 &amp; "?")&gt;0,SUMIF('SOURCE CN'!$F:$F,$A56 &amp; "?", 'SOURCE CN'!$C:$C),"...")))</f>
        <v>...</v>
      </c>
      <c r="O56" s="605" t="str">
        <f>IF(COUNTIF('SOURCE NFPS'!$F:$F,$A56)&gt;0,SUMIF('SOURCE NFPS'!$F:$F,$A56,'SOURCE NFPS'!$C:$C),IF(COUNT(O57:O63)&gt;0, SUM(O57:O63),IF(COUNTIF('SOURCE NFPS'!$F:$F,$A56 &amp; "?")&gt;0,SUMIF('SOURCE NFPS'!$F:$F,$A56 &amp; "?", 'SOURCE NFPS'!$C:$C),IF(COUNT(L56:N56)&gt;0,SUM(L56:N56),"..."))))</f>
        <v>...</v>
      </c>
      <c r="Q56" s="563">
        <f t="shared" si="0"/>
        <v>0</v>
      </c>
      <c r="R56" s="565">
        <f t="shared" si="1"/>
        <v>0</v>
      </c>
      <c r="S56" s="565">
        <f t="shared" si="2"/>
        <v>0</v>
      </c>
      <c r="U56" s="63">
        <v>531</v>
      </c>
      <c r="V56" s="63" t="str">
        <f t="shared" si="3"/>
        <v>A531</v>
      </c>
    </row>
    <row r="57" spans="1:22" ht="12.75" customHeight="1">
      <c r="A57" s="676">
        <v>5312</v>
      </c>
      <c r="B57" s="151" t="s">
        <v>415</v>
      </c>
      <c r="C57" s="4" t="s">
        <v>1063</v>
      </c>
      <c r="D57" s="587" t="str">
        <f>IF(COUNTIF('SOURCE BA'!$F:$F,$A57)&gt;0,SUMIF('SOURCE BA'!$F:$F,$A57,'SOURCE BA'!$C:$C),IF(COUNTIF('SOURCE BA'!$F:$F,$A57 &amp; "?")&gt;0,SUMIF('SOURCE BA'!$F:$F,$A57 &amp; "?", 'SOURCE BA'!$C:$C),"..."))</f>
        <v>...</v>
      </c>
      <c r="E57" s="587" t="str">
        <f>IF(COUNTIF('SOURCE EA'!$F:$F,$A57)&gt;0,SUMIF('SOURCE EA'!$F:$F,$A57,'SOURCE EA'!$C:$C),IF(COUNTIF('SOURCE EA'!$F:$F,$A57 &amp; "?")&gt;0,SUMIF('SOURCE EA'!$F:$F,$A57 &amp; "?", 'SOURCE EA'!$C:$C),"..."))</f>
        <v>...</v>
      </c>
      <c r="F57" s="587" t="str">
        <f>IF(COUNTIF('SOURCE SS'!$F:$F,$A57)&gt;0,SUMIF('SOURCE SS'!$F:$F,$A57,'SOURCE SS'!$C:$C),IF(COUNTIF('SOURCE SS'!$F:$F,$A57 &amp; "?")&gt;0,SUMIF('SOURCE SS'!$F:$F,$A57 &amp; "?", 'SOURCE SS'!$C:$C),"..."))</f>
        <v>...</v>
      </c>
      <c r="G57" s="587" t="str">
        <f>IF(COUNTIF('SOURCE CC'!$F:$F,$A57)&gt;0,SUMIF('SOURCE CC'!$F:$F,$A57,'SOURCE CC'!$C:$C),IF(COUNTIF('SOURCE CC'!$F:$F,$A57 &amp; "?")&gt;0,SUMIF('SOURCE CC'!$F:$F,$A57 &amp; "?", 'SOURCE CC'!$C:$C),"..."))</f>
        <v>...</v>
      </c>
      <c r="H57" s="587" t="str">
        <f>IF(COUNTIF('SOURCE CG'!$F:$F,$A57)&gt;0,SUMIF('SOURCE CG'!$F:$F,$A57,'SOURCE CG'!$C:$C),IF(COUNTIF('SOURCE CG'!$F:$F,$A57 &amp; "?")&gt;0,SUMIF('SOURCE CG'!$F:$F,$A57 &amp; "?", 'SOURCE CG'!$C:$C),IF(COUNT(D57:G57)&gt;0,SUM(D57:G57),"...")))</f>
        <v>...</v>
      </c>
      <c r="I57" s="587" t="str">
        <f>IF(COUNTIF('SOURCE SG'!$F:$F,$A57)&gt;0,SUMIF('SOURCE SG'!$F:$F,$A57,'SOURCE SG'!$C:$C),IF(COUNTIF('SOURCE SG'!$F:$F,$A57 &amp; "?")&gt;0,SUMIF('SOURCE SG'!$F:$F,$A57 &amp; "?", 'SOURCE SG'!$C:$C),"..."))</f>
        <v>...</v>
      </c>
      <c r="J57" s="587" t="str">
        <f>IF(COUNTIF('SOURCE LG'!$F:$F,$A57)&gt;0,SUMIF('SOURCE LG'!$F:$F,$A57,'SOURCE LG'!$C:$C),IF(COUNTIF('SOURCE LG'!$F:$F,$A57 &amp; "?")&gt;0,SUMIF('SOURCE LG'!$F:$F,$A57 &amp; "?", 'SOURCE LG'!$C:$C),"..."))</f>
        <v>...</v>
      </c>
      <c r="K57" s="587" t="str">
        <f>IF(COUNTIF('SOURCE CT'!$F:$F,$A57)&gt;0,SUMIF('SOURCE CT'!$F:$F,$A57,'SOURCE CT'!$C:$C),IF(COUNTIF('SOURCE CT'!$F:$F,$A57 &amp; "?")&gt;0,SUMIF('SOURCE CT'!$F:$F,$A57 &amp; "?", 'SOURCE CT'!$C:$C),"..."))</f>
        <v>...</v>
      </c>
      <c r="L57" s="587" t="str">
        <f>IF(COUNTIF('SOURCE GG'!$F:$F,$A57)&gt;0,SUMIF('SOURCE GG'!$F:$F,$A57,'SOURCE GG'!$C:$C),IF(COUNTIF('SOURCE GG'!$F:$F,$A57 &amp; "?")&gt;0,SUMIF('SOURCE GG'!$F:$F,$A57 &amp; "?", 'SOURCE GG'!$C:$C),IF(COUNT(H57:K57)&gt;0,SUM(H57:K57),"...")))</f>
        <v>...</v>
      </c>
      <c r="M57" s="587" t="str">
        <f>IF(COUNTIF('SOURCE NFPC'!$F:$F,$A57)&gt;0,SUMIF('SOURCE NFPC'!$F:$F,$A57,'SOURCE NFPC'!$C:$C),IF(COUNTIF('SOURCE NFPC'!$F:$F,$A57 &amp; "?")&gt;0,SUMIF('SOURCE NFPC'!$F:$F,$A57 &amp; "?", 'SOURCE NFPC'!$C:$C),"..."))</f>
        <v>...</v>
      </c>
      <c r="N57" s="587" t="str">
        <f>IF(COUNTIF('SOURCE CN'!$F:$F,$A57)&gt;0,SUMIF('SOURCE CN'!$F:$F,$A57,'SOURCE CN'!$C:$C),IF(COUNTIF('SOURCE CN'!$F:$F,$A57 &amp; "?")&gt;0,SUMIF('SOURCE CN'!$F:$F,$A57 &amp; "?", 'SOURCE CN'!$C:$C),"..."))</f>
        <v>...</v>
      </c>
      <c r="O57" s="587" t="str">
        <f>IF(COUNTIF('SOURCE NFPS'!$F:$F,$A57)&gt;0,SUMIF('SOURCE NFPS'!$F:$F,$A57,'SOURCE NFPS'!$C:$C),IF(COUNTIF('SOURCE NFPS'!$F:$F,$A57 &amp; "?")&gt;0,SUMIF('SOURCE NFPS'!$F:$F,$A57 &amp; "?", 'SOURCE NFPS'!$C:$C),IF(COUNT(L57:N57)&gt;0,SUM(L57:N57),"...")))</f>
        <v>...</v>
      </c>
      <c r="Q57" s="563">
        <f t="shared" si="0"/>
        <v>0</v>
      </c>
      <c r="R57" s="565">
        <f t="shared" si="1"/>
        <v>0</v>
      </c>
      <c r="S57" s="565">
        <f t="shared" si="2"/>
        <v>0</v>
      </c>
      <c r="U57" s="65">
        <v>5312</v>
      </c>
      <c r="V57" s="65" t="str">
        <f t="shared" si="3"/>
        <v>A5312</v>
      </c>
    </row>
    <row r="58" spans="1:22" ht="12.75" customHeight="1">
      <c r="A58" s="676">
        <v>5313</v>
      </c>
      <c r="B58" s="151" t="s">
        <v>412</v>
      </c>
      <c r="C58" s="4" t="s">
        <v>1063</v>
      </c>
      <c r="D58" s="587" t="str">
        <f>IF(COUNTIF('SOURCE BA'!$F:$F,$A58)&gt;0,SUMIF('SOURCE BA'!$F:$F,$A58,'SOURCE BA'!$C:$C),IF(COUNTIF('SOURCE BA'!$F:$F,$A58 &amp; "?")&gt;0,SUMIF('SOURCE BA'!$F:$F,$A58 &amp; "?", 'SOURCE BA'!$C:$C),"..."))</f>
        <v>...</v>
      </c>
      <c r="E58" s="587" t="str">
        <f>IF(COUNTIF('SOURCE EA'!$F:$F,$A58)&gt;0,SUMIF('SOURCE EA'!$F:$F,$A58,'SOURCE EA'!$C:$C),IF(COUNTIF('SOURCE EA'!$F:$F,$A58 &amp; "?")&gt;0,SUMIF('SOURCE EA'!$F:$F,$A58 &amp; "?", 'SOURCE EA'!$C:$C),"..."))</f>
        <v>...</v>
      </c>
      <c r="F58" s="587" t="str">
        <f>IF(COUNTIF('SOURCE SS'!$F:$F,$A58)&gt;0,SUMIF('SOURCE SS'!$F:$F,$A58,'SOURCE SS'!$C:$C),IF(COUNTIF('SOURCE SS'!$F:$F,$A58 &amp; "?")&gt;0,SUMIF('SOURCE SS'!$F:$F,$A58 &amp; "?", 'SOURCE SS'!$C:$C),"..."))</f>
        <v>...</v>
      </c>
      <c r="G58" s="587" t="str">
        <f>IF(COUNTIF('SOURCE CC'!$F:$F,$A58)&gt;0,SUMIF('SOURCE CC'!$F:$F,$A58,'SOURCE CC'!$C:$C),IF(COUNTIF('SOURCE CC'!$F:$F,$A58 &amp; "?")&gt;0,SUMIF('SOURCE CC'!$F:$F,$A58 &amp; "?", 'SOURCE CC'!$C:$C),"..."))</f>
        <v>...</v>
      </c>
      <c r="H58" s="587" t="str">
        <f>IF(COUNTIF('SOURCE CG'!$F:$F,$A58)&gt;0,SUMIF('SOURCE CG'!$F:$F,$A58,'SOURCE CG'!$C:$C),IF(COUNTIF('SOURCE CG'!$F:$F,$A58 &amp; "?")&gt;0,SUMIF('SOURCE CG'!$F:$F,$A58 &amp; "?", 'SOURCE CG'!$C:$C),IF(COUNT(D58:G58)&gt;0,SUM(D58:G58),"...")))</f>
        <v>...</v>
      </c>
      <c r="I58" s="587" t="str">
        <f>IF(COUNTIF('SOURCE SG'!$F:$F,$A58)&gt;0,SUMIF('SOURCE SG'!$F:$F,$A58,'SOURCE SG'!$C:$C),IF(COUNTIF('SOURCE SG'!$F:$F,$A58 &amp; "?")&gt;0,SUMIF('SOURCE SG'!$F:$F,$A58 &amp; "?", 'SOURCE SG'!$C:$C),"..."))</f>
        <v>...</v>
      </c>
      <c r="J58" s="587" t="str">
        <f>IF(COUNTIF('SOURCE LG'!$F:$F,$A58)&gt;0,SUMIF('SOURCE LG'!$F:$F,$A58,'SOURCE LG'!$C:$C),IF(COUNTIF('SOURCE LG'!$F:$F,$A58 &amp; "?")&gt;0,SUMIF('SOURCE LG'!$F:$F,$A58 &amp; "?", 'SOURCE LG'!$C:$C),"..."))</f>
        <v>...</v>
      </c>
      <c r="K58" s="587" t="str">
        <f>IF(COUNTIF('SOURCE CT'!$F:$F,$A58)&gt;0,SUMIF('SOURCE CT'!$F:$F,$A58,'SOURCE CT'!$C:$C),IF(COUNTIF('SOURCE CT'!$F:$F,$A58 &amp; "?")&gt;0,SUMIF('SOURCE CT'!$F:$F,$A58 &amp; "?", 'SOURCE CT'!$C:$C),"..."))</f>
        <v>...</v>
      </c>
      <c r="L58" s="587" t="str">
        <f>IF(COUNTIF('SOURCE GG'!$F:$F,$A58)&gt;0,SUMIF('SOURCE GG'!$F:$F,$A58,'SOURCE GG'!$C:$C),IF(COUNTIF('SOURCE GG'!$F:$F,$A58 &amp; "?")&gt;0,SUMIF('SOURCE GG'!$F:$F,$A58 &amp; "?", 'SOURCE GG'!$C:$C),IF(COUNT(H58:K58)&gt;0,SUM(H58:K58),"...")))</f>
        <v>...</v>
      </c>
      <c r="M58" s="587" t="str">
        <f>IF(COUNTIF('SOURCE NFPC'!$F:$F,$A58)&gt;0,SUMIF('SOURCE NFPC'!$F:$F,$A58,'SOURCE NFPC'!$C:$C),IF(COUNTIF('SOURCE NFPC'!$F:$F,$A58 &amp; "?")&gt;0,SUMIF('SOURCE NFPC'!$F:$F,$A58 &amp; "?", 'SOURCE NFPC'!$C:$C),"..."))</f>
        <v>...</v>
      </c>
      <c r="N58" s="587" t="str">
        <f>IF(COUNTIF('SOURCE CN'!$F:$F,$A58)&gt;0,SUMIF('SOURCE CN'!$F:$F,$A58,'SOURCE CN'!$C:$C),IF(COUNTIF('SOURCE CN'!$F:$F,$A58 &amp; "?")&gt;0,SUMIF('SOURCE CN'!$F:$F,$A58 &amp; "?", 'SOURCE CN'!$C:$C),"..."))</f>
        <v>...</v>
      </c>
      <c r="O58" s="587" t="str">
        <f>IF(COUNTIF('SOURCE NFPS'!$F:$F,$A58)&gt;0,SUMIF('SOURCE NFPS'!$F:$F,$A58,'SOURCE NFPS'!$C:$C),IF(COUNTIF('SOURCE NFPS'!$F:$F,$A58 &amp; "?")&gt;0,SUMIF('SOURCE NFPS'!$F:$F,$A58 &amp; "?", 'SOURCE NFPS'!$C:$C),IF(COUNT(L58:N58)&gt;0,SUM(L58:N58),"...")))</f>
        <v>...</v>
      </c>
      <c r="Q58" s="563">
        <f t="shared" si="0"/>
        <v>0</v>
      </c>
      <c r="R58" s="565">
        <f t="shared" si="1"/>
        <v>0</v>
      </c>
      <c r="S58" s="565">
        <f t="shared" si="2"/>
        <v>0</v>
      </c>
      <c r="U58" s="65">
        <v>5313</v>
      </c>
      <c r="V58" s="65" t="str">
        <f t="shared" si="3"/>
        <v>A5313</v>
      </c>
    </row>
    <row r="59" spans="1:22" ht="12.75" customHeight="1">
      <c r="A59" s="676">
        <v>5314</v>
      </c>
      <c r="B59" s="151" t="s">
        <v>945</v>
      </c>
      <c r="C59" s="4" t="s">
        <v>1063</v>
      </c>
      <c r="D59" s="587" t="str">
        <f>IF(COUNTIF('SOURCE BA'!$F:$F,$A59)&gt;0,SUMIF('SOURCE BA'!$F:$F,$A59,'SOURCE BA'!$C:$C),IF(COUNTIF('SOURCE BA'!$F:$F,$A59 &amp; "?")&gt;0,SUMIF('SOURCE BA'!$F:$F,$A59 &amp; "?", 'SOURCE BA'!$C:$C),"..."))</f>
        <v>...</v>
      </c>
      <c r="E59" s="587" t="str">
        <f>IF(COUNTIF('SOURCE EA'!$F:$F,$A59)&gt;0,SUMIF('SOURCE EA'!$F:$F,$A59,'SOURCE EA'!$C:$C),IF(COUNTIF('SOURCE EA'!$F:$F,$A59 &amp; "?")&gt;0,SUMIF('SOURCE EA'!$F:$F,$A59 &amp; "?", 'SOURCE EA'!$C:$C),"..."))</f>
        <v>...</v>
      </c>
      <c r="F59" s="587" t="str">
        <f>IF(COUNTIF('SOURCE SS'!$F:$F,$A59)&gt;0,SUMIF('SOURCE SS'!$F:$F,$A59,'SOURCE SS'!$C:$C),IF(COUNTIF('SOURCE SS'!$F:$F,$A59 &amp; "?")&gt;0,SUMIF('SOURCE SS'!$F:$F,$A59 &amp; "?", 'SOURCE SS'!$C:$C),"..."))</f>
        <v>...</v>
      </c>
      <c r="G59" s="587" t="str">
        <f>IF(COUNTIF('SOURCE CC'!$F:$F,$A59)&gt;0,SUMIF('SOURCE CC'!$F:$F,$A59,'SOURCE CC'!$C:$C),IF(COUNTIF('SOURCE CC'!$F:$F,$A59 &amp; "?")&gt;0,SUMIF('SOURCE CC'!$F:$F,$A59 &amp; "?", 'SOURCE CC'!$C:$C),"..."))</f>
        <v>...</v>
      </c>
      <c r="H59" s="587" t="str">
        <f>IF(COUNTIF('SOURCE CG'!$F:$F,$A59)&gt;0,SUMIF('SOURCE CG'!$F:$F,$A59,'SOURCE CG'!$C:$C),IF(COUNTIF('SOURCE CG'!$F:$F,$A59 &amp; "?")&gt;0,SUMIF('SOURCE CG'!$F:$F,$A59 &amp; "?", 'SOURCE CG'!$C:$C),IF(COUNT(D59:G59)&gt;0,SUM(D59:G59),"...")))</f>
        <v>...</v>
      </c>
      <c r="I59" s="587" t="str">
        <f>IF(COUNTIF('SOURCE SG'!$F:$F,$A59)&gt;0,SUMIF('SOURCE SG'!$F:$F,$A59,'SOURCE SG'!$C:$C),IF(COUNTIF('SOURCE SG'!$F:$F,$A59 &amp; "?")&gt;0,SUMIF('SOURCE SG'!$F:$F,$A59 &amp; "?", 'SOURCE SG'!$C:$C),"..."))</f>
        <v>...</v>
      </c>
      <c r="J59" s="587" t="str">
        <f>IF(COUNTIF('SOURCE LG'!$F:$F,$A59)&gt;0,SUMIF('SOURCE LG'!$F:$F,$A59,'SOURCE LG'!$C:$C),IF(COUNTIF('SOURCE LG'!$F:$F,$A59 &amp; "?")&gt;0,SUMIF('SOURCE LG'!$F:$F,$A59 &amp; "?", 'SOURCE LG'!$C:$C),"..."))</f>
        <v>...</v>
      </c>
      <c r="K59" s="587" t="str">
        <f>IF(COUNTIF('SOURCE CT'!$F:$F,$A59)&gt;0,SUMIF('SOURCE CT'!$F:$F,$A59,'SOURCE CT'!$C:$C),IF(COUNTIF('SOURCE CT'!$F:$F,$A59 &amp; "?")&gt;0,SUMIF('SOURCE CT'!$F:$F,$A59 &amp; "?", 'SOURCE CT'!$C:$C),"..."))</f>
        <v>...</v>
      </c>
      <c r="L59" s="587" t="str">
        <f>IF(COUNTIF('SOURCE GG'!$F:$F,$A59)&gt;0,SUMIF('SOURCE GG'!$F:$F,$A59,'SOURCE GG'!$C:$C),IF(COUNTIF('SOURCE GG'!$F:$F,$A59 &amp; "?")&gt;0,SUMIF('SOURCE GG'!$F:$F,$A59 &amp; "?", 'SOURCE GG'!$C:$C),IF(COUNT(H59:K59)&gt;0,SUM(H59:K59),"...")))</f>
        <v>...</v>
      </c>
      <c r="M59" s="587" t="str">
        <f>IF(COUNTIF('SOURCE NFPC'!$F:$F,$A59)&gt;0,SUMIF('SOURCE NFPC'!$F:$F,$A59,'SOURCE NFPC'!$C:$C),IF(COUNTIF('SOURCE NFPC'!$F:$F,$A59 &amp; "?")&gt;0,SUMIF('SOURCE NFPC'!$F:$F,$A59 &amp; "?", 'SOURCE NFPC'!$C:$C),"..."))</f>
        <v>...</v>
      </c>
      <c r="N59" s="587" t="str">
        <f>IF(COUNTIF('SOURCE CN'!$F:$F,$A59)&gt;0,SUMIF('SOURCE CN'!$F:$F,$A59,'SOURCE CN'!$C:$C),IF(COUNTIF('SOURCE CN'!$F:$F,$A59 &amp; "?")&gt;0,SUMIF('SOURCE CN'!$F:$F,$A59 &amp; "?", 'SOURCE CN'!$C:$C),"..."))</f>
        <v>...</v>
      </c>
      <c r="O59" s="587" t="str">
        <f>IF(COUNTIF('SOURCE NFPS'!$F:$F,$A59)&gt;0,SUMIF('SOURCE NFPS'!$F:$F,$A59,'SOURCE NFPS'!$C:$C),IF(COUNTIF('SOURCE NFPS'!$F:$F,$A59 &amp; "?")&gt;0,SUMIF('SOURCE NFPS'!$F:$F,$A59 &amp; "?", 'SOURCE NFPS'!$C:$C),IF(COUNT(L59:N59)&gt;0,SUM(L59:N59),"...")))</f>
        <v>...</v>
      </c>
      <c r="Q59" s="563">
        <f t="shared" si="0"/>
        <v>0</v>
      </c>
      <c r="R59" s="565">
        <f t="shared" si="1"/>
        <v>0</v>
      </c>
      <c r="S59" s="565">
        <f t="shared" si="2"/>
        <v>0</v>
      </c>
      <c r="U59" s="65">
        <v>5314</v>
      </c>
      <c r="V59" s="65" t="str">
        <f t="shared" si="3"/>
        <v>A5314</v>
      </c>
    </row>
    <row r="60" spans="1:22" ht="10.5" customHeight="1">
      <c r="A60" s="676">
        <v>5315</v>
      </c>
      <c r="B60" s="151" t="s">
        <v>892</v>
      </c>
      <c r="C60" s="4" t="s">
        <v>1063</v>
      </c>
      <c r="D60" s="587" t="str">
        <f>IF(COUNTIF('SOURCE BA'!$F:$F,$A60)&gt;0,SUMIF('SOURCE BA'!$F:$F,$A60,'SOURCE BA'!$C:$C),IF(COUNTIF('SOURCE BA'!$F:$F,$A60 &amp; "?")&gt;0,SUMIF('SOURCE BA'!$F:$F,$A60 &amp; "?", 'SOURCE BA'!$C:$C),"..."))</f>
        <v>...</v>
      </c>
      <c r="E60" s="587" t="str">
        <f>IF(COUNTIF('SOURCE EA'!$F:$F,$A60)&gt;0,SUMIF('SOURCE EA'!$F:$F,$A60,'SOURCE EA'!$C:$C),IF(COUNTIF('SOURCE EA'!$F:$F,$A60 &amp; "?")&gt;0,SUMIF('SOURCE EA'!$F:$F,$A60 &amp; "?", 'SOURCE EA'!$C:$C),"..."))</f>
        <v>...</v>
      </c>
      <c r="F60" s="587" t="str">
        <f>IF(COUNTIF('SOURCE SS'!$F:$F,$A60)&gt;0,SUMIF('SOURCE SS'!$F:$F,$A60,'SOURCE SS'!$C:$C),IF(COUNTIF('SOURCE SS'!$F:$F,$A60 &amp; "?")&gt;0,SUMIF('SOURCE SS'!$F:$F,$A60 &amp; "?", 'SOURCE SS'!$C:$C),"..."))</f>
        <v>...</v>
      </c>
      <c r="G60" s="587" t="str">
        <f>IF(COUNTIF('SOURCE CC'!$F:$F,$A60)&gt;0,SUMIF('SOURCE CC'!$F:$F,$A60,'SOURCE CC'!$C:$C),IF(COUNTIF('SOURCE CC'!$F:$F,$A60 &amp; "?")&gt;0,SUMIF('SOURCE CC'!$F:$F,$A60 &amp; "?", 'SOURCE CC'!$C:$C),"..."))</f>
        <v>...</v>
      </c>
      <c r="H60" s="587" t="str">
        <f>IF(COUNTIF('SOURCE CG'!$F:$F,$A60)&gt;0,SUMIF('SOURCE CG'!$F:$F,$A60,'SOURCE CG'!$C:$C),IF(COUNTIF('SOURCE CG'!$F:$F,$A60 &amp; "?")&gt;0,SUMIF('SOURCE CG'!$F:$F,$A60 &amp; "?", 'SOURCE CG'!$C:$C),IF(COUNT(D60:G60)&gt;0,SUM(D60:G60),"...")))</f>
        <v>...</v>
      </c>
      <c r="I60" s="587" t="str">
        <f>IF(COUNTIF('SOURCE SG'!$F:$F,$A60)&gt;0,SUMIF('SOURCE SG'!$F:$F,$A60,'SOURCE SG'!$C:$C),IF(COUNTIF('SOURCE SG'!$F:$F,$A60 &amp; "?")&gt;0,SUMIF('SOURCE SG'!$F:$F,$A60 &amp; "?", 'SOURCE SG'!$C:$C),"..."))</f>
        <v>...</v>
      </c>
      <c r="J60" s="587" t="str">
        <f>IF(COUNTIF('SOURCE LG'!$F:$F,$A60)&gt;0,SUMIF('SOURCE LG'!$F:$F,$A60,'SOURCE LG'!$C:$C),IF(COUNTIF('SOURCE LG'!$F:$F,$A60 &amp; "?")&gt;0,SUMIF('SOURCE LG'!$F:$F,$A60 &amp; "?", 'SOURCE LG'!$C:$C),"..."))</f>
        <v>...</v>
      </c>
      <c r="K60" s="587" t="str">
        <f>IF(COUNTIF('SOURCE CT'!$F:$F,$A60)&gt;0,SUMIF('SOURCE CT'!$F:$F,$A60,'SOURCE CT'!$C:$C),IF(COUNTIF('SOURCE CT'!$F:$F,$A60 &amp; "?")&gt;0,SUMIF('SOURCE CT'!$F:$F,$A60 &amp; "?", 'SOURCE CT'!$C:$C),"..."))</f>
        <v>...</v>
      </c>
      <c r="L60" s="587" t="str">
        <f>IF(COUNTIF('SOURCE GG'!$F:$F,$A60)&gt;0,SUMIF('SOURCE GG'!$F:$F,$A60,'SOURCE GG'!$C:$C),IF(COUNTIF('SOURCE GG'!$F:$F,$A60 &amp; "?")&gt;0,SUMIF('SOURCE GG'!$F:$F,$A60 &amp; "?", 'SOURCE GG'!$C:$C),IF(COUNT(H60:K60)&gt;0,SUM(H60:K60),"...")))</f>
        <v>...</v>
      </c>
      <c r="M60" s="587" t="str">
        <f>IF(COUNTIF('SOURCE NFPC'!$F:$F,$A60)&gt;0,SUMIF('SOURCE NFPC'!$F:$F,$A60,'SOURCE NFPC'!$C:$C),IF(COUNTIF('SOURCE NFPC'!$F:$F,$A60 &amp; "?")&gt;0,SUMIF('SOURCE NFPC'!$F:$F,$A60 &amp; "?", 'SOURCE NFPC'!$C:$C),"..."))</f>
        <v>...</v>
      </c>
      <c r="N60" s="587" t="str">
        <f>IF(COUNTIF('SOURCE CN'!$F:$F,$A60)&gt;0,SUMIF('SOURCE CN'!$F:$F,$A60,'SOURCE CN'!$C:$C),IF(COUNTIF('SOURCE CN'!$F:$F,$A60 &amp; "?")&gt;0,SUMIF('SOURCE CN'!$F:$F,$A60 &amp; "?", 'SOURCE CN'!$C:$C),"..."))</f>
        <v>...</v>
      </c>
      <c r="O60" s="587" t="str">
        <f>IF(COUNTIF('SOURCE NFPS'!$F:$F,$A60)&gt;0,SUMIF('SOURCE NFPS'!$F:$F,$A60,'SOURCE NFPS'!$C:$C),IF(COUNTIF('SOURCE NFPS'!$F:$F,$A60 &amp; "?")&gt;0,SUMIF('SOURCE NFPS'!$F:$F,$A60 &amp; "?", 'SOURCE NFPS'!$C:$C),IF(COUNT(L60:N60)&gt;0,SUM(L60:N60),"...")))</f>
        <v>...</v>
      </c>
      <c r="Q60" s="563">
        <f t="shared" si="0"/>
        <v>0</v>
      </c>
      <c r="R60" s="565">
        <f t="shared" si="1"/>
        <v>0</v>
      </c>
      <c r="S60" s="565">
        <f t="shared" si="2"/>
        <v>0</v>
      </c>
      <c r="U60" s="131">
        <v>5315</v>
      </c>
      <c r="V60" s="131" t="str">
        <f t="shared" si="3"/>
        <v>A5315</v>
      </c>
    </row>
    <row r="61" spans="1:22" ht="10.5" customHeight="1">
      <c r="A61" s="676">
        <v>5316</v>
      </c>
      <c r="B61" s="151" t="s">
        <v>1344</v>
      </c>
      <c r="C61" s="4" t="s">
        <v>1063</v>
      </c>
      <c r="D61" s="587" t="str">
        <f>IF(COUNTIF('SOURCE BA'!$F:$F,$A61)&gt;0,SUMIF('SOURCE BA'!$F:$F,$A61,'SOURCE BA'!$C:$C),IF(COUNTIF('SOURCE BA'!$F:$F,$A61 &amp; "?")&gt;0,SUMIF('SOURCE BA'!$F:$F,$A61 &amp; "?", 'SOURCE BA'!$C:$C),"..."))</f>
        <v>...</v>
      </c>
      <c r="E61" s="587" t="str">
        <f>IF(COUNTIF('SOURCE EA'!$F:$F,$A61)&gt;0,SUMIF('SOURCE EA'!$F:$F,$A61,'SOURCE EA'!$C:$C),IF(COUNTIF('SOURCE EA'!$F:$F,$A61 &amp; "?")&gt;0,SUMIF('SOURCE EA'!$F:$F,$A61 &amp; "?", 'SOURCE EA'!$C:$C),"..."))</f>
        <v>...</v>
      </c>
      <c r="F61" s="587" t="str">
        <f>IF(COUNTIF('SOURCE SS'!$F:$F,$A61)&gt;0,SUMIF('SOURCE SS'!$F:$F,$A61,'SOURCE SS'!$C:$C),IF(COUNTIF('SOURCE SS'!$F:$F,$A61 &amp; "?")&gt;0,SUMIF('SOURCE SS'!$F:$F,$A61 &amp; "?", 'SOURCE SS'!$C:$C),"..."))</f>
        <v>...</v>
      </c>
      <c r="G61" s="587" t="str">
        <f>IF(COUNTIF('SOURCE CC'!$F:$F,$A61)&gt;0,SUMIF('SOURCE CC'!$F:$F,$A61,'SOURCE CC'!$C:$C),IF(COUNTIF('SOURCE CC'!$F:$F,$A61 &amp; "?")&gt;0,SUMIF('SOURCE CC'!$F:$F,$A61 &amp; "?", 'SOURCE CC'!$C:$C),"..."))</f>
        <v>...</v>
      </c>
      <c r="H61" s="587" t="str">
        <f>IF(COUNTIF('SOURCE CG'!$F:$F,$A61)&gt;0,SUMIF('SOURCE CG'!$F:$F,$A61,'SOURCE CG'!$C:$C),IF(COUNTIF('SOURCE CG'!$F:$F,$A61 &amp; "?")&gt;0,SUMIF('SOURCE CG'!$F:$F,$A61 &amp; "?", 'SOURCE CG'!$C:$C),IF(COUNT(D61:G61)&gt;0,SUM(D61:G61),"...")))</f>
        <v>...</v>
      </c>
      <c r="I61" s="587" t="str">
        <f>IF(COUNTIF('SOURCE SG'!$F:$F,$A61)&gt;0,SUMIF('SOURCE SG'!$F:$F,$A61,'SOURCE SG'!$C:$C),IF(COUNTIF('SOURCE SG'!$F:$F,$A61 &amp; "?")&gt;0,SUMIF('SOURCE SG'!$F:$F,$A61 &amp; "?", 'SOURCE SG'!$C:$C),"..."))</f>
        <v>...</v>
      </c>
      <c r="J61" s="587" t="str">
        <f>IF(COUNTIF('SOURCE LG'!$F:$F,$A61)&gt;0,SUMIF('SOURCE LG'!$F:$F,$A61,'SOURCE LG'!$C:$C),IF(COUNTIF('SOURCE LG'!$F:$F,$A61 &amp; "?")&gt;0,SUMIF('SOURCE LG'!$F:$F,$A61 &amp; "?", 'SOURCE LG'!$C:$C),"..."))</f>
        <v>...</v>
      </c>
      <c r="K61" s="587" t="str">
        <f>IF(COUNTIF('SOURCE CT'!$F:$F,$A61)&gt;0,SUMIF('SOURCE CT'!$F:$F,$A61,'SOURCE CT'!$C:$C),IF(COUNTIF('SOURCE CT'!$F:$F,$A61 &amp; "?")&gt;0,SUMIF('SOURCE CT'!$F:$F,$A61 &amp; "?", 'SOURCE CT'!$C:$C),"..."))</f>
        <v>...</v>
      </c>
      <c r="L61" s="587" t="str">
        <f>IF(COUNTIF('SOURCE GG'!$F:$F,$A61)&gt;0,SUMIF('SOURCE GG'!$F:$F,$A61,'SOURCE GG'!$C:$C),IF(COUNTIF('SOURCE GG'!$F:$F,$A61 &amp; "?")&gt;0,SUMIF('SOURCE GG'!$F:$F,$A61 &amp; "?", 'SOURCE GG'!$C:$C),IF(COUNT(H61:K61)&gt;0,SUM(H61:K61),"...")))</f>
        <v>...</v>
      </c>
      <c r="M61" s="587" t="str">
        <f>IF(COUNTIF('SOURCE NFPC'!$F:$F,$A61)&gt;0,SUMIF('SOURCE NFPC'!$F:$F,$A61,'SOURCE NFPC'!$C:$C),IF(COUNTIF('SOURCE NFPC'!$F:$F,$A61 &amp; "?")&gt;0,SUMIF('SOURCE NFPC'!$F:$F,$A61 &amp; "?", 'SOURCE NFPC'!$C:$C),"..."))</f>
        <v>...</v>
      </c>
      <c r="N61" s="587" t="str">
        <f>IF(COUNTIF('SOURCE CN'!$F:$F,$A61)&gt;0,SUMIF('SOURCE CN'!$F:$F,$A61,'SOURCE CN'!$C:$C),IF(COUNTIF('SOURCE CN'!$F:$F,$A61 &amp; "?")&gt;0,SUMIF('SOURCE CN'!$F:$F,$A61 &amp; "?", 'SOURCE CN'!$C:$C),"..."))</f>
        <v>...</v>
      </c>
      <c r="O61" s="587" t="str">
        <f>IF(COUNTIF('SOURCE NFPS'!$F:$F,$A61)&gt;0,SUMIF('SOURCE NFPS'!$F:$F,$A61,'SOURCE NFPS'!$C:$C),IF(COUNTIF('SOURCE NFPS'!$F:$F,$A61 &amp; "?")&gt;0,SUMIF('SOURCE NFPS'!$F:$F,$A61 &amp; "?", 'SOURCE NFPS'!$C:$C),IF(COUNT(L61:N61)&gt;0,SUM(L61:N61),"...")))</f>
        <v>...</v>
      </c>
      <c r="Q61" s="563">
        <f t="shared" si="0"/>
        <v>0</v>
      </c>
      <c r="R61" s="565">
        <f t="shared" si="1"/>
        <v>0</v>
      </c>
      <c r="S61" s="565">
        <f t="shared" si="2"/>
        <v>0</v>
      </c>
      <c r="U61" s="65">
        <v>5316</v>
      </c>
      <c r="V61" s="65" t="str">
        <f t="shared" si="3"/>
        <v>A5316</v>
      </c>
    </row>
    <row r="62" spans="1:22" ht="10.5" customHeight="1">
      <c r="A62" s="676">
        <v>5317</v>
      </c>
      <c r="B62" s="151" t="s">
        <v>1345</v>
      </c>
      <c r="C62" s="4" t="s">
        <v>1063</v>
      </c>
      <c r="D62" s="587" t="str">
        <f>IF(COUNTIF('SOURCE BA'!$F:$F,$A62)&gt;0,SUMIF('SOURCE BA'!$F:$F,$A62,'SOURCE BA'!$C:$C),IF(COUNTIF('SOURCE BA'!$F:$F,$A62 &amp; "?")&gt;0,SUMIF('SOURCE BA'!$F:$F,$A62 &amp; "?", 'SOURCE BA'!$C:$C),"..."))</f>
        <v>...</v>
      </c>
      <c r="E62" s="587" t="str">
        <f>IF(COUNTIF('SOURCE EA'!$F:$F,$A62)&gt;0,SUMIF('SOURCE EA'!$F:$F,$A62,'SOURCE EA'!$C:$C),IF(COUNTIF('SOURCE EA'!$F:$F,$A62 &amp; "?")&gt;0,SUMIF('SOURCE EA'!$F:$F,$A62 &amp; "?", 'SOURCE EA'!$C:$C),"..."))</f>
        <v>...</v>
      </c>
      <c r="F62" s="587" t="str">
        <f>IF(COUNTIF('SOURCE SS'!$F:$F,$A62)&gt;0,SUMIF('SOURCE SS'!$F:$F,$A62,'SOURCE SS'!$C:$C),IF(COUNTIF('SOURCE SS'!$F:$F,$A62 &amp; "?")&gt;0,SUMIF('SOURCE SS'!$F:$F,$A62 &amp; "?", 'SOURCE SS'!$C:$C),"..."))</f>
        <v>...</v>
      </c>
      <c r="G62" s="587" t="str">
        <f>IF(COUNTIF('SOURCE CC'!$F:$F,$A62)&gt;0,SUMIF('SOURCE CC'!$F:$F,$A62,'SOURCE CC'!$C:$C),IF(COUNTIF('SOURCE CC'!$F:$F,$A62 &amp; "?")&gt;0,SUMIF('SOURCE CC'!$F:$F,$A62 &amp; "?", 'SOURCE CC'!$C:$C),"..."))</f>
        <v>...</v>
      </c>
      <c r="H62" s="587" t="str">
        <f>IF(COUNTIF('SOURCE CG'!$F:$F,$A62)&gt;0,SUMIF('SOURCE CG'!$F:$F,$A62,'SOURCE CG'!$C:$C),IF(COUNTIF('SOURCE CG'!$F:$F,$A62 &amp; "?")&gt;0,SUMIF('SOURCE CG'!$F:$F,$A62 &amp; "?", 'SOURCE CG'!$C:$C),IF(COUNT(D62:G62)&gt;0,SUM(D62:G62),"...")))</f>
        <v>...</v>
      </c>
      <c r="I62" s="587" t="str">
        <f>IF(COUNTIF('SOURCE SG'!$F:$F,$A62)&gt;0,SUMIF('SOURCE SG'!$F:$F,$A62,'SOURCE SG'!$C:$C),IF(COUNTIF('SOURCE SG'!$F:$F,$A62 &amp; "?")&gt;0,SUMIF('SOURCE SG'!$F:$F,$A62 &amp; "?", 'SOURCE SG'!$C:$C),"..."))</f>
        <v>...</v>
      </c>
      <c r="J62" s="587" t="str">
        <f>IF(COUNTIF('SOURCE LG'!$F:$F,$A62)&gt;0,SUMIF('SOURCE LG'!$F:$F,$A62,'SOURCE LG'!$C:$C),IF(COUNTIF('SOURCE LG'!$F:$F,$A62 &amp; "?")&gt;0,SUMIF('SOURCE LG'!$F:$F,$A62 &amp; "?", 'SOURCE LG'!$C:$C),"..."))</f>
        <v>...</v>
      </c>
      <c r="K62" s="587" t="str">
        <f>IF(COUNTIF('SOURCE CT'!$F:$F,$A62)&gt;0,SUMIF('SOURCE CT'!$F:$F,$A62,'SOURCE CT'!$C:$C),IF(COUNTIF('SOURCE CT'!$F:$F,$A62 &amp; "?")&gt;0,SUMIF('SOURCE CT'!$F:$F,$A62 &amp; "?", 'SOURCE CT'!$C:$C),"..."))</f>
        <v>...</v>
      </c>
      <c r="L62" s="587" t="str">
        <f>IF(COUNTIF('SOURCE GG'!$F:$F,$A62)&gt;0,SUMIF('SOURCE GG'!$F:$F,$A62,'SOURCE GG'!$C:$C),IF(COUNTIF('SOURCE GG'!$F:$F,$A62 &amp; "?")&gt;0,SUMIF('SOURCE GG'!$F:$F,$A62 &amp; "?", 'SOURCE GG'!$C:$C),IF(COUNT(H62:K62)&gt;0,SUM(H62:K62),"...")))</f>
        <v>...</v>
      </c>
      <c r="M62" s="587" t="str">
        <f>IF(COUNTIF('SOURCE NFPC'!$F:$F,$A62)&gt;0,SUMIF('SOURCE NFPC'!$F:$F,$A62,'SOURCE NFPC'!$C:$C),IF(COUNTIF('SOURCE NFPC'!$F:$F,$A62 &amp; "?")&gt;0,SUMIF('SOURCE NFPC'!$F:$F,$A62 &amp; "?", 'SOURCE NFPC'!$C:$C),"..."))</f>
        <v>...</v>
      </c>
      <c r="N62" s="587" t="str">
        <f>IF(COUNTIF('SOURCE CN'!$F:$F,$A62)&gt;0,SUMIF('SOURCE CN'!$F:$F,$A62,'SOURCE CN'!$C:$C),IF(COUNTIF('SOURCE CN'!$F:$F,$A62 &amp; "?")&gt;0,SUMIF('SOURCE CN'!$F:$F,$A62 &amp; "?", 'SOURCE CN'!$C:$C),"..."))</f>
        <v>...</v>
      </c>
      <c r="O62" s="587" t="str">
        <f>IF(COUNTIF('SOURCE NFPS'!$F:$F,$A62)&gt;0,SUMIF('SOURCE NFPS'!$F:$F,$A62,'SOURCE NFPS'!$C:$C),IF(COUNTIF('SOURCE NFPS'!$F:$F,$A62 &amp; "?")&gt;0,SUMIF('SOURCE NFPS'!$F:$F,$A62 &amp; "?", 'SOURCE NFPS'!$C:$C),IF(COUNT(L62:N62)&gt;0,SUM(L62:N62),"...")))</f>
        <v>...</v>
      </c>
      <c r="Q62" s="563">
        <f t="shared" si="0"/>
        <v>0</v>
      </c>
      <c r="R62" s="565">
        <f t="shared" si="1"/>
        <v>0</v>
      </c>
      <c r="S62" s="565">
        <f t="shared" si="2"/>
        <v>0</v>
      </c>
      <c r="U62" s="65">
        <v>5317</v>
      </c>
      <c r="V62" s="65" t="str">
        <f t="shared" si="3"/>
        <v>A5317</v>
      </c>
    </row>
    <row r="63" spans="1:22" ht="10.5" customHeight="1">
      <c r="A63" s="676">
        <v>5318</v>
      </c>
      <c r="B63" s="151" t="s">
        <v>1407</v>
      </c>
      <c r="C63" s="4" t="s">
        <v>1063</v>
      </c>
      <c r="D63" s="587" t="str">
        <f>IF(COUNTIF('SOURCE BA'!$F:$F,$A63)&gt;0,SUMIF('SOURCE BA'!$F:$F,$A63,'SOURCE BA'!$C:$C),IF(COUNTIF('SOURCE BA'!$F:$F,$A63 &amp; "?")&gt;0,SUMIF('SOURCE BA'!$F:$F,$A63 &amp; "?", 'SOURCE BA'!$C:$C),"..."))</f>
        <v>...</v>
      </c>
      <c r="E63" s="587" t="str">
        <f>IF(COUNTIF('SOURCE EA'!$F:$F,$A63)&gt;0,SUMIF('SOURCE EA'!$F:$F,$A63,'SOURCE EA'!$C:$C),IF(COUNTIF('SOURCE EA'!$F:$F,$A63 &amp; "?")&gt;0,SUMIF('SOURCE EA'!$F:$F,$A63 &amp; "?", 'SOURCE EA'!$C:$C),"..."))</f>
        <v>...</v>
      </c>
      <c r="F63" s="587" t="str">
        <f>IF(COUNTIF('SOURCE SS'!$F:$F,$A63)&gt;0,SUMIF('SOURCE SS'!$F:$F,$A63,'SOURCE SS'!$C:$C),IF(COUNTIF('SOURCE SS'!$F:$F,$A63 &amp; "?")&gt;0,SUMIF('SOURCE SS'!$F:$F,$A63 &amp; "?", 'SOURCE SS'!$C:$C),"..."))</f>
        <v>...</v>
      </c>
      <c r="G63" s="587" t="str">
        <f>IF(COUNTIF('SOURCE CC'!$F:$F,$A63)&gt;0,SUMIF('SOURCE CC'!$F:$F,$A63,'SOURCE CC'!$C:$C),IF(COUNTIF('SOURCE CC'!$F:$F,$A63 &amp; "?")&gt;0,SUMIF('SOURCE CC'!$F:$F,$A63 &amp; "?", 'SOURCE CC'!$C:$C),"..."))</f>
        <v>...</v>
      </c>
      <c r="H63" s="587" t="str">
        <f>IF(COUNTIF('SOURCE CG'!$F:$F,$A63)&gt;0,SUMIF('SOURCE CG'!$F:$F,$A63,'SOURCE CG'!$C:$C),IF(COUNTIF('SOURCE CG'!$F:$F,$A63 &amp; "?")&gt;0,SUMIF('SOURCE CG'!$F:$F,$A63 &amp; "?", 'SOURCE CG'!$C:$C),IF(COUNT(D63:G63)&gt;0,SUM(D63:G63),"...")))</f>
        <v>...</v>
      </c>
      <c r="I63" s="587" t="str">
        <f>IF(COUNTIF('SOURCE SG'!$F:$F,$A63)&gt;0,SUMIF('SOURCE SG'!$F:$F,$A63,'SOURCE SG'!$C:$C),IF(COUNTIF('SOURCE SG'!$F:$F,$A63 &amp; "?")&gt;0,SUMIF('SOURCE SG'!$F:$F,$A63 &amp; "?", 'SOURCE SG'!$C:$C),"..."))</f>
        <v>...</v>
      </c>
      <c r="J63" s="587" t="str">
        <f>IF(COUNTIF('SOURCE LG'!$F:$F,$A63)&gt;0,SUMIF('SOURCE LG'!$F:$F,$A63,'SOURCE LG'!$C:$C),IF(COUNTIF('SOURCE LG'!$F:$F,$A63 &amp; "?")&gt;0,SUMIF('SOURCE LG'!$F:$F,$A63 &amp; "?", 'SOURCE LG'!$C:$C),"..."))</f>
        <v>...</v>
      </c>
      <c r="K63" s="587" t="str">
        <f>IF(COUNTIF('SOURCE CT'!$F:$F,$A63)&gt;0,SUMIF('SOURCE CT'!$F:$F,$A63,'SOURCE CT'!$C:$C),IF(COUNTIF('SOURCE CT'!$F:$F,$A63 &amp; "?")&gt;0,SUMIF('SOURCE CT'!$F:$F,$A63 &amp; "?", 'SOURCE CT'!$C:$C),"..."))</f>
        <v>...</v>
      </c>
      <c r="L63" s="587" t="str">
        <f>IF(COUNTIF('SOURCE GG'!$F:$F,$A63)&gt;0,SUMIF('SOURCE GG'!$F:$F,$A63,'SOURCE GG'!$C:$C),IF(COUNTIF('SOURCE GG'!$F:$F,$A63 &amp; "?")&gt;0,SUMIF('SOURCE GG'!$F:$F,$A63 &amp; "?", 'SOURCE GG'!$C:$C),IF(COUNT(H63:K63)&gt;0,SUM(H63:K63),"...")))</f>
        <v>...</v>
      </c>
      <c r="M63" s="587" t="str">
        <f>IF(COUNTIF('SOURCE NFPC'!$F:$F,$A63)&gt;0,SUMIF('SOURCE NFPC'!$F:$F,$A63,'SOURCE NFPC'!$C:$C),IF(COUNTIF('SOURCE NFPC'!$F:$F,$A63 &amp; "?")&gt;0,SUMIF('SOURCE NFPC'!$F:$F,$A63 &amp; "?", 'SOURCE NFPC'!$C:$C),"..."))</f>
        <v>...</v>
      </c>
      <c r="N63" s="587" t="str">
        <f>IF(COUNTIF('SOURCE CN'!$F:$F,$A63)&gt;0,SUMIF('SOURCE CN'!$F:$F,$A63,'SOURCE CN'!$C:$C),IF(COUNTIF('SOURCE CN'!$F:$F,$A63 &amp; "?")&gt;0,SUMIF('SOURCE CN'!$F:$F,$A63 &amp; "?", 'SOURCE CN'!$C:$C),"..."))</f>
        <v>...</v>
      </c>
      <c r="O63" s="587" t="str">
        <f>IF(COUNTIF('SOURCE NFPS'!$F:$F,$A63)&gt;0,SUMIF('SOURCE NFPS'!$F:$F,$A63,'SOURCE NFPS'!$C:$C),IF(COUNTIF('SOURCE NFPS'!$F:$F,$A63 &amp; "?")&gt;0,SUMIF('SOURCE NFPS'!$F:$F,$A63 &amp; "?", 'SOURCE NFPS'!$C:$C),IF(COUNT(L63:N63)&gt;0,SUM(L63:N63),"...")))</f>
        <v>...</v>
      </c>
      <c r="Q63" s="563">
        <f t="shared" si="0"/>
        <v>0</v>
      </c>
      <c r="R63" s="565">
        <f t="shared" si="1"/>
        <v>0</v>
      </c>
      <c r="S63" s="565">
        <f t="shared" si="2"/>
        <v>0</v>
      </c>
      <c r="U63" s="65">
        <v>5318</v>
      </c>
      <c r="V63" s="65" t="str">
        <f t="shared" si="3"/>
        <v>A5318</v>
      </c>
    </row>
    <row r="64" spans="1:22" ht="10.5" customHeight="1">
      <c r="A64" s="675">
        <v>532</v>
      </c>
      <c r="B64" s="150" t="s">
        <v>2336</v>
      </c>
      <c r="C64" s="4" t="s">
        <v>1063</v>
      </c>
      <c r="D64" s="605" t="str">
        <f>IF(COUNTIF('SOURCE BA'!$F:$F,$A64)&gt;0,SUMIF('SOURCE BA'!$F:$F,$A64,'SOURCE BA'!$C:$C),IF(COUNT(D65:D72)&gt;0, SUM(D65:D72),IF(COUNTIF('SOURCE BA'!$F:$F,$A64 &amp; "?")&gt;0,SUMIF('SOURCE BA'!$F:$F,$A64 &amp; "?", 'SOURCE BA'!$C:$C),"...")))</f>
        <v>...</v>
      </c>
      <c r="E64" s="605" t="str">
        <f>IF(COUNTIF('SOURCE EA'!$F:$F,$A64)&gt;0,SUMIF('SOURCE EA'!$F:$F,$A64,'SOURCE EA'!$C:$C),IF(COUNT(E65:E72)&gt;0, SUM(E65:E72),IF(COUNTIF('SOURCE EA'!$F:$F,$A64 &amp; "?")&gt;0,SUMIF('SOURCE EA'!$F:$F,$A64 &amp; "?", 'SOURCE EA'!$C:$C),"...")))</f>
        <v>...</v>
      </c>
      <c r="F64" s="605" t="str">
        <f>IF(COUNTIF('SOURCE SS'!$F:$F,$A64)&gt;0,SUMIF('SOURCE SS'!$F:$F,$A64,'SOURCE SS'!$C:$C),IF(COUNT(F65:F72)&gt;0, SUM(F65:F72),IF(COUNTIF('SOURCE SS'!$F:$F,$A64 &amp; "?")&gt;0,SUMIF('SOURCE SS'!$F:$F,$A64 &amp; "?", 'SOURCE SS'!$C:$C),"...")))</f>
        <v>...</v>
      </c>
      <c r="G64" s="605" t="str">
        <f>IF(COUNTIF('SOURCE CC'!$F:$F,$A64)&gt;0,SUMIF('SOURCE CC'!$F:$F,$A64,'SOURCE CC'!$C:$C),IF(COUNT(G65:G72)&gt;0, SUM(G65:G72),IF(COUNTIF('SOURCE CC'!$F:$F,$A64 &amp; "?")&gt;0,SUMIF('SOURCE CC'!$F:$F,$A64 &amp; "?", 'SOURCE CC'!$C:$C),"...")))</f>
        <v>...</v>
      </c>
      <c r="H64" s="605" t="str">
        <f>IF(COUNTIF('SOURCE CG'!$F:$F,$A64)&gt;0,SUMIF('SOURCE CG'!$F:$F,$A64,'SOURCE CG'!$C:$C),IF(COUNT(H65:H72)&gt;0, SUM(H65:H72),IF(COUNTIF('SOURCE CG'!$F:$F,$A64 &amp; "?")&gt;0,SUMIF('SOURCE CG'!$F:$F,$A64 &amp; "?", 'SOURCE CG'!$C:$C),IF(COUNT(D64:G64)&gt;0,SUM(D64:G64),"..."))))</f>
        <v>...</v>
      </c>
      <c r="I64" s="605" t="str">
        <f>IF(COUNTIF('SOURCE SG'!$F:$F,$A64)&gt;0,SUMIF('SOURCE SG'!$F:$F,$A64,'SOURCE SG'!$C:$C),IF(COUNT(I65:I72)&gt;0, SUM(I65:I72),IF(COUNTIF('SOURCE SG'!$F:$F,$A64 &amp; "?")&gt;0,SUMIF('SOURCE SG'!$F:$F,$A64 &amp; "?", 'SOURCE SG'!$C:$C),"...")))</f>
        <v>...</v>
      </c>
      <c r="J64" s="605" t="str">
        <f>IF(COUNTIF('SOURCE LG'!$F:$F,$A64)&gt;0,SUMIF('SOURCE LG'!$F:$F,$A64,'SOURCE LG'!$C:$C),IF(COUNT(J65:J72)&gt;0, SUM(J65:J72),IF(COUNTIF('SOURCE LG'!$F:$F,$A64 &amp; "?")&gt;0,SUMIF('SOURCE LG'!$F:$F,$A64 &amp; "?", 'SOURCE LG'!$C:$C),"...")))</f>
        <v>...</v>
      </c>
      <c r="K64" s="605" t="str">
        <f>IF(COUNTIF('SOURCE CT'!$F:$F,$A64)&gt;0,SUMIF('SOURCE CT'!$F:$F,$A64,'SOURCE CT'!$C:$C),IF(COUNT(K65:K72)&gt;0, SUM(K65:K72),IF(COUNTIF('SOURCE CT'!$F:$F,$A64 &amp; "?")&gt;0,SUMIF('SOURCE CT'!$F:$F,$A64 &amp; "?", 'SOURCE CT'!$C:$C),"...")))</f>
        <v>...</v>
      </c>
      <c r="L64" s="605" t="str">
        <f>IF(COUNTIF('SOURCE GG'!$F:$F,$A64)&gt;0,SUMIF('SOURCE GG'!$F:$F,$A64,'SOURCE GG'!$C:$C),IF(COUNT(L65:L72)&gt;0, SUM(L65:L72),IF(COUNTIF('SOURCE GG'!$F:$F,$A64 &amp; "?")&gt;0,SUMIF('SOURCE GG'!$F:$F,$A64 &amp; "?", 'SOURCE GG'!$C:$C),IF(COUNT(H64:K64)&gt;0,SUM(H64:K64),"..."))))</f>
        <v>...</v>
      </c>
      <c r="M64" s="605" t="str">
        <f>IF(COUNTIF('SOURCE NFPC'!$F:$F,$A64)&gt;0,SUMIF('SOURCE NFPC'!$F:$F,$A64,'SOURCE NFPC'!$C:$C),IF(COUNT(M65:M72)&gt;0, SUM(M65:M72),IF(COUNTIF('SOURCE NFPC'!$F:$F,$A64 &amp; "?")&gt;0,SUMIF('SOURCE NFPC'!$F:$F,$A64 &amp; "?", 'SOURCE NFPC'!$C:$C),"...")))</f>
        <v>...</v>
      </c>
      <c r="N64" s="605" t="str">
        <f>IF(COUNTIF('SOURCE CN'!$F:$F,$A64)&gt;0,SUMIF('SOURCE CN'!$F:$F,$A64,'SOURCE CN'!$C:$C),IF(COUNT(N65:N72)&gt;0, SUM(N65:N72),IF(COUNTIF('SOURCE CN'!$F:$F,$A64 &amp; "?")&gt;0,SUMIF('SOURCE CN'!$F:$F,$A64 &amp; "?", 'SOURCE CN'!$C:$C),"...")))</f>
        <v>...</v>
      </c>
      <c r="O64" s="605" t="str">
        <f>IF(COUNTIF('SOURCE NFPS'!$F:$F,$A64)&gt;0,SUMIF('SOURCE NFPS'!$F:$F,$A64,'SOURCE NFPS'!$C:$C),IF(COUNT(O65:O72)&gt;0, SUM(O65:O72),IF(COUNTIF('SOURCE NFPS'!$F:$F,$A64 &amp; "?")&gt;0,SUMIF('SOURCE NFPS'!$F:$F,$A64 &amp; "?", 'SOURCE NFPS'!$C:$C),IF(COUNT(L64:N64)&gt;0,SUM(L64:N64),"..."))))</f>
        <v>...</v>
      </c>
      <c r="Q64" s="563">
        <f t="shared" si="0"/>
        <v>0</v>
      </c>
      <c r="R64" s="565">
        <f t="shared" si="1"/>
        <v>0</v>
      </c>
      <c r="S64" s="565">
        <f t="shared" si="2"/>
        <v>0</v>
      </c>
      <c r="U64" s="63">
        <v>532</v>
      </c>
      <c r="V64" s="63" t="str">
        <f t="shared" si="3"/>
        <v>A532</v>
      </c>
    </row>
    <row r="65" spans="1:22" ht="15" customHeight="1">
      <c r="A65" s="676">
        <v>5321</v>
      </c>
      <c r="B65" s="151" t="s">
        <v>2321</v>
      </c>
      <c r="C65" s="4"/>
      <c r="D65" s="587" t="str">
        <f>IF(COUNTIF('SOURCE BA'!$F:$F,$A65)&gt;0,SUMIF('SOURCE BA'!$F:$F,$A65,'SOURCE BA'!$C:$C),IF(COUNTIF('SOURCE BA'!$F:$F,$A65 &amp; "?")&gt;0,SUMIF('SOURCE BA'!$F:$F,$A65 &amp; "?", 'SOURCE BA'!$C:$C),"..."))</f>
        <v>...</v>
      </c>
      <c r="E65" s="587" t="str">
        <f>IF(COUNTIF('SOURCE EA'!$F:$F,$A65)&gt;0,SUMIF('SOURCE EA'!$F:$F,$A65,'SOURCE EA'!$C:$C),IF(COUNTIF('SOURCE EA'!$F:$F,$A65 &amp; "?")&gt;0,SUMIF('SOURCE EA'!$F:$F,$A65 &amp; "?", 'SOURCE EA'!$C:$C),"..."))</f>
        <v>...</v>
      </c>
      <c r="F65" s="587" t="str">
        <f>IF(COUNTIF('SOURCE SS'!$F:$F,$A65)&gt;0,SUMIF('SOURCE SS'!$F:$F,$A65,'SOURCE SS'!$C:$C),IF(COUNTIF('SOURCE SS'!$F:$F,$A65 &amp; "?")&gt;0,SUMIF('SOURCE SS'!$F:$F,$A65 &amp; "?", 'SOURCE SS'!$C:$C),"..."))</f>
        <v>...</v>
      </c>
      <c r="G65" s="587" t="str">
        <f>IF(COUNTIF('SOURCE CC'!$F:$F,$A65)&gt;0,SUMIF('SOURCE CC'!$F:$F,$A65,'SOURCE CC'!$C:$C),IF(COUNTIF('SOURCE CC'!$F:$F,$A65 &amp; "?")&gt;0,SUMIF('SOURCE CC'!$F:$F,$A65 &amp; "?", 'SOURCE CC'!$C:$C),"..."))</f>
        <v>...</v>
      </c>
      <c r="H65" s="587" t="str">
        <f>IF(COUNTIF('SOURCE CG'!$F:$F,$A65)&gt;0,SUMIF('SOURCE CG'!$F:$F,$A65,'SOURCE CG'!$C:$C),IF(COUNTIF('SOURCE CG'!$F:$F,$A65 &amp; "?")&gt;0,SUMIF('SOURCE CG'!$F:$F,$A65 &amp; "?", 'SOURCE CG'!$C:$C),IF(COUNT(D65:G65)&gt;0,SUM(D65:G65),"...")))</f>
        <v>...</v>
      </c>
      <c r="I65" s="587" t="str">
        <f>IF(COUNTIF('SOURCE SG'!$F:$F,$A65)&gt;0,SUMIF('SOURCE SG'!$F:$F,$A65,'SOURCE SG'!$C:$C),IF(COUNTIF('SOURCE SG'!$F:$F,$A65 &amp; "?")&gt;0,SUMIF('SOURCE SG'!$F:$F,$A65 &amp; "?", 'SOURCE SG'!$C:$C),"..."))</f>
        <v>...</v>
      </c>
      <c r="J65" s="587" t="str">
        <f>IF(COUNTIF('SOURCE LG'!$F:$F,$A65)&gt;0,SUMIF('SOURCE LG'!$F:$F,$A65,'SOURCE LG'!$C:$C),IF(COUNTIF('SOURCE LG'!$F:$F,$A65 &amp; "?")&gt;0,SUMIF('SOURCE LG'!$F:$F,$A65 &amp; "?", 'SOURCE LG'!$C:$C),"..."))</f>
        <v>...</v>
      </c>
      <c r="K65" s="587" t="str">
        <f>IF(COUNTIF('SOURCE CT'!$F:$F,$A65)&gt;0,SUMIF('SOURCE CT'!$F:$F,$A65,'SOURCE CT'!$C:$C),IF(COUNTIF('SOURCE CT'!$F:$F,$A65 &amp; "?")&gt;0,SUMIF('SOURCE CT'!$F:$F,$A65 &amp; "?", 'SOURCE CT'!$C:$C),"..."))</f>
        <v>...</v>
      </c>
      <c r="L65" s="587" t="str">
        <f>IF(COUNTIF('SOURCE GG'!$F:$F,$A65)&gt;0,SUMIF('SOURCE GG'!$F:$F,$A65,'SOURCE GG'!$C:$C),IF(COUNTIF('SOURCE GG'!$F:$F,$A65 &amp; "?")&gt;0,SUMIF('SOURCE GG'!$F:$F,$A65 &amp; "?", 'SOURCE GG'!$C:$C),IF(COUNT(H65:K65)&gt;0,SUM(H65:K65),"...")))</f>
        <v>...</v>
      </c>
      <c r="M65" s="587" t="str">
        <f>IF(COUNTIF('SOURCE NFPC'!$F:$F,$A65)&gt;0,SUMIF('SOURCE NFPC'!$F:$F,$A65,'SOURCE NFPC'!$C:$C),IF(COUNTIF('SOURCE NFPC'!$F:$F,$A65 &amp; "?")&gt;0,SUMIF('SOURCE NFPC'!$F:$F,$A65 &amp; "?", 'SOURCE NFPC'!$C:$C),"..."))</f>
        <v>...</v>
      </c>
      <c r="N65" s="587" t="str">
        <f>IF(COUNTIF('SOURCE CN'!$F:$F,$A65)&gt;0,SUMIF('SOURCE CN'!$F:$F,$A65,'SOURCE CN'!$C:$C),IF(COUNTIF('SOURCE CN'!$F:$F,$A65 &amp; "?")&gt;0,SUMIF('SOURCE CN'!$F:$F,$A65 &amp; "?", 'SOURCE CN'!$C:$C),"..."))</f>
        <v>...</v>
      </c>
      <c r="O65" s="587" t="str">
        <f>IF(COUNTIF('SOURCE NFPS'!$F:$F,$A65)&gt;0,SUMIF('SOURCE NFPS'!$F:$F,$A65,'SOURCE NFPS'!$C:$C),IF(COUNTIF('SOURCE NFPS'!$F:$F,$A65 &amp; "?")&gt;0,SUMIF('SOURCE NFPS'!$F:$F,$A65 &amp; "?", 'SOURCE NFPS'!$C:$C),IF(COUNT(L65:N65)&gt;0,SUM(L65:N65),"...")))</f>
        <v>...</v>
      </c>
      <c r="Q65" s="563"/>
      <c r="R65" s="565"/>
      <c r="S65" s="565"/>
      <c r="U65" s="65"/>
      <c r="V65" s="65"/>
    </row>
    <row r="66" spans="1:22" ht="15" customHeight="1">
      <c r="A66" s="676">
        <v>5322</v>
      </c>
      <c r="B66" s="151" t="s">
        <v>943</v>
      </c>
      <c r="C66" s="4" t="s">
        <v>1063</v>
      </c>
      <c r="D66" s="587" t="str">
        <f>IF(COUNTIF('SOURCE BA'!$F:$F,$A66)&gt;0,SUMIF('SOURCE BA'!$F:$F,$A66,'SOURCE BA'!$C:$C),IF(COUNTIF('SOURCE BA'!$F:$F,$A66 &amp; "?")&gt;0,SUMIF('SOURCE BA'!$F:$F,$A66 &amp; "?", 'SOURCE BA'!$C:$C),"..."))</f>
        <v>...</v>
      </c>
      <c r="E66" s="587" t="str">
        <f>IF(COUNTIF('SOURCE EA'!$F:$F,$A66)&gt;0,SUMIF('SOURCE EA'!$F:$F,$A66,'SOURCE EA'!$C:$C),IF(COUNTIF('SOURCE EA'!$F:$F,$A66 &amp; "?")&gt;0,SUMIF('SOURCE EA'!$F:$F,$A66 &amp; "?", 'SOURCE EA'!$C:$C),"..."))</f>
        <v>...</v>
      </c>
      <c r="F66" s="587" t="str">
        <f>IF(COUNTIF('SOURCE SS'!$F:$F,$A66)&gt;0,SUMIF('SOURCE SS'!$F:$F,$A66,'SOURCE SS'!$C:$C),IF(COUNTIF('SOURCE SS'!$F:$F,$A66 &amp; "?")&gt;0,SUMIF('SOURCE SS'!$F:$F,$A66 &amp; "?", 'SOURCE SS'!$C:$C),"..."))</f>
        <v>...</v>
      </c>
      <c r="G66" s="587" t="str">
        <f>IF(COUNTIF('SOURCE CC'!$F:$F,$A66)&gt;0,SUMIF('SOURCE CC'!$F:$F,$A66,'SOURCE CC'!$C:$C),IF(COUNTIF('SOURCE CC'!$F:$F,$A66 &amp; "?")&gt;0,SUMIF('SOURCE CC'!$F:$F,$A66 &amp; "?", 'SOURCE CC'!$C:$C),"..."))</f>
        <v>...</v>
      </c>
      <c r="H66" s="587" t="str">
        <f>IF(COUNTIF('SOURCE CG'!$F:$F,$A66)&gt;0,SUMIF('SOURCE CG'!$F:$F,$A66,'SOURCE CG'!$C:$C),IF(COUNTIF('SOURCE CG'!$F:$F,$A66 &amp; "?")&gt;0,SUMIF('SOURCE CG'!$F:$F,$A66 &amp; "?", 'SOURCE CG'!$C:$C),IF(COUNT(D66:G66)&gt;0,SUM(D66:G66),"...")))</f>
        <v>...</v>
      </c>
      <c r="I66" s="587" t="str">
        <f>IF(COUNTIF('SOURCE SG'!$F:$F,$A66)&gt;0,SUMIF('SOURCE SG'!$F:$F,$A66,'SOURCE SG'!$C:$C),IF(COUNTIF('SOURCE SG'!$F:$F,$A66 &amp; "?")&gt;0,SUMIF('SOURCE SG'!$F:$F,$A66 &amp; "?", 'SOURCE SG'!$C:$C),"..."))</f>
        <v>...</v>
      </c>
      <c r="J66" s="587" t="str">
        <f>IF(COUNTIF('SOURCE LG'!$F:$F,$A66)&gt;0,SUMIF('SOURCE LG'!$F:$F,$A66,'SOURCE LG'!$C:$C),IF(COUNTIF('SOURCE LG'!$F:$F,$A66 &amp; "?")&gt;0,SUMIF('SOURCE LG'!$F:$F,$A66 &amp; "?", 'SOURCE LG'!$C:$C),"..."))</f>
        <v>...</v>
      </c>
      <c r="K66" s="587" t="str">
        <f>IF(COUNTIF('SOURCE CT'!$F:$F,$A66)&gt;0,SUMIF('SOURCE CT'!$F:$F,$A66,'SOURCE CT'!$C:$C),IF(COUNTIF('SOURCE CT'!$F:$F,$A66 &amp; "?")&gt;0,SUMIF('SOURCE CT'!$F:$F,$A66 &amp; "?", 'SOURCE CT'!$C:$C),"..."))</f>
        <v>...</v>
      </c>
      <c r="L66" s="587" t="str">
        <f>IF(COUNTIF('SOURCE GG'!$F:$F,$A66)&gt;0,SUMIF('SOURCE GG'!$F:$F,$A66,'SOURCE GG'!$C:$C),IF(COUNTIF('SOURCE GG'!$F:$F,$A66 &amp; "?")&gt;0,SUMIF('SOURCE GG'!$F:$F,$A66 &amp; "?", 'SOURCE GG'!$C:$C),IF(COUNT(H66:K66)&gt;0,SUM(H66:K66),"...")))</f>
        <v>...</v>
      </c>
      <c r="M66" s="587" t="str">
        <f>IF(COUNTIF('SOURCE NFPC'!$F:$F,$A66)&gt;0,SUMIF('SOURCE NFPC'!$F:$F,$A66,'SOURCE NFPC'!$C:$C),IF(COUNTIF('SOURCE NFPC'!$F:$F,$A66 &amp; "?")&gt;0,SUMIF('SOURCE NFPC'!$F:$F,$A66 &amp; "?", 'SOURCE NFPC'!$C:$C),"..."))</f>
        <v>...</v>
      </c>
      <c r="N66" s="587" t="str">
        <f>IF(COUNTIF('SOURCE CN'!$F:$F,$A66)&gt;0,SUMIF('SOURCE CN'!$F:$F,$A66,'SOURCE CN'!$C:$C),IF(COUNTIF('SOURCE CN'!$F:$F,$A66 &amp; "?")&gt;0,SUMIF('SOURCE CN'!$F:$F,$A66 &amp; "?", 'SOURCE CN'!$C:$C),"..."))</f>
        <v>...</v>
      </c>
      <c r="O66" s="587" t="str">
        <f>IF(COUNTIF('SOURCE NFPS'!$F:$F,$A66)&gt;0,SUMIF('SOURCE NFPS'!$F:$F,$A66,'SOURCE NFPS'!$C:$C),IF(COUNTIF('SOURCE NFPS'!$F:$F,$A66 &amp; "?")&gt;0,SUMIF('SOURCE NFPS'!$F:$F,$A66 &amp; "?", 'SOURCE NFPS'!$C:$C),IF(COUNT(L66:N66)&gt;0,SUM(L66:N66),"...")))</f>
        <v>...</v>
      </c>
      <c r="Q66" s="563">
        <f t="shared" si="0"/>
        <v>0</v>
      </c>
      <c r="R66" s="565">
        <f t="shared" si="1"/>
        <v>0</v>
      </c>
      <c r="S66" s="565">
        <f t="shared" si="2"/>
        <v>0</v>
      </c>
      <c r="U66" s="65">
        <v>5322</v>
      </c>
      <c r="V66" s="65" t="str">
        <f t="shared" si="3"/>
        <v>A5322</v>
      </c>
    </row>
    <row r="67" spans="1:22" ht="12.75" customHeight="1">
      <c r="A67" s="676">
        <v>5323</v>
      </c>
      <c r="B67" s="151" t="s">
        <v>412</v>
      </c>
      <c r="C67" s="4" t="s">
        <v>1063</v>
      </c>
      <c r="D67" s="587" t="str">
        <f>IF(COUNTIF('SOURCE BA'!$F:$F,$A67)&gt;0,SUMIF('SOURCE BA'!$F:$F,$A67,'SOURCE BA'!$C:$C),IF(COUNTIF('SOURCE BA'!$F:$F,$A67 &amp; "?")&gt;0,SUMIF('SOURCE BA'!$F:$F,$A67 &amp; "?", 'SOURCE BA'!$C:$C),"..."))</f>
        <v>...</v>
      </c>
      <c r="E67" s="587" t="str">
        <f>IF(COUNTIF('SOURCE EA'!$F:$F,$A67)&gt;0,SUMIF('SOURCE EA'!$F:$F,$A67,'SOURCE EA'!$C:$C),IF(COUNTIF('SOURCE EA'!$F:$F,$A67 &amp; "?")&gt;0,SUMIF('SOURCE EA'!$F:$F,$A67 &amp; "?", 'SOURCE EA'!$C:$C),"..."))</f>
        <v>...</v>
      </c>
      <c r="F67" s="587" t="str">
        <f>IF(COUNTIF('SOURCE SS'!$F:$F,$A67)&gt;0,SUMIF('SOURCE SS'!$F:$F,$A67,'SOURCE SS'!$C:$C),IF(COUNTIF('SOURCE SS'!$F:$F,$A67 &amp; "?")&gt;0,SUMIF('SOURCE SS'!$F:$F,$A67 &amp; "?", 'SOURCE SS'!$C:$C),"..."))</f>
        <v>...</v>
      </c>
      <c r="G67" s="587" t="str">
        <f>IF(COUNTIF('SOURCE CC'!$F:$F,$A67)&gt;0,SUMIF('SOURCE CC'!$F:$F,$A67,'SOURCE CC'!$C:$C),IF(COUNTIF('SOURCE CC'!$F:$F,$A67 &amp; "?")&gt;0,SUMIF('SOURCE CC'!$F:$F,$A67 &amp; "?", 'SOURCE CC'!$C:$C),"..."))</f>
        <v>...</v>
      </c>
      <c r="H67" s="587" t="str">
        <f>IF(COUNTIF('SOURCE CG'!$F:$F,$A67)&gt;0,SUMIF('SOURCE CG'!$F:$F,$A67,'SOURCE CG'!$C:$C),IF(COUNTIF('SOURCE CG'!$F:$F,$A67 &amp; "?")&gt;0,SUMIF('SOURCE CG'!$F:$F,$A67 &amp; "?", 'SOURCE CG'!$C:$C),IF(COUNT(D67:G67)&gt;0,SUM(D67:G67),"...")))</f>
        <v>...</v>
      </c>
      <c r="I67" s="587" t="str">
        <f>IF(COUNTIF('SOURCE SG'!$F:$F,$A67)&gt;0,SUMIF('SOURCE SG'!$F:$F,$A67,'SOURCE SG'!$C:$C),IF(COUNTIF('SOURCE SG'!$F:$F,$A67 &amp; "?")&gt;0,SUMIF('SOURCE SG'!$F:$F,$A67 &amp; "?", 'SOURCE SG'!$C:$C),"..."))</f>
        <v>...</v>
      </c>
      <c r="J67" s="587" t="str">
        <f>IF(COUNTIF('SOURCE LG'!$F:$F,$A67)&gt;0,SUMIF('SOURCE LG'!$F:$F,$A67,'SOURCE LG'!$C:$C),IF(COUNTIF('SOURCE LG'!$F:$F,$A67 &amp; "?")&gt;0,SUMIF('SOURCE LG'!$F:$F,$A67 &amp; "?", 'SOURCE LG'!$C:$C),"..."))</f>
        <v>...</v>
      </c>
      <c r="K67" s="587" t="str">
        <f>IF(COUNTIF('SOURCE CT'!$F:$F,$A67)&gt;0,SUMIF('SOURCE CT'!$F:$F,$A67,'SOURCE CT'!$C:$C),IF(COUNTIF('SOURCE CT'!$F:$F,$A67 &amp; "?")&gt;0,SUMIF('SOURCE CT'!$F:$F,$A67 &amp; "?", 'SOURCE CT'!$C:$C),"..."))</f>
        <v>...</v>
      </c>
      <c r="L67" s="587" t="str">
        <f>IF(COUNTIF('SOURCE GG'!$F:$F,$A67)&gt;0,SUMIF('SOURCE GG'!$F:$F,$A67,'SOURCE GG'!$C:$C),IF(COUNTIF('SOURCE GG'!$F:$F,$A67 &amp; "?")&gt;0,SUMIF('SOURCE GG'!$F:$F,$A67 &amp; "?", 'SOURCE GG'!$C:$C),IF(COUNT(H67:K67)&gt;0,SUM(H67:K67),"...")))</f>
        <v>...</v>
      </c>
      <c r="M67" s="587" t="str">
        <f>IF(COUNTIF('SOURCE NFPC'!$F:$F,$A67)&gt;0,SUMIF('SOURCE NFPC'!$F:$F,$A67,'SOURCE NFPC'!$C:$C),IF(COUNTIF('SOURCE NFPC'!$F:$F,$A67 &amp; "?")&gt;0,SUMIF('SOURCE NFPC'!$F:$F,$A67 &amp; "?", 'SOURCE NFPC'!$C:$C),"..."))</f>
        <v>...</v>
      </c>
      <c r="N67" s="587" t="str">
        <f>IF(COUNTIF('SOURCE CN'!$F:$F,$A67)&gt;0,SUMIF('SOURCE CN'!$F:$F,$A67,'SOURCE CN'!$C:$C),IF(COUNTIF('SOURCE CN'!$F:$F,$A67 &amp; "?")&gt;0,SUMIF('SOURCE CN'!$F:$F,$A67 &amp; "?", 'SOURCE CN'!$C:$C),"..."))</f>
        <v>...</v>
      </c>
      <c r="O67" s="587" t="str">
        <f>IF(COUNTIF('SOURCE NFPS'!$F:$F,$A67)&gt;0,SUMIF('SOURCE NFPS'!$F:$F,$A67,'SOURCE NFPS'!$C:$C),IF(COUNTIF('SOURCE NFPS'!$F:$F,$A67 &amp; "?")&gt;0,SUMIF('SOURCE NFPS'!$F:$F,$A67 &amp; "?", 'SOURCE NFPS'!$C:$C),IF(COUNT(L67:N67)&gt;0,SUM(L67:N67),"...")))</f>
        <v>...</v>
      </c>
      <c r="Q67" s="563">
        <f t="shared" si="0"/>
        <v>0</v>
      </c>
      <c r="R67" s="565">
        <f t="shared" si="1"/>
        <v>0</v>
      </c>
      <c r="S67" s="565">
        <f t="shared" si="2"/>
        <v>0</v>
      </c>
      <c r="U67" s="65">
        <v>5323</v>
      </c>
      <c r="V67" s="65" t="str">
        <f t="shared" si="3"/>
        <v>A5323</v>
      </c>
    </row>
    <row r="68" spans="1:22" ht="15" customHeight="1">
      <c r="A68" s="676">
        <v>5324</v>
      </c>
      <c r="B68" s="151" t="s">
        <v>945</v>
      </c>
      <c r="C68" s="4" t="s">
        <v>1063</v>
      </c>
      <c r="D68" s="587" t="str">
        <f>IF(COUNTIF('SOURCE BA'!$F:$F,$A68)&gt;0,SUMIF('SOURCE BA'!$F:$F,$A68,'SOURCE BA'!$C:$C),IF(COUNTIF('SOURCE BA'!$F:$F,$A68 &amp; "?")&gt;0,SUMIF('SOURCE BA'!$F:$F,$A68 &amp; "?", 'SOURCE BA'!$C:$C),"..."))</f>
        <v>...</v>
      </c>
      <c r="E68" s="587" t="str">
        <f>IF(COUNTIF('SOURCE EA'!$F:$F,$A68)&gt;0,SUMIF('SOURCE EA'!$F:$F,$A68,'SOURCE EA'!$C:$C),IF(COUNTIF('SOURCE EA'!$F:$F,$A68 &amp; "?")&gt;0,SUMIF('SOURCE EA'!$F:$F,$A68 &amp; "?", 'SOURCE EA'!$C:$C),"..."))</f>
        <v>...</v>
      </c>
      <c r="F68" s="587" t="str">
        <f>IF(COUNTIF('SOURCE SS'!$F:$F,$A68)&gt;0,SUMIF('SOURCE SS'!$F:$F,$A68,'SOURCE SS'!$C:$C),IF(COUNTIF('SOURCE SS'!$F:$F,$A68 &amp; "?")&gt;0,SUMIF('SOURCE SS'!$F:$F,$A68 &amp; "?", 'SOURCE SS'!$C:$C),"..."))</f>
        <v>...</v>
      </c>
      <c r="G68" s="587" t="str">
        <f>IF(COUNTIF('SOURCE CC'!$F:$F,$A68)&gt;0,SUMIF('SOURCE CC'!$F:$F,$A68,'SOURCE CC'!$C:$C),IF(COUNTIF('SOURCE CC'!$F:$F,$A68 &amp; "?")&gt;0,SUMIF('SOURCE CC'!$F:$F,$A68 &amp; "?", 'SOURCE CC'!$C:$C),"..."))</f>
        <v>...</v>
      </c>
      <c r="H68" s="587" t="str">
        <f>IF(COUNTIF('SOURCE CG'!$F:$F,$A68)&gt;0,SUMIF('SOURCE CG'!$F:$F,$A68,'SOURCE CG'!$C:$C),IF(COUNTIF('SOURCE CG'!$F:$F,$A68 &amp; "?")&gt;0,SUMIF('SOURCE CG'!$F:$F,$A68 &amp; "?", 'SOURCE CG'!$C:$C),IF(COUNT(D68:G68)&gt;0,SUM(D68:G68),"...")))</f>
        <v>...</v>
      </c>
      <c r="I68" s="587" t="str">
        <f>IF(COUNTIF('SOURCE SG'!$F:$F,$A68)&gt;0,SUMIF('SOURCE SG'!$F:$F,$A68,'SOURCE SG'!$C:$C),IF(COUNTIF('SOURCE SG'!$F:$F,$A68 &amp; "?")&gt;0,SUMIF('SOURCE SG'!$F:$F,$A68 &amp; "?", 'SOURCE SG'!$C:$C),"..."))</f>
        <v>...</v>
      </c>
      <c r="J68" s="587" t="str">
        <f>IF(COUNTIF('SOURCE LG'!$F:$F,$A68)&gt;0,SUMIF('SOURCE LG'!$F:$F,$A68,'SOURCE LG'!$C:$C),IF(COUNTIF('SOURCE LG'!$F:$F,$A68 &amp; "?")&gt;0,SUMIF('SOURCE LG'!$F:$F,$A68 &amp; "?", 'SOURCE LG'!$C:$C),"..."))</f>
        <v>...</v>
      </c>
      <c r="K68" s="587" t="str">
        <f>IF(COUNTIF('SOURCE CT'!$F:$F,$A68)&gt;0,SUMIF('SOURCE CT'!$F:$F,$A68,'SOURCE CT'!$C:$C),IF(COUNTIF('SOURCE CT'!$F:$F,$A68 &amp; "?")&gt;0,SUMIF('SOURCE CT'!$F:$F,$A68 &amp; "?", 'SOURCE CT'!$C:$C),"..."))</f>
        <v>...</v>
      </c>
      <c r="L68" s="587" t="str">
        <f>IF(COUNTIF('SOURCE GG'!$F:$F,$A68)&gt;0,SUMIF('SOURCE GG'!$F:$F,$A68,'SOURCE GG'!$C:$C),IF(COUNTIF('SOURCE GG'!$F:$F,$A68 &amp; "?")&gt;0,SUMIF('SOURCE GG'!$F:$F,$A68 &amp; "?", 'SOURCE GG'!$C:$C),IF(COUNT(H68:K68)&gt;0,SUM(H68:K68),"...")))</f>
        <v>...</v>
      </c>
      <c r="M68" s="587" t="str">
        <f>IF(COUNTIF('SOURCE NFPC'!$F:$F,$A68)&gt;0,SUMIF('SOURCE NFPC'!$F:$F,$A68,'SOURCE NFPC'!$C:$C),IF(COUNTIF('SOURCE NFPC'!$F:$F,$A68 &amp; "?")&gt;0,SUMIF('SOURCE NFPC'!$F:$F,$A68 &amp; "?", 'SOURCE NFPC'!$C:$C),"..."))</f>
        <v>...</v>
      </c>
      <c r="N68" s="587" t="str">
        <f>IF(COUNTIF('SOURCE CN'!$F:$F,$A68)&gt;0,SUMIF('SOURCE CN'!$F:$F,$A68,'SOURCE CN'!$C:$C),IF(COUNTIF('SOURCE CN'!$F:$F,$A68 &amp; "?")&gt;0,SUMIF('SOURCE CN'!$F:$F,$A68 &amp; "?", 'SOURCE CN'!$C:$C),"..."))</f>
        <v>...</v>
      </c>
      <c r="O68" s="587" t="str">
        <f>IF(COUNTIF('SOURCE NFPS'!$F:$F,$A68)&gt;0,SUMIF('SOURCE NFPS'!$F:$F,$A68,'SOURCE NFPS'!$C:$C),IF(COUNTIF('SOURCE NFPS'!$F:$F,$A68 &amp; "?")&gt;0,SUMIF('SOURCE NFPS'!$F:$F,$A68 &amp; "?", 'SOURCE NFPS'!$C:$C),IF(COUNT(L68:N68)&gt;0,SUM(L68:N68),"...")))</f>
        <v>...</v>
      </c>
      <c r="Q68" s="563">
        <f t="shared" si="0"/>
        <v>0</v>
      </c>
      <c r="R68" s="565">
        <f t="shared" si="1"/>
        <v>0</v>
      </c>
      <c r="S68" s="565">
        <f t="shared" si="2"/>
        <v>0</v>
      </c>
      <c r="U68" s="65">
        <v>5324</v>
      </c>
      <c r="V68" s="65" t="str">
        <f t="shared" si="3"/>
        <v>A5324</v>
      </c>
    </row>
    <row r="69" spans="1:22" ht="13.5" customHeight="1">
      <c r="A69" s="676">
        <v>5325</v>
      </c>
      <c r="B69" s="151" t="s">
        <v>892</v>
      </c>
      <c r="C69" s="4" t="s">
        <v>1063</v>
      </c>
      <c r="D69" s="587" t="str">
        <f>IF(COUNTIF('SOURCE BA'!$F:$F,$A69)&gt;0,SUMIF('SOURCE BA'!$F:$F,$A69,'SOURCE BA'!$C:$C),IF(COUNTIF('SOURCE BA'!$F:$F,$A69 &amp; "?")&gt;0,SUMIF('SOURCE BA'!$F:$F,$A69 &amp; "?", 'SOURCE BA'!$C:$C),"..."))</f>
        <v>...</v>
      </c>
      <c r="E69" s="587" t="str">
        <f>IF(COUNTIF('SOURCE EA'!$F:$F,$A69)&gt;0,SUMIF('SOURCE EA'!$F:$F,$A69,'SOURCE EA'!$C:$C),IF(COUNTIF('SOURCE EA'!$F:$F,$A69 &amp; "?")&gt;0,SUMIF('SOURCE EA'!$F:$F,$A69 &amp; "?", 'SOURCE EA'!$C:$C),"..."))</f>
        <v>...</v>
      </c>
      <c r="F69" s="587" t="str">
        <f>IF(COUNTIF('SOURCE SS'!$F:$F,$A69)&gt;0,SUMIF('SOURCE SS'!$F:$F,$A69,'SOURCE SS'!$C:$C),IF(COUNTIF('SOURCE SS'!$F:$F,$A69 &amp; "?")&gt;0,SUMIF('SOURCE SS'!$F:$F,$A69 &amp; "?", 'SOURCE SS'!$C:$C),"..."))</f>
        <v>...</v>
      </c>
      <c r="G69" s="587" t="str">
        <f>IF(COUNTIF('SOURCE CC'!$F:$F,$A69)&gt;0,SUMIF('SOURCE CC'!$F:$F,$A69,'SOURCE CC'!$C:$C),IF(COUNTIF('SOURCE CC'!$F:$F,$A69 &amp; "?")&gt;0,SUMIF('SOURCE CC'!$F:$F,$A69 &amp; "?", 'SOURCE CC'!$C:$C),"..."))</f>
        <v>...</v>
      </c>
      <c r="H69" s="587" t="str">
        <f>IF(COUNTIF('SOURCE CG'!$F:$F,$A69)&gt;0,SUMIF('SOURCE CG'!$F:$F,$A69,'SOURCE CG'!$C:$C),IF(COUNTIF('SOURCE CG'!$F:$F,$A69 &amp; "?")&gt;0,SUMIF('SOURCE CG'!$F:$F,$A69 &amp; "?", 'SOURCE CG'!$C:$C),IF(COUNT(D69:G69)&gt;0,SUM(D69:G69),"...")))</f>
        <v>...</v>
      </c>
      <c r="I69" s="587" t="str">
        <f>IF(COUNTIF('SOURCE SG'!$F:$F,$A69)&gt;0,SUMIF('SOURCE SG'!$F:$F,$A69,'SOURCE SG'!$C:$C),IF(COUNTIF('SOURCE SG'!$F:$F,$A69 &amp; "?")&gt;0,SUMIF('SOURCE SG'!$F:$F,$A69 &amp; "?", 'SOURCE SG'!$C:$C),"..."))</f>
        <v>...</v>
      </c>
      <c r="J69" s="587" t="str">
        <f>IF(COUNTIF('SOURCE LG'!$F:$F,$A69)&gt;0,SUMIF('SOURCE LG'!$F:$F,$A69,'SOURCE LG'!$C:$C),IF(COUNTIF('SOURCE LG'!$F:$F,$A69 &amp; "?")&gt;0,SUMIF('SOURCE LG'!$F:$F,$A69 &amp; "?", 'SOURCE LG'!$C:$C),"..."))</f>
        <v>...</v>
      </c>
      <c r="K69" s="587" t="str">
        <f>IF(COUNTIF('SOURCE CT'!$F:$F,$A69)&gt;0,SUMIF('SOURCE CT'!$F:$F,$A69,'SOURCE CT'!$C:$C),IF(COUNTIF('SOURCE CT'!$F:$F,$A69 &amp; "?")&gt;0,SUMIF('SOURCE CT'!$F:$F,$A69 &amp; "?", 'SOURCE CT'!$C:$C),"..."))</f>
        <v>...</v>
      </c>
      <c r="L69" s="587" t="str">
        <f>IF(COUNTIF('SOURCE GG'!$F:$F,$A69)&gt;0,SUMIF('SOURCE GG'!$F:$F,$A69,'SOURCE GG'!$C:$C),IF(COUNTIF('SOURCE GG'!$F:$F,$A69 &amp; "?")&gt;0,SUMIF('SOURCE GG'!$F:$F,$A69 &amp; "?", 'SOURCE GG'!$C:$C),IF(COUNT(H69:K69)&gt;0,SUM(H69:K69),"...")))</f>
        <v>...</v>
      </c>
      <c r="M69" s="587" t="str">
        <f>IF(COUNTIF('SOURCE NFPC'!$F:$F,$A69)&gt;0,SUMIF('SOURCE NFPC'!$F:$F,$A69,'SOURCE NFPC'!$C:$C),IF(COUNTIF('SOURCE NFPC'!$F:$F,$A69 &amp; "?")&gt;0,SUMIF('SOURCE NFPC'!$F:$F,$A69 &amp; "?", 'SOURCE NFPC'!$C:$C),"..."))</f>
        <v>...</v>
      </c>
      <c r="N69" s="587" t="str">
        <f>IF(COUNTIF('SOURCE CN'!$F:$F,$A69)&gt;0,SUMIF('SOURCE CN'!$F:$F,$A69,'SOURCE CN'!$C:$C),IF(COUNTIF('SOURCE CN'!$F:$F,$A69 &amp; "?")&gt;0,SUMIF('SOURCE CN'!$F:$F,$A69 &amp; "?", 'SOURCE CN'!$C:$C),"..."))</f>
        <v>...</v>
      </c>
      <c r="O69" s="587" t="str">
        <f>IF(COUNTIF('SOURCE NFPS'!$F:$F,$A69)&gt;0,SUMIF('SOURCE NFPS'!$F:$F,$A69,'SOURCE NFPS'!$C:$C),IF(COUNTIF('SOURCE NFPS'!$F:$F,$A69 &amp; "?")&gt;0,SUMIF('SOURCE NFPS'!$F:$F,$A69 &amp; "?", 'SOURCE NFPS'!$C:$C),IF(COUNT(L69:N69)&gt;0,SUM(L69:N69),"...")))</f>
        <v>...</v>
      </c>
      <c r="Q69" s="563">
        <f t="shared" si="0"/>
        <v>0</v>
      </c>
      <c r="R69" s="565">
        <f t="shared" si="1"/>
        <v>0</v>
      </c>
      <c r="S69" s="565">
        <f t="shared" si="2"/>
        <v>0</v>
      </c>
      <c r="U69" s="131">
        <v>5325</v>
      </c>
      <c r="V69" s="131" t="str">
        <f t="shared" si="3"/>
        <v>A5325</v>
      </c>
    </row>
    <row r="70" spans="1:22" ht="10.5" customHeight="1">
      <c r="A70" s="676">
        <v>5326</v>
      </c>
      <c r="B70" s="151" t="s">
        <v>1344</v>
      </c>
      <c r="C70" s="4" t="s">
        <v>1063</v>
      </c>
      <c r="D70" s="587" t="str">
        <f>IF(COUNTIF('SOURCE BA'!$F:$F,$A70)&gt;0,SUMIF('SOURCE BA'!$F:$F,$A70,'SOURCE BA'!$C:$C),IF(COUNTIF('SOURCE BA'!$F:$F,$A70 &amp; "?")&gt;0,SUMIF('SOURCE BA'!$F:$F,$A70 &amp; "?", 'SOURCE BA'!$C:$C),"..."))</f>
        <v>...</v>
      </c>
      <c r="E70" s="587" t="str">
        <f>IF(COUNTIF('SOURCE EA'!$F:$F,$A70)&gt;0,SUMIF('SOURCE EA'!$F:$F,$A70,'SOURCE EA'!$C:$C),IF(COUNTIF('SOURCE EA'!$F:$F,$A70 &amp; "?")&gt;0,SUMIF('SOURCE EA'!$F:$F,$A70 &amp; "?", 'SOURCE EA'!$C:$C),"..."))</f>
        <v>...</v>
      </c>
      <c r="F70" s="587" t="str">
        <f>IF(COUNTIF('SOURCE SS'!$F:$F,$A70)&gt;0,SUMIF('SOURCE SS'!$F:$F,$A70,'SOURCE SS'!$C:$C),IF(COUNTIF('SOURCE SS'!$F:$F,$A70 &amp; "?")&gt;0,SUMIF('SOURCE SS'!$F:$F,$A70 &amp; "?", 'SOURCE SS'!$C:$C),"..."))</f>
        <v>...</v>
      </c>
      <c r="G70" s="587" t="str">
        <f>IF(COUNTIF('SOURCE CC'!$F:$F,$A70)&gt;0,SUMIF('SOURCE CC'!$F:$F,$A70,'SOURCE CC'!$C:$C),IF(COUNTIF('SOURCE CC'!$F:$F,$A70 &amp; "?")&gt;0,SUMIF('SOURCE CC'!$F:$F,$A70 &amp; "?", 'SOURCE CC'!$C:$C),"..."))</f>
        <v>...</v>
      </c>
      <c r="H70" s="587" t="str">
        <f>IF(COUNTIF('SOURCE CG'!$F:$F,$A70)&gt;0,SUMIF('SOURCE CG'!$F:$F,$A70,'SOURCE CG'!$C:$C),IF(COUNTIF('SOURCE CG'!$F:$F,$A70 &amp; "?")&gt;0,SUMIF('SOURCE CG'!$F:$F,$A70 &amp; "?", 'SOURCE CG'!$C:$C),IF(COUNT(D70:G70)&gt;0,SUM(D70:G70),"...")))</f>
        <v>...</v>
      </c>
      <c r="I70" s="587" t="str">
        <f>IF(COUNTIF('SOURCE SG'!$F:$F,$A70)&gt;0,SUMIF('SOURCE SG'!$F:$F,$A70,'SOURCE SG'!$C:$C),IF(COUNTIF('SOURCE SG'!$F:$F,$A70 &amp; "?")&gt;0,SUMIF('SOURCE SG'!$F:$F,$A70 &amp; "?", 'SOURCE SG'!$C:$C),"..."))</f>
        <v>...</v>
      </c>
      <c r="J70" s="587" t="str">
        <f>IF(COUNTIF('SOURCE LG'!$F:$F,$A70)&gt;0,SUMIF('SOURCE LG'!$F:$F,$A70,'SOURCE LG'!$C:$C),IF(COUNTIF('SOURCE LG'!$F:$F,$A70 &amp; "?")&gt;0,SUMIF('SOURCE LG'!$F:$F,$A70 &amp; "?", 'SOURCE LG'!$C:$C),"..."))</f>
        <v>...</v>
      </c>
      <c r="K70" s="587" t="str">
        <f>IF(COUNTIF('SOURCE CT'!$F:$F,$A70)&gt;0,SUMIF('SOURCE CT'!$F:$F,$A70,'SOURCE CT'!$C:$C),IF(COUNTIF('SOURCE CT'!$F:$F,$A70 &amp; "?")&gt;0,SUMIF('SOURCE CT'!$F:$F,$A70 &amp; "?", 'SOURCE CT'!$C:$C),"..."))</f>
        <v>...</v>
      </c>
      <c r="L70" s="587" t="str">
        <f>IF(COUNTIF('SOURCE GG'!$F:$F,$A70)&gt;0,SUMIF('SOURCE GG'!$F:$F,$A70,'SOURCE GG'!$C:$C),IF(COUNTIF('SOURCE GG'!$F:$F,$A70 &amp; "?")&gt;0,SUMIF('SOURCE GG'!$F:$F,$A70 &amp; "?", 'SOURCE GG'!$C:$C),IF(COUNT(H70:K70)&gt;0,SUM(H70:K70),"...")))</f>
        <v>...</v>
      </c>
      <c r="M70" s="587" t="str">
        <f>IF(COUNTIF('SOURCE NFPC'!$F:$F,$A70)&gt;0,SUMIF('SOURCE NFPC'!$F:$F,$A70,'SOURCE NFPC'!$C:$C),IF(COUNTIF('SOURCE NFPC'!$F:$F,$A70 &amp; "?")&gt;0,SUMIF('SOURCE NFPC'!$F:$F,$A70 &amp; "?", 'SOURCE NFPC'!$C:$C),"..."))</f>
        <v>...</v>
      </c>
      <c r="N70" s="587" t="str">
        <f>IF(COUNTIF('SOURCE CN'!$F:$F,$A70)&gt;0,SUMIF('SOURCE CN'!$F:$F,$A70,'SOURCE CN'!$C:$C),IF(COUNTIF('SOURCE CN'!$F:$F,$A70 &amp; "?")&gt;0,SUMIF('SOURCE CN'!$F:$F,$A70 &amp; "?", 'SOURCE CN'!$C:$C),"..."))</f>
        <v>...</v>
      </c>
      <c r="O70" s="587" t="str">
        <f>IF(COUNTIF('SOURCE NFPS'!$F:$F,$A70)&gt;0,SUMIF('SOURCE NFPS'!$F:$F,$A70,'SOURCE NFPS'!$C:$C),IF(COUNTIF('SOURCE NFPS'!$F:$F,$A70 &amp; "?")&gt;0,SUMIF('SOURCE NFPS'!$F:$F,$A70 &amp; "?", 'SOURCE NFPS'!$C:$C),IF(COUNT(L70:N70)&gt;0,SUM(L70:N70),"...")))</f>
        <v>...</v>
      </c>
      <c r="Q70" s="563">
        <f t="shared" si="0"/>
        <v>0</v>
      </c>
      <c r="R70" s="565">
        <f t="shared" si="1"/>
        <v>0</v>
      </c>
      <c r="S70" s="565">
        <f t="shared" si="2"/>
        <v>0</v>
      </c>
      <c r="U70" s="65">
        <v>5326</v>
      </c>
      <c r="V70" s="65" t="str">
        <f t="shared" si="3"/>
        <v>A5326</v>
      </c>
    </row>
    <row r="71" spans="1:22" ht="10.5" customHeight="1">
      <c r="A71" s="676">
        <v>5327</v>
      </c>
      <c r="B71" s="151" t="s">
        <v>1345</v>
      </c>
      <c r="C71" s="4" t="s">
        <v>1063</v>
      </c>
      <c r="D71" s="587" t="str">
        <f>IF(COUNTIF('SOURCE BA'!$F:$F,$A71)&gt;0,SUMIF('SOURCE BA'!$F:$F,$A71,'SOURCE BA'!$C:$C),IF(COUNTIF('SOURCE BA'!$F:$F,$A71 &amp; "?")&gt;0,SUMIF('SOURCE BA'!$F:$F,$A71 &amp; "?", 'SOURCE BA'!$C:$C),"..."))</f>
        <v>...</v>
      </c>
      <c r="E71" s="587" t="str">
        <f>IF(COUNTIF('SOURCE EA'!$F:$F,$A71)&gt;0,SUMIF('SOURCE EA'!$F:$F,$A71,'SOURCE EA'!$C:$C),IF(COUNTIF('SOURCE EA'!$F:$F,$A71 &amp; "?")&gt;0,SUMIF('SOURCE EA'!$F:$F,$A71 &amp; "?", 'SOURCE EA'!$C:$C),"..."))</f>
        <v>...</v>
      </c>
      <c r="F71" s="587" t="str">
        <f>IF(COUNTIF('SOURCE SS'!$F:$F,$A71)&gt;0,SUMIF('SOURCE SS'!$F:$F,$A71,'SOURCE SS'!$C:$C),IF(COUNTIF('SOURCE SS'!$F:$F,$A71 &amp; "?")&gt;0,SUMIF('SOURCE SS'!$F:$F,$A71 &amp; "?", 'SOURCE SS'!$C:$C),"..."))</f>
        <v>...</v>
      </c>
      <c r="G71" s="587" t="str">
        <f>IF(COUNTIF('SOURCE CC'!$F:$F,$A71)&gt;0,SUMIF('SOURCE CC'!$F:$F,$A71,'SOURCE CC'!$C:$C),IF(COUNTIF('SOURCE CC'!$F:$F,$A71 &amp; "?")&gt;0,SUMIF('SOURCE CC'!$F:$F,$A71 &amp; "?", 'SOURCE CC'!$C:$C),"..."))</f>
        <v>...</v>
      </c>
      <c r="H71" s="587" t="str">
        <f>IF(COUNTIF('SOURCE CG'!$F:$F,$A71)&gt;0,SUMIF('SOURCE CG'!$F:$F,$A71,'SOURCE CG'!$C:$C),IF(COUNTIF('SOURCE CG'!$F:$F,$A71 &amp; "?")&gt;0,SUMIF('SOURCE CG'!$F:$F,$A71 &amp; "?", 'SOURCE CG'!$C:$C),IF(COUNT(D71:G71)&gt;0,SUM(D71:G71),"...")))</f>
        <v>...</v>
      </c>
      <c r="I71" s="587" t="str">
        <f>IF(COUNTIF('SOURCE SG'!$F:$F,$A71)&gt;0,SUMIF('SOURCE SG'!$F:$F,$A71,'SOURCE SG'!$C:$C),IF(COUNTIF('SOURCE SG'!$F:$F,$A71 &amp; "?")&gt;0,SUMIF('SOURCE SG'!$F:$F,$A71 &amp; "?", 'SOURCE SG'!$C:$C),"..."))</f>
        <v>...</v>
      </c>
      <c r="J71" s="587" t="str">
        <f>IF(COUNTIF('SOURCE LG'!$F:$F,$A71)&gt;0,SUMIF('SOURCE LG'!$F:$F,$A71,'SOURCE LG'!$C:$C),IF(COUNTIF('SOURCE LG'!$F:$F,$A71 &amp; "?")&gt;0,SUMIF('SOURCE LG'!$F:$F,$A71 &amp; "?", 'SOURCE LG'!$C:$C),"..."))</f>
        <v>...</v>
      </c>
      <c r="K71" s="587" t="str">
        <f>IF(COUNTIF('SOURCE CT'!$F:$F,$A71)&gt;0,SUMIF('SOURCE CT'!$F:$F,$A71,'SOURCE CT'!$C:$C),IF(COUNTIF('SOURCE CT'!$F:$F,$A71 &amp; "?")&gt;0,SUMIF('SOURCE CT'!$F:$F,$A71 &amp; "?", 'SOURCE CT'!$C:$C),"..."))</f>
        <v>...</v>
      </c>
      <c r="L71" s="587" t="str">
        <f>IF(COUNTIF('SOURCE GG'!$F:$F,$A71)&gt;0,SUMIF('SOURCE GG'!$F:$F,$A71,'SOURCE GG'!$C:$C),IF(COUNTIF('SOURCE GG'!$F:$F,$A71 &amp; "?")&gt;0,SUMIF('SOURCE GG'!$F:$F,$A71 &amp; "?", 'SOURCE GG'!$C:$C),IF(COUNT(H71:K71)&gt;0,SUM(H71:K71),"...")))</f>
        <v>...</v>
      </c>
      <c r="M71" s="587" t="str">
        <f>IF(COUNTIF('SOURCE NFPC'!$F:$F,$A71)&gt;0,SUMIF('SOURCE NFPC'!$F:$F,$A71,'SOURCE NFPC'!$C:$C),IF(COUNTIF('SOURCE NFPC'!$F:$F,$A71 &amp; "?")&gt;0,SUMIF('SOURCE NFPC'!$F:$F,$A71 &amp; "?", 'SOURCE NFPC'!$C:$C),"..."))</f>
        <v>...</v>
      </c>
      <c r="N71" s="587" t="str">
        <f>IF(COUNTIF('SOURCE CN'!$F:$F,$A71)&gt;0,SUMIF('SOURCE CN'!$F:$F,$A71,'SOURCE CN'!$C:$C),IF(COUNTIF('SOURCE CN'!$F:$F,$A71 &amp; "?")&gt;0,SUMIF('SOURCE CN'!$F:$F,$A71 &amp; "?", 'SOURCE CN'!$C:$C),"..."))</f>
        <v>...</v>
      </c>
      <c r="O71" s="587" t="str">
        <f>IF(COUNTIF('SOURCE NFPS'!$F:$F,$A71)&gt;0,SUMIF('SOURCE NFPS'!$F:$F,$A71,'SOURCE NFPS'!$C:$C),IF(COUNTIF('SOURCE NFPS'!$F:$F,$A71 &amp; "?")&gt;0,SUMIF('SOURCE NFPS'!$F:$F,$A71 &amp; "?", 'SOURCE NFPS'!$C:$C),IF(COUNT(L71:N71)&gt;0,SUM(L71:N71),"...")))</f>
        <v>...</v>
      </c>
      <c r="Q71" s="563">
        <f t="shared" si="0"/>
        <v>0</v>
      </c>
      <c r="R71" s="565">
        <f t="shared" si="1"/>
        <v>0</v>
      </c>
      <c r="S71" s="565">
        <f t="shared" si="2"/>
        <v>0</v>
      </c>
      <c r="U71" s="65">
        <v>5327</v>
      </c>
      <c r="V71" s="65" t="str">
        <f t="shared" si="3"/>
        <v>A5327</v>
      </c>
    </row>
    <row r="72" spans="1:22" ht="15" customHeight="1">
      <c r="A72" s="687">
        <v>5328</v>
      </c>
      <c r="B72" s="152" t="s">
        <v>1408</v>
      </c>
      <c r="C72" s="6" t="s">
        <v>1063</v>
      </c>
      <c r="D72" s="589" t="str">
        <f>IF(COUNTIF('SOURCE BA'!$F:$F,$A72)&gt;0,SUMIF('SOURCE BA'!$F:$F,$A72,'SOURCE BA'!$C:$C),IF(COUNTIF('SOURCE BA'!$F:$F,$A72 &amp; "?")&gt;0,SUMIF('SOURCE BA'!$F:$F,$A72 &amp; "?", 'SOURCE BA'!$C:$C),"..."))</f>
        <v>...</v>
      </c>
      <c r="E72" s="589" t="str">
        <f>IF(COUNTIF('SOURCE EA'!$F:$F,$A72)&gt;0,SUMIF('SOURCE EA'!$F:$F,$A72,'SOURCE EA'!$C:$C),IF(COUNTIF('SOURCE EA'!$F:$F,$A72 &amp; "?")&gt;0,SUMIF('SOURCE EA'!$F:$F,$A72 &amp; "?", 'SOURCE EA'!$C:$C),"..."))</f>
        <v>...</v>
      </c>
      <c r="F72" s="589" t="str">
        <f>IF(COUNTIF('SOURCE SS'!$F:$F,$A72)&gt;0,SUMIF('SOURCE SS'!$F:$F,$A72,'SOURCE SS'!$C:$C),IF(COUNTIF('SOURCE SS'!$F:$F,$A72 &amp; "?")&gt;0,SUMIF('SOURCE SS'!$F:$F,$A72 &amp; "?", 'SOURCE SS'!$C:$C),"..."))</f>
        <v>...</v>
      </c>
      <c r="G72" s="589" t="str">
        <f>IF(COUNTIF('SOURCE CC'!$F:$F,$A72)&gt;0,SUMIF('SOURCE CC'!$F:$F,$A72,'SOURCE CC'!$C:$C),IF(COUNTIF('SOURCE CC'!$F:$F,$A72 &amp; "?")&gt;0,SUMIF('SOURCE CC'!$F:$F,$A72 &amp; "?", 'SOURCE CC'!$C:$C),"..."))</f>
        <v>...</v>
      </c>
      <c r="H72" s="589" t="str">
        <f>IF(COUNTIF('SOURCE CG'!$F:$F,$A72)&gt;0,SUMIF('SOURCE CG'!$F:$F,$A72,'SOURCE CG'!$C:$C),IF(COUNTIF('SOURCE CG'!$F:$F,$A72 &amp; "?")&gt;0,SUMIF('SOURCE CG'!$F:$F,$A72 &amp; "?", 'SOURCE CG'!$C:$C),IF(COUNT(D72:G72)&gt;0,SUM(D72:G72),"...")))</f>
        <v>...</v>
      </c>
      <c r="I72" s="589" t="str">
        <f>IF(COUNTIF('SOURCE SG'!$F:$F,$A72)&gt;0,SUMIF('SOURCE SG'!$F:$F,$A72,'SOURCE SG'!$C:$C),IF(COUNTIF('SOURCE SG'!$F:$F,$A72 &amp; "?")&gt;0,SUMIF('SOURCE SG'!$F:$F,$A72 &amp; "?", 'SOURCE SG'!$C:$C),"..."))</f>
        <v>...</v>
      </c>
      <c r="J72" s="589" t="str">
        <f>IF(COUNTIF('SOURCE LG'!$F:$F,$A72)&gt;0,SUMIF('SOURCE LG'!$F:$F,$A72,'SOURCE LG'!$C:$C),IF(COUNTIF('SOURCE LG'!$F:$F,$A72 &amp; "?")&gt;0,SUMIF('SOURCE LG'!$F:$F,$A72 &amp; "?", 'SOURCE LG'!$C:$C),"..."))</f>
        <v>...</v>
      </c>
      <c r="K72" s="589" t="str">
        <f>IF(COUNTIF('SOURCE CT'!$F:$F,$A72)&gt;0,SUMIF('SOURCE CT'!$F:$F,$A72,'SOURCE CT'!$C:$C),IF(COUNTIF('SOURCE CT'!$F:$F,$A72 &amp; "?")&gt;0,SUMIF('SOURCE CT'!$F:$F,$A72 &amp; "?", 'SOURCE CT'!$C:$C),"..."))</f>
        <v>...</v>
      </c>
      <c r="L72" s="589" t="str">
        <f>IF(COUNTIF('SOURCE GG'!$F:$F,$A72)&gt;0,SUMIF('SOURCE GG'!$F:$F,$A72,'SOURCE GG'!$C:$C),IF(COUNTIF('SOURCE GG'!$F:$F,$A72 &amp; "?")&gt;0,SUMIF('SOURCE GG'!$F:$F,$A72 &amp; "?", 'SOURCE GG'!$C:$C),IF(COUNT(H72:K72)&gt;0,SUM(H72:K72),"...")))</f>
        <v>...</v>
      </c>
      <c r="M72" s="589" t="str">
        <f>IF(COUNTIF('SOURCE NFPC'!$F:$F,$A72)&gt;0,SUMIF('SOURCE NFPC'!$F:$F,$A72,'SOURCE NFPC'!$C:$C),IF(COUNTIF('SOURCE NFPC'!$F:$F,$A72 &amp; "?")&gt;0,SUMIF('SOURCE NFPC'!$F:$F,$A72 &amp; "?", 'SOURCE NFPC'!$C:$C),"..."))</f>
        <v>...</v>
      </c>
      <c r="N72" s="589" t="str">
        <f>IF(COUNTIF('SOURCE CN'!$F:$F,$A72)&gt;0,SUMIF('SOURCE CN'!$F:$F,$A72,'SOURCE CN'!$C:$C),IF(COUNTIF('SOURCE CN'!$F:$F,$A72 &amp; "?")&gt;0,SUMIF('SOURCE CN'!$F:$F,$A72 &amp; "?", 'SOURCE CN'!$C:$C),"..."))</f>
        <v>...</v>
      </c>
      <c r="O72" s="589" t="str">
        <f>IF(COUNTIF('SOURCE NFPS'!$F:$F,$A72)&gt;0,SUMIF('SOURCE NFPS'!$F:$F,$A72,'SOURCE NFPS'!$C:$C),IF(COUNTIF('SOURCE NFPS'!$F:$F,$A72 &amp; "?")&gt;0,SUMIF('SOURCE NFPS'!$F:$F,$A72 &amp; "?", 'SOURCE NFPS'!$C:$C),IF(COUNT(L72:N72)&gt;0,SUM(L72:N72),"...")))</f>
        <v>...</v>
      </c>
      <c r="Q72" s="569">
        <f t="shared" si="0"/>
        <v>0</v>
      </c>
      <c r="R72" s="571">
        <f t="shared" si="1"/>
        <v>0</v>
      </c>
      <c r="S72" s="571">
        <f t="shared" si="2"/>
        <v>0</v>
      </c>
      <c r="U72" s="57">
        <v>5328</v>
      </c>
      <c r="V72" s="57" t="str">
        <f t="shared" si="3"/>
        <v>A5328</v>
      </c>
    </row>
    <row r="73" spans="1:22" s="596" customFormat="1" ht="10.5" customHeight="1">
      <c r="A73" s="590"/>
      <c r="B73" s="591" t="s">
        <v>1051</v>
      </c>
      <c r="C73" s="592" t="s">
        <v>1063</v>
      </c>
      <c r="D73" s="593"/>
      <c r="E73" s="593"/>
      <c r="F73" s="594"/>
      <c r="G73" s="593"/>
      <c r="H73" s="594"/>
      <c r="I73" s="593"/>
      <c r="J73" s="594"/>
      <c r="K73" s="593"/>
      <c r="L73" s="595"/>
      <c r="M73" s="593"/>
      <c r="N73" s="619"/>
      <c r="O73" s="595"/>
      <c r="Q73" s="610"/>
      <c r="R73" s="612"/>
      <c r="S73" s="612"/>
      <c r="U73" s="590"/>
      <c r="V73" s="590"/>
    </row>
    <row r="74" spans="1:22" s="596" customFormat="1" ht="10.5" customHeight="1">
      <c r="A74" s="590" t="s">
        <v>1054</v>
      </c>
      <c r="B74" s="600" t="s">
        <v>2344</v>
      </c>
      <c r="C74" s="592" t="s">
        <v>1063</v>
      </c>
      <c r="D74" s="660" t="str">
        <f>IF(COUNTIF('SOURCE BA'!$F:$F,$A74)&gt;0,SUMIF('SOURCE BA'!$F:$F,$A74,'SOURCE BA'!$C:$C),IF(COUNTIF('SOURCE BA'!$F:$F,$A74 &amp; "?")&gt;0,SUMIF('SOURCE BA'!$F:$F,$A74 &amp; "?", 'SOURCE BA'!$C:$C),"..."))</f>
        <v>...</v>
      </c>
      <c r="E74" s="660" t="str">
        <f>IF(COUNTIF('SOURCE EA'!$F:$F,$A74)&gt;0,SUMIF('SOURCE EA'!$F:$F,$A74,'SOURCE EA'!$C:$C),IF(COUNTIF('SOURCE EA'!$F:$F,$A74 &amp; "?")&gt;0,SUMIF('SOURCE EA'!$F:$F,$A74 &amp; "?", 'SOURCE EA'!$C:$C),"..."))</f>
        <v>...</v>
      </c>
      <c r="F74" s="660" t="str">
        <f>IF(COUNTIF('SOURCE SS'!$F:$F,$A74)&gt;0,SUMIF('SOURCE SS'!$F:$F,$A74,'SOURCE SS'!$C:$C),IF(COUNTIF('SOURCE SS'!$F:$F,$A74 &amp; "?")&gt;0,SUMIF('SOURCE SS'!$F:$F,$A74 &amp; "?", 'SOURCE SS'!$C:$C),"..."))</f>
        <v>...</v>
      </c>
      <c r="G74" s="660" t="str">
        <f>IF(COUNTIF('SOURCE CC'!$F:$F,$A74)&gt;0,SUMIF('SOURCE CC'!$F:$F,$A74,'SOURCE CC'!$C:$C),IF(COUNTIF('SOURCE CC'!$F:$F,$A74 &amp; "?")&gt;0,SUMIF('SOURCE CC'!$F:$F,$A74 &amp; "?", 'SOURCE CC'!$C:$C),"..."))</f>
        <v>...</v>
      </c>
      <c r="H74" s="660" t="str">
        <f>IF(COUNTIF('SOURCE CG'!$F:$F,$A74)&gt;0,SUMIF('SOURCE CG'!$F:$F,$A74,'SOURCE CG'!$C:$C),IF(COUNTIF('SOURCE CG'!$F:$F,$A74 &amp; "?")&gt;0,SUMIF('SOURCE CG'!$F:$F,$A74 &amp; "?", 'SOURCE CG'!$C:$C),IF(COUNT(D74:G74)&gt;0,SUM(D74:G74),"...")))</f>
        <v>...</v>
      </c>
      <c r="I74" s="660" t="str">
        <f>IF(COUNTIF('SOURCE SG'!$F:$F,$A74)&gt;0,SUMIF('SOURCE SG'!$F:$F,$A74,'SOURCE SG'!$C:$C),IF(COUNTIF('SOURCE SG'!$F:$F,$A74 &amp; "?")&gt;0,SUMIF('SOURCE SG'!$F:$F,$A74 &amp; "?", 'SOURCE SG'!$C:$C),"..."))</f>
        <v>...</v>
      </c>
      <c r="J74" s="660" t="str">
        <f>IF(COUNTIF('SOURCE LG'!$F:$F,$A74)&gt;0,SUMIF('SOURCE LG'!$F:$F,$A74,'SOURCE LG'!$C:$C),IF(COUNTIF('SOURCE LG'!$F:$F,$A74 &amp; "?")&gt;0,SUMIF('SOURCE LG'!$F:$F,$A74 &amp; "?", 'SOURCE LG'!$C:$C),"..."))</f>
        <v>...</v>
      </c>
      <c r="K74" s="660" t="str">
        <f>IF(COUNTIF('SOURCE CT'!$F:$F,$A74)&gt;0,SUMIF('SOURCE CT'!$F:$F,$A74,'SOURCE CT'!$C:$C),IF(COUNTIF('SOURCE CT'!$F:$F,$A74 &amp; "?")&gt;0,SUMIF('SOURCE CT'!$F:$F,$A74 &amp; "?", 'SOURCE CT'!$C:$C),"..."))</f>
        <v>...</v>
      </c>
      <c r="L74" s="660" t="str">
        <f>IF(COUNTIF('SOURCE GG'!$F:$F,$A74)&gt;0,SUMIF('SOURCE GG'!$F:$F,$A74,'SOURCE GG'!$C:$C),IF(COUNTIF('SOURCE GG'!$F:$F,$A74 &amp; "?")&gt;0,SUMIF('SOURCE GG'!$F:$F,$A74 &amp; "?", 'SOURCE GG'!$C:$C),IF(COUNT(H74:K74)&gt;0,SUM(H74:K74),"...")))</f>
        <v>...</v>
      </c>
      <c r="M74" s="660" t="str">
        <f>IF(COUNTIF('SOURCE NFPC'!$F:$F,$A74)&gt;0,SUMIF('SOURCE NFPC'!$F:$F,$A74,'SOURCE NFPC'!$C:$C),IF(COUNTIF('SOURCE NFPC'!$F:$F,$A74 &amp; "?")&gt;0,SUMIF('SOURCE NFPC'!$F:$F,$A74 &amp; "?", 'SOURCE NFPC'!$C:$C),"..."))</f>
        <v>...</v>
      </c>
      <c r="N74" s="660" t="str">
        <f>IF(COUNTIF('SOURCE CN'!$F:$F,$A74)&gt;0,SUMIF('SOURCE CN'!$F:$F,$A74,'SOURCE CN'!$C:$C),IF(COUNTIF('SOURCE CN'!$F:$F,$A74 &amp; "?")&gt;0,SUMIF('SOURCE CN'!$F:$F,$A74 &amp; "?", 'SOURCE CN'!$C:$C),"..."))</f>
        <v>...</v>
      </c>
      <c r="O74" s="660" t="str">
        <f>IF(COUNTIF('SOURCE NFPS'!$F:$F,$A74)&gt;0,SUMIF('SOURCE NFPS'!$F:$F,$A74,'SOURCE NFPS'!$C:$C),IF(COUNTIF('SOURCE NFPS'!$F:$F,$A74 &amp; "?")&gt;0,SUMIF('SOURCE NFPS'!$F:$F,$A74 &amp; "?", 'SOURCE NFPS'!$C:$C),IF(COUNT(L74:N74)&gt;0,SUM(L74:N74),"...")))</f>
        <v>...</v>
      </c>
      <c r="Q74" s="610">
        <f t="shared" si="0"/>
        <v>0</v>
      </c>
      <c r="R74" s="612">
        <f t="shared" si="1"/>
        <v>0</v>
      </c>
      <c r="S74" s="612">
        <f t="shared" si="2"/>
        <v>0</v>
      </c>
      <c r="U74" s="590" t="s">
        <v>1054</v>
      </c>
      <c r="V74" s="590" t="str">
        <f t="shared" si="3"/>
        <v>A5M2</v>
      </c>
    </row>
    <row r="75" spans="1:22" s="596" customFormat="1" ht="15" customHeight="1">
      <c r="A75" s="601" t="s">
        <v>1055</v>
      </c>
      <c r="B75" s="602" t="s">
        <v>2345</v>
      </c>
      <c r="C75" s="603" t="s">
        <v>1063</v>
      </c>
      <c r="D75" s="702" t="str">
        <f>IF(COUNTIF('SOURCE BA'!$F:$F,$A75)&gt;0,SUMIF('SOURCE BA'!$F:$F,$A75,'SOURCE BA'!$C:$C),IF(COUNTIF('SOURCE BA'!$F:$F,$A75 &amp; "?")&gt;0,SUMIF('SOURCE BA'!$F:$F,$A75 &amp; "?", 'SOURCE BA'!$C:$C),"..."))</f>
        <v>...</v>
      </c>
      <c r="E75" s="702" t="str">
        <f>IF(COUNTIF('SOURCE EA'!$F:$F,$A75)&gt;0,SUMIF('SOURCE EA'!$F:$F,$A75,'SOURCE EA'!$C:$C),IF(COUNTIF('SOURCE EA'!$F:$F,$A75 &amp; "?")&gt;0,SUMIF('SOURCE EA'!$F:$F,$A75 &amp; "?", 'SOURCE EA'!$C:$C),"..."))</f>
        <v>...</v>
      </c>
      <c r="F75" s="703" t="str">
        <f>IF(COUNTIF('SOURCE SS'!$F:$F,$A75)&gt;0,SUMIF('SOURCE SS'!$F:$F,$A75,'SOURCE SS'!$C:$C),IF(COUNTIF('SOURCE SS'!$F:$F,$A75 &amp; "?")&gt;0,SUMIF('SOURCE SS'!$F:$F,$A75 &amp; "?", 'SOURCE SS'!$C:$C),"..."))</f>
        <v>...</v>
      </c>
      <c r="G75" s="702" t="str">
        <f>IF(COUNTIF('SOURCE CC'!$F:$F,$A75)&gt;0,SUMIF('SOURCE CC'!$F:$F,$A75,'SOURCE CC'!$C:$C),IF(COUNTIF('SOURCE CC'!$F:$F,$A75 &amp; "?")&gt;0,SUMIF('SOURCE CC'!$F:$F,$A75 &amp; "?", 'SOURCE CC'!$C:$C),"..."))</f>
        <v>...</v>
      </c>
      <c r="H75" s="703" t="str">
        <f>IF(COUNTIF('SOURCE CG'!$F:$F,$A75)&gt;0,SUMIF('SOURCE CG'!$F:$F,$A75,'SOURCE CG'!$C:$C),IF(COUNTIF('SOURCE CG'!$F:$F,$A75 &amp; "?")&gt;0,SUMIF('SOURCE CG'!$F:$F,$A75 &amp; "?", 'SOURCE CG'!$C:$C),IF(COUNT(D75:G75)&gt;0,SUM(D75:G75),"...")))</f>
        <v>...</v>
      </c>
      <c r="I75" s="702" t="str">
        <f>IF(COUNTIF('SOURCE SG'!$F:$F,$A75)&gt;0,SUMIF('SOURCE SG'!$F:$F,$A75,'SOURCE SG'!$C:$C),IF(COUNTIF('SOURCE SG'!$F:$F,$A75 &amp; "?")&gt;0,SUMIF('SOURCE SG'!$F:$F,$A75 &amp; "?", 'SOURCE SG'!$C:$C),"..."))</f>
        <v>...</v>
      </c>
      <c r="J75" s="703" t="str">
        <f>IF(COUNTIF('SOURCE LG'!$F:$F,$A75)&gt;0,SUMIF('SOURCE LG'!$F:$F,$A75,'SOURCE LG'!$C:$C),IF(COUNTIF('SOURCE LG'!$F:$F,$A75 &amp; "?")&gt;0,SUMIF('SOURCE LG'!$F:$F,$A75 &amp; "?", 'SOURCE LG'!$C:$C),"..."))</f>
        <v>...</v>
      </c>
      <c r="K75" s="702" t="str">
        <f>IF(COUNTIF('SOURCE CT'!$F:$F,$A75)&gt;0,SUMIF('SOURCE CT'!$F:$F,$A75,'SOURCE CT'!$C:$C),IF(COUNTIF('SOURCE CT'!$F:$F,$A75 &amp; "?")&gt;0,SUMIF('SOURCE CT'!$F:$F,$A75 &amp; "?", 'SOURCE CT'!$C:$C),"..."))</f>
        <v>...</v>
      </c>
      <c r="L75" s="704" t="str">
        <f>IF(COUNTIF('SOURCE GG'!$F:$F,$A75)&gt;0,SUMIF('SOURCE GG'!$F:$F,$A75,'SOURCE GG'!$C:$C),IF(COUNTIF('SOURCE GG'!$F:$F,$A75 &amp; "?")&gt;0,SUMIF('SOURCE GG'!$F:$F,$A75 &amp; "?", 'SOURCE GG'!$C:$C),IF(COUNT(H75:K75)&gt;0,SUM(H75:K75),"...")))</f>
        <v>...</v>
      </c>
      <c r="M75" s="702" t="str">
        <f>IF(COUNTIF('SOURCE NFPC'!$F:$F,$A75)&gt;0,SUMIF('SOURCE NFPC'!$F:$F,$A75,'SOURCE NFPC'!$C:$C),IF(COUNTIF('SOURCE NFPC'!$F:$F,$A75 &amp; "?")&gt;0,SUMIF('SOURCE NFPC'!$F:$F,$A75 &amp; "?", 'SOURCE NFPC'!$C:$C),"..."))</f>
        <v>...</v>
      </c>
      <c r="N75" s="702" t="str">
        <f>IF(COUNTIF('SOURCE CN'!$F:$F,$A75)&gt;0,SUMIF('SOURCE CN'!$F:$F,$A75,'SOURCE CN'!$C:$C),IF(COUNTIF('SOURCE CN'!$F:$F,$A75 &amp; "?")&gt;0,SUMIF('SOURCE CN'!$F:$F,$A75 &amp; "?", 'SOURCE CN'!$C:$C),"..."))</f>
        <v>...</v>
      </c>
      <c r="O75" s="704" t="str">
        <f>IF(COUNTIF('SOURCE NFPS'!$F:$F,$A75)&gt;0,SUMIF('SOURCE NFPS'!$F:$F,$A75,'SOURCE NFPS'!$C:$C),IF(COUNTIF('SOURCE NFPS'!$F:$F,$A75 &amp; "?")&gt;0,SUMIF('SOURCE NFPS'!$F:$F,$A75 &amp; "?", 'SOURCE NFPS'!$C:$C),IF(COUNT(L75:N75)&gt;0,SUM(L75:N75),"...")))</f>
        <v>...</v>
      </c>
      <c r="Q75" s="613">
        <f t="shared" si="0"/>
        <v>0</v>
      </c>
      <c r="R75" s="615">
        <f t="shared" si="1"/>
        <v>0</v>
      </c>
      <c r="S75" s="615">
        <f t="shared" si="2"/>
        <v>0</v>
      </c>
      <c r="U75" s="601" t="s">
        <v>1055</v>
      </c>
      <c r="V75" s="601" t="str">
        <f t="shared" si="3"/>
        <v>A5M3</v>
      </c>
    </row>
    <row r="76" spans="1:22" ht="10.5" customHeight="1">
      <c r="A76" s="17" t="s">
        <v>1424</v>
      </c>
      <c r="B76" s="4"/>
      <c r="C76" s="22"/>
      <c r="D76" s="23"/>
      <c r="E76" s="23"/>
      <c r="F76" s="23"/>
      <c r="G76" s="23"/>
      <c r="H76" s="23"/>
      <c r="I76" s="23"/>
      <c r="J76" s="23"/>
      <c r="K76" s="23"/>
      <c r="L76" s="23"/>
      <c r="M76" s="124"/>
      <c r="N76" s="124"/>
      <c r="O76" s="124"/>
      <c r="Q76" s="16"/>
      <c r="R76" s="16"/>
    </row>
    <row r="77" spans="1:22" ht="10.5" customHeight="1">
      <c r="A77" s="17" t="s">
        <v>1425</v>
      </c>
      <c r="B77" s="4"/>
      <c r="C77" s="22"/>
      <c r="D77" s="23"/>
      <c r="E77" s="23"/>
      <c r="F77" s="23"/>
      <c r="G77" s="23"/>
      <c r="H77" s="23"/>
      <c r="I77" s="23"/>
      <c r="J77" s="23"/>
      <c r="K77" s="23"/>
      <c r="L77" s="23"/>
      <c r="M77" s="124"/>
      <c r="N77" s="124"/>
      <c r="O77" s="124"/>
      <c r="Q77" s="16"/>
      <c r="R77" s="16"/>
    </row>
    <row r="78" spans="1:22" ht="15" customHeight="1">
      <c r="A78" s="17" t="s">
        <v>434</v>
      </c>
      <c r="B78" s="22"/>
      <c r="C78" s="22"/>
      <c r="D78" s="22"/>
      <c r="E78" s="22"/>
      <c r="F78" s="22"/>
      <c r="G78" s="22"/>
      <c r="H78" s="22"/>
      <c r="I78" s="22"/>
      <c r="J78" s="22"/>
      <c r="K78" s="22"/>
      <c r="L78" s="22"/>
      <c r="M78" s="124"/>
      <c r="N78" s="124"/>
      <c r="O78" s="124"/>
      <c r="Q78" s="16"/>
      <c r="R78" s="16"/>
    </row>
    <row r="79" spans="1:22" ht="12" customHeight="1">
      <c r="A79" s="17" t="s">
        <v>435</v>
      </c>
      <c r="B79" s="22"/>
      <c r="C79" s="22"/>
      <c r="D79" s="22"/>
      <c r="E79" s="22"/>
      <c r="F79" s="22"/>
      <c r="G79" s="22"/>
      <c r="H79" s="22"/>
      <c r="I79" s="22"/>
      <c r="J79" s="22"/>
      <c r="K79" s="22"/>
      <c r="L79" s="22"/>
    </row>
    <row r="80" spans="1:22">
      <c r="A80" s="4" t="s">
        <v>807</v>
      </c>
      <c r="B80" s="22"/>
      <c r="C80" s="22"/>
      <c r="D80" s="22"/>
      <c r="E80" s="22"/>
      <c r="F80" s="22"/>
      <c r="G80" s="22"/>
      <c r="H80" s="22"/>
      <c r="I80" s="22"/>
      <c r="J80" s="22"/>
      <c r="K80" s="22"/>
      <c r="L80" s="22"/>
    </row>
    <row r="81" spans="1:15">
      <c r="A81" s="24"/>
      <c r="B81" s="24"/>
      <c r="C81" s="24"/>
      <c r="D81" s="24"/>
      <c r="E81" s="24"/>
      <c r="F81" s="24"/>
      <c r="G81" s="24"/>
      <c r="H81" s="24"/>
      <c r="I81" s="24"/>
      <c r="J81" s="24"/>
      <c r="K81" s="24"/>
      <c r="L81" s="24"/>
    </row>
    <row r="82" spans="1:15" ht="14.25">
      <c r="A82" s="30" t="s">
        <v>1263</v>
      </c>
      <c r="B82" s="20"/>
      <c r="C82" s="20"/>
      <c r="D82" s="20"/>
      <c r="E82" s="20"/>
      <c r="F82" s="20"/>
      <c r="G82" s="20"/>
      <c r="H82" s="20"/>
      <c r="I82" s="20"/>
      <c r="J82" s="20"/>
      <c r="K82" s="20"/>
      <c r="L82" s="20"/>
      <c r="M82" s="20"/>
      <c r="N82" s="20"/>
      <c r="O82" s="26"/>
    </row>
    <row r="83" spans="1:15">
      <c r="A83" s="27" t="s">
        <v>1349</v>
      </c>
      <c r="B83" s="22"/>
      <c r="C83" s="22" t="s">
        <v>1063</v>
      </c>
      <c r="D83" s="31"/>
      <c r="E83" s="31"/>
      <c r="F83" s="31"/>
      <c r="G83" s="31"/>
      <c r="H83" s="31"/>
      <c r="I83" s="31"/>
      <c r="J83" s="31"/>
      <c r="K83" s="31"/>
      <c r="L83" s="31"/>
      <c r="M83" s="31"/>
      <c r="N83" s="31"/>
      <c r="O83" s="31"/>
    </row>
    <row r="84" spans="1:15">
      <c r="A84" s="27"/>
      <c r="B84" s="4" t="s">
        <v>433</v>
      </c>
      <c r="C84" s="22" t="s">
        <v>1063</v>
      </c>
      <c r="D84" s="582">
        <f>SUM(D8)-SUM(D9)-SUM(D21)+SUM(D47)</f>
        <v>0</v>
      </c>
      <c r="E84" s="582">
        <f t="shared" ref="E84:O84" si="4">SUM(E8)-SUM(E9)-SUM(E21)+SUM(E47)</f>
        <v>0</v>
      </c>
      <c r="F84" s="582">
        <f t="shared" si="4"/>
        <v>0</v>
      </c>
      <c r="G84" s="582">
        <f t="shared" si="4"/>
        <v>0</v>
      </c>
      <c r="H84" s="582">
        <f t="shared" si="4"/>
        <v>0</v>
      </c>
      <c r="I84" s="582">
        <f t="shared" si="4"/>
        <v>0</v>
      </c>
      <c r="J84" s="582">
        <f t="shared" si="4"/>
        <v>0</v>
      </c>
      <c r="K84" s="582">
        <f t="shared" si="4"/>
        <v>0</v>
      </c>
      <c r="L84" s="582">
        <f t="shared" si="4"/>
        <v>0</v>
      </c>
      <c r="M84" s="582">
        <f t="shared" si="4"/>
        <v>0</v>
      </c>
      <c r="N84" s="582">
        <f t="shared" si="4"/>
        <v>0</v>
      </c>
      <c r="O84" s="582">
        <f t="shared" si="4"/>
        <v>0</v>
      </c>
    </row>
    <row r="85" spans="1:15">
      <c r="A85" s="4"/>
      <c r="B85" s="4" t="s">
        <v>925</v>
      </c>
      <c r="C85" s="4" t="s">
        <v>1063</v>
      </c>
      <c r="D85" s="582">
        <f>SUM(D9)-SUM(D10)-SUM(D14)-SUM(D15)-SUM(D16)</f>
        <v>0</v>
      </c>
      <c r="E85" s="582">
        <f t="shared" ref="E85:O85" si="5">SUM(E9)-SUM(E10)-SUM(E14)-SUM(E15)-SUM(E16)</f>
        <v>0</v>
      </c>
      <c r="F85" s="582">
        <f t="shared" si="5"/>
        <v>0</v>
      </c>
      <c r="G85" s="582">
        <f t="shared" si="5"/>
        <v>0</v>
      </c>
      <c r="H85" s="582">
        <f t="shared" si="5"/>
        <v>0</v>
      </c>
      <c r="I85" s="582">
        <f t="shared" si="5"/>
        <v>0</v>
      </c>
      <c r="J85" s="582">
        <f t="shared" si="5"/>
        <v>0</v>
      </c>
      <c r="K85" s="582">
        <f t="shared" si="5"/>
        <v>0</v>
      </c>
      <c r="L85" s="582">
        <f t="shared" si="5"/>
        <v>0</v>
      </c>
      <c r="M85" s="582">
        <f t="shared" si="5"/>
        <v>0</v>
      </c>
      <c r="N85" s="582">
        <f t="shared" si="5"/>
        <v>0</v>
      </c>
      <c r="O85" s="582">
        <f t="shared" si="5"/>
        <v>0</v>
      </c>
    </row>
    <row r="86" spans="1:15">
      <c r="A86" s="4"/>
      <c r="B86" s="4" t="s">
        <v>409</v>
      </c>
      <c r="C86" s="4" t="s">
        <v>1063</v>
      </c>
      <c r="D86" s="582">
        <f>SUM(D10)-SUM(D11)-SUM(D12)-SUM(D13)</f>
        <v>0</v>
      </c>
      <c r="E86" s="582">
        <f t="shared" ref="E86:O86" si="6">SUM(E10)-SUM(E11)-SUM(E12)-SUM(E13)</f>
        <v>0</v>
      </c>
      <c r="F86" s="582">
        <f t="shared" si="6"/>
        <v>0</v>
      </c>
      <c r="G86" s="582">
        <f t="shared" si="6"/>
        <v>0</v>
      </c>
      <c r="H86" s="582">
        <f t="shared" si="6"/>
        <v>0</v>
      </c>
      <c r="I86" s="582">
        <f t="shared" si="6"/>
        <v>0</v>
      </c>
      <c r="J86" s="582">
        <f t="shared" si="6"/>
        <v>0</v>
      </c>
      <c r="K86" s="582">
        <f t="shared" si="6"/>
        <v>0</v>
      </c>
      <c r="L86" s="582">
        <f t="shared" si="6"/>
        <v>0</v>
      </c>
      <c r="M86" s="582">
        <f t="shared" si="6"/>
        <v>0</v>
      </c>
      <c r="N86" s="582">
        <f t="shared" si="6"/>
        <v>0</v>
      </c>
      <c r="O86" s="582">
        <f t="shared" si="6"/>
        <v>0</v>
      </c>
    </row>
    <row r="87" spans="1:15">
      <c r="A87" s="4"/>
      <c r="B87" s="4" t="s">
        <v>103</v>
      </c>
      <c r="C87" s="4" t="s">
        <v>1063</v>
      </c>
      <c r="D87" s="582">
        <f>SUM(D16)-SUM(D17)-SUM(D18)-SUM(D19)-SUM(D20)</f>
        <v>0</v>
      </c>
      <c r="E87" s="582">
        <f t="shared" ref="E87:O87" si="7">SUM(E16)-SUM(E17)-SUM(E18)-SUM(E19)-SUM(E20)</f>
        <v>0</v>
      </c>
      <c r="F87" s="582">
        <f t="shared" si="7"/>
        <v>0</v>
      </c>
      <c r="G87" s="582">
        <f t="shared" si="7"/>
        <v>0</v>
      </c>
      <c r="H87" s="582">
        <f t="shared" si="7"/>
        <v>0</v>
      </c>
      <c r="I87" s="582">
        <f t="shared" si="7"/>
        <v>0</v>
      </c>
      <c r="J87" s="582">
        <f t="shared" si="7"/>
        <v>0</v>
      </c>
      <c r="K87" s="582">
        <f t="shared" si="7"/>
        <v>0</v>
      </c>
      <c r="L87" s="582">
        <f t="shared" si="7"/>
        <v>0</v>
      </c>
      <c r="M87" s="582">
        <f t="shared" si="7"/>
        <v>0</v>
      </c>
      <c r="N87" s="582">
        <f t="shared" si="7"/>
        <v>0</v>
      </c>
      <c r="O87" s="582">
        <f t="shared" si="7"/>
        <v>0</v>
      </c>
    </row>
    <row r="88" spans="1:15">
      <c r="A88" s="22"/>
      <c r="B88" s="4" t="s">
        <v>104</v>
      </c>
      <c r="C88" s="4" t="s">
        <v>1063</v>
      </c>
      <c r="D88" s="582">
        <f>SUM(D21)-SUM(D30)-SUM(D38)</f>
        <v>0</v>
      </c>
      <c r="E88" s="582">
        <f t="shared" ref="E88:O88" si="8">SUM(E21)-SUM(E30)-SUM(E38)</f>
        <v>0</v>
      </c>
      <c r="F88" s="582">
        <f t="shared" si="8"/>
        <v>0</v>
      </c>
      <c r="G88" s="582">
        <f t="shared" si="8"/>
        <v>0</v>
      </c>
      <c r="H88" s="582">
        <f t="shared" si="8"/>
        <v>0</v>
      </c>
      <c r="I88" s="582">
        <f t="shared" si="8"/>
        <v>0</v>
      </c>
      <c r="J88" s="582">
        <f t="shared" si="8"/>
        <v>0</v>
      </c>
      <c r="K88" s="582">
        <f t="shared" si="8"/>
        <v>0</v>
      </c>
      <c r="L88" s="582">
        <f t="shared" si="8"/>
        <v>0</v>
      </c>
      <c r="M88" s="582">
        <f t="shared" si="8"/>
        <v>0</v>
      </c>
      <c r="N88" s="582">
        <f t="shared" si="8"/>
        <v>0</v>
      </c>
      <c r="O88" s="582">
        <f t="shared" si="8"/>
        <v>0</v>
      </c>
    </row>
    <row r="89" spans="1:15">
      <c r="A89" s="22"/>
      <c r="B89" s="4" t="s">
        <v>1658</v>
      </c>
      <c r="C89" s="4" t="s">
        <v>1063</v>
      </c>
      <c r="D89" s="582">
        <f>SUM(D21)-SUM(D22)-SUM(D23)-SUM(D24)-SUM(D25)-SUM(D26)-SUM(D27)-SUM(D28)-SUM(D29)</f>
        <v>0</v>
      </c>
      <c r="E89" s="582">
        <f t="shared" ref="E89:O89" si="9">SUM(E21)-SUM(E22)-SUM(E23)-SUM(E24)-SUM(E25)-SUM(E26)-SUM(E27)-SUM(E28)-SUM(E29)</f>
        <v>0</v>
      </c>
      <c r="F89" s="582">
        <f t="shared" si="9"/>
        <v>0</v>
      </c>
      <c r="G89" s="582">
        <f t="shared" si="9"/>
        <v>0</v>
      </c>
      <c r="H89" s="582">
        <f t="shared" si="9"/>
        <v>0</v>
      </c>
      <c r="I89" s="582">
        <f t="shared" si="9"/>
        <v>0</v>
      </c>
      <c r="J89" s="582">
        <f t="shared" si="9"/>
        <v>0</v>
      </c>
      <c r="K89" s="582">
        <f t="shared" si="9"/>
        <v>0</v>
      </c>
      <c r="L89" s="582">
        <f t="shared" si="9"/>
        <v>0</v>
      </c>
      <c r="M89" s="582">
        <f t="shared" si="9"/>
        <v>0</v>
      </c>
      <c r="N89" s="582">
        <f t="shared" si="9"/>
        <v>0</v>
      </c>
      <c r="O89" s="582">
        <f t="shared" si="9"/>
        <v>0</v>
      </c>
    </row>
    <row r="90" spans="1:15">
      <c r="A90" s="4"/>
      <c r="B90" s="4" t="s">
        <v>1511</v>
      </c>
      <c r="C90" s="4" t="s">
        <v>1063</v>
      </c>
      <c r="D90" s="582">
        <f>SUM(D30)-SUM(D31)-SUM(D32)-SUM(D33)-SUM(D34)-SUM(D35)-SUM(D36)-SUM(D37)</f>
        <v>0</v>
      </c>
      <c r="E90" s="582">
        <f t="shared" ref="E90:O90" si="10">SUM(E30)-SUM(E31)-SUM(E32)-SUM(E33)-SUM(E34)-SUM(E35)-SUM(E36)-SUM(E37)</f>
        <v>0</v>
      </c>
      <c r="F90" s="582">
        <f t="shared" si="10"/>
        <v>0</v>
      </c>
      <c r="G90" s="582">
        <f t="shared" si="10"/>
        <v>0</v>
      </c>
      <c r="H90" s="582">
        <f t="shared" si="10"/>
        <v>0</v>
      </c>
      <c r="I90" s="582">
        <f t="shared" si="10"/>
        <v>0</v>
      </c>
      <c r="J90" s="582">
        <f t="shared" si="10"/>
        <v>0</v>
      </c>
      <c r="K90" s="582">
        <f t="shared" si="10"/>
        <v>0</v>
      </c>
      <c r="L90" s="582">
        <f t="shared" si="10"/>
        <v>0</v>
      </c>
      <c r="M90" s="582">
        <f t="shared" si="10"/>
        <v>0</v>
      </c>
      <c r="N90" s="582">
        <f t="shared" si="10"/>
        <v>0</v>
      </c>
      <c r="O90" s="582">
        <f t="shared" si="10"/>
        <v>0</v>
      </c>
    </row>
    <row r="91" spans="1:15">
      <c r="A91" s="4"/>
      <c r="B91" s="4" t="s">
        <v>1133</v>
      </c>
      <c r="C91" s="4" t="s">
        <v>1063</v>
      </c>
      <c r="D91" s="582">
        <f>SUM(D38)-SUM(D39)-SUM(D40)-SUM(D41)-SUM(D42)-SUM(D43)-SUM(D44)-SUM(D45)-SUM(D46)</f>
        <v>0</v>
      </c>
      <c r="E91" s="582">
        <f t="shared" ref="E91:O91" si="11">SUM(E38)-SUM(E39)-SUM(E40)-SUM(E41)-SUM(E42)-SUM(E43)-SUM(E44)-SUM(E45)-SUM(E46)</f>
        <v>0</v>
      </c>
      <c r="F91" s="582">
        <f t="shared" si="11"/>
        <v>0</v>
      </c>
      <c r="G91" s="582">
        <f t="shared" si="11"/>
        <v>0</v>
      </c>
      <c r="H91" s="582">
        <f t="shared" si="11"/>
        <v>0</v>
      </c>
      <c r="I91" s="582">
        <f t="shared" si="11"/>
        <v>0</v>
      </c>
      <c r="J91" s="582">
        <f t="shared" si="11"/>
        <v>0</v>
      </c>
      <c r="K91" s="582">
        <f t="shared" si="11"/>
        <v>0</v>
      </c>
      <c r="L91" s="582">
        <f t="shared" si="11"/>
        <v>0</v>
      </c>
      <c r="M91" s="582">
        <f t="shared" si="11"/>
        <v>0</v>
      </c>
      <c r="N91" s="582">
        <f t="shared" si="11"/>
        <v>0</v>
      </c>
      <c r="O91" s="582">
        <f t="shared" si="11"/>
        <v>0</v>
      </c>
    </row>
    <row r="92" spans="1:15">
      <c r="A92" s="22"/>
      <c r="B92" s="22" t="s">
        <v>1134</v>
      </c>
      <c r="C92" s="22" t="s">
        <v>1063</v>
      </c>
      <c r="D92" s="582">
        <f>SUM(D47)-SUM(D56)-SUM(D64)</f>
        <v>0</v>
      </c>
      <c r="E92" s="582">
        <f t="shared" ref="E92:O92" si="12">SUM(E47)-SUM(E56)-SUM(E64)</f>
        <v>0</v>
      </c>
      <c r="F92" s="582">
        <f t="shared" si="12"/>
        <v>0</v>
      </c>
      <c r="G92" s="582">
        <f t="shared" si="12"/>
        <v>0</v>
      </c>
      <c r="H92" s="582">
        <f t="shared" si="12"/>
        <v>0</v>
      </c>
      <c r="I92" s="582">
        <f t="shared" si="12"/>
        <v>0</v>
      </c>
      <c r="J92" s="582">
        <f t="shared" si="12"/>
        <v>0</v>
      </c>
      <c r="K92" s="582">
        <f t="shared" si="12"/>
        <v>0</v>
      </c>
      <c r="L92" s="582">
        <f t="shared" si="12"/>
        <v>0</v>
      </c>
      <c r="M92" s="582">
        <f t="shared" si="12"/>
        <v>0</v>
      </c>
      <c r="N92" s="582">
        <f t="shared" si="12"/>
        <v>0</v>
      </c>
      <c r="O92" s="582">
        <f t="shared" si="12"/>
        <v>0</v>
      </c>
    </row>
    <row r="93" spans="1:15">
      <c r="A93" s="22"/>
      <c r="B93" s="4" t="s">
        <v>1659</v>
      </c>
      <c r="C93" s="22" t="s">
        <v>1063</v>
      </c>
      <c r="D93" s="582">
        <f>SUM(D47)-SUM(D48)-SUM(D49)-SUM(D50)-SUM(D51)-SUM(D52)-SUM(D53)-SUM(D54)-SUM(D55)</f>
        <v>0</v>
      </c>
      <c r="E93" s="582">
        <f t="shared" ref="E93:O93" si="13">SUM(E47)-SUM(E48)-SUM(E49)-SUM(E50)-SUM(E51)-SUM(E52)-SUM(E53)-SUM(E54)-SUM(E55)</f>
        <v>0</v>
      </c>
      <c r="F93" s="582">
        <f t="shared" si="13"/>
        <v>0</v>
      </c>
      <c r="G93" s="582">
        <f t="shared" si="13"/>
        <v>0</v>
      </c>
      <c r="H93" s="582">
        <f t="shared" si="13"/>
        <v>0</v>
      </c>
      <c r="I93" s="582">
        <f t="shared" si="13"/>
        <v>0</v>
      </c>
      <c r="J93" s="582">
        <f t="shared" si="13"/>
        <v>0</v>
      </c>
      <c r="K93" s="582">
        <f t="shared" si="13"/>
        <v>0</v>
      </c>
      <c r="L93" s="582">
        <f t="shared" si="13"/>
        <v>0</v>
      </c>
      <c r="M93" s="582">
        <f t="shared" si="13"/>
        <v>0</v>
      </c>
      <c r="N93" s="582">
        <f t="shared" si="13"/>
        <v>0</v>
      </c>
      <c r="O93" s="582">
        <f t="shared" si="13"/>
        <v>0</v>
      </c>
    </row>
    <row r="94" spans="1:15">
      <c r="A94" s="22"/>
      <c r="B94" s="4" t="s">
        <v>1165</v>
      </c>
      <c r="C94" s="22" t="s">
        <v>1063</v>
      </c>
      <c r="D94" s="582">
        <f>SUM(D56)-SUM(D57)-SUM(D58)-SUM(D59)-SUM(D60)-SUM(D61)-SUM(D62)-SUM(D63)</f>
        <v>0</v>
      </c>
      <c r="E94" s="582">
        <f t="shared" ref="E94:O94" si="14">SUM(E56)-SUM(E57)-SUM(E58)-SUM(E59)-SUM(E60)-SUM(E61)-SUM(E62)-SUM(E63)</f>
        <v>0</v>
      </c>
      <c r="F94" s="582">
        <f t="shared" si="14"/>
        <v>0</v>
      </c>
      <c r="G94" s="582">
        <f t="shared" si="14"/>
        <v>0</v>
      </c>
      <c r="H94" s="582">
        <f t="shared" si="14"/>
        <v>0</v>
      </c>
      <c r="I94" s="582">
        <f t="shared" si="14"/>
        <v>0</v>
      </c>
      <c r="J94" s="582">
        <f t="shared" si="14"/>
        <v>0</v>
      </c>
      <c r="K94" s="582">
        <f t="shared" si="14"/>
        <v>0</v>
      </c>
      <c r="L94" s="582">
        <f t="shared" si="14"/>
        <v>0</v>
      </c>
      <c r="M94" s="582">
        <f t="shared" si="14"/>
        <v>0</v>
      </c>
      <c r="N94" s="582">
        <f t="shared" si="14"/>
        <v>0</v>
      </c>
      <c r="O94" s="582">
        <f t="shared" si="14"/>
        <v>0</v>
      </c>
    </row>
    <row r="95" spans="1:15">
      <c r="A95" s="4"/>
      <c r="B95" s="4" t="s">
        <v>1135</v>
      </c>
      <c r="C95" s="4" t="s">
        <v>1063</v>
      </c>
      <c r="D95" s="582">
        <f>SUM(D64)-SUM(D65)-SUM(D66)-SUM(D67)-SUM(D68)-SUM(D69)-SUM(D70)-SUM(D71)-SUM(D72)</f>
        <v>0</v>
      </c>
      <c r="E95" s="582">
        <f t="shared" ref="E95:O95" si="15">SUM(E64)-SUM(E65)-SUM(E66)-SUM(E67)-SUM(E68)-SUM(E69)-SUM(E70)-SUM(E71)-SUM(E72)</f>
        <v>0</v>
      </c>
      <c r="F95" s="582">
        <f t="shared" si="15"/>
        <v>0</v>
      </c>
      <c r="G95" s="582">
        <f t="shared" si="15"/>
        <v>0</v>
      </c>
      <c r="H95" s="582">
        <f t="shared" si="15"/>
        <v>0</v>
      </c>
      <c r="I95" s="582">
        <f t="shared" si="15"/>
        <v>0</v>
      </c>
      <c r="J95" s="582">
        <f t="shared" si="15"/>
        <v>0</v>
      </c>
      <c r="K95" s="582">
        <f t="shared" si="15"/>
        <v>0</v>
      </c>
      <c r="L95" s="582">
        <f t="shared" si="15"/>
        <v>0</v>
      </c>
      <c r="M95" s="582">
        <f t="shared" si="15"/>
        <v>0</v>
      </c>
      <c r="N95" s="582">
        <f t="shared" si="15"/>
        <v>0</v>
      </c>
      <c r="O95" s="582">
        <f t="shared" si="15"/>
        <v>0</v>
      </c>
    </row>
    <row r="96" spans="1:15">
      <c r="A96" s="6"/>
      <c r="B96" s="6" t="s">
        <v>904</v>
      </c>
      <c r="C96" s="6" t="s">
        <v>1063</v>
      </c>
      <c r="D96" s="583">
        <f>SUM(D74)-SUM(D21)+SUM(D47)</f>
        <v>0</v>
      </c>
      <c r="E96" s="583">
        <f t="shared" ref="E96:O96" si="16">SUM(E74)-SUM(E21)+SUM(E47)</f>
        <v>0</v>
      </c>
      <c r="F96" s="583">
        <f t="shared" si="16"/>
        <v>0</v>
      </c>
      <c r="G96" s="583">
        <f t="shared" si="16"/>
        <v>0</v>
      </c>
      <c r="H96" s="583">
        <f t="shared" si="16"/>
        <v>0</v>
      </c>
      <c r="I96" s="583">
        <f t="shared" si="16"/>
        <v>0</v>
      </c>
      <c r="J96" s="583">
        <f t="shared" si="16"/>
        <v>0</v>
      </c>
      <c r="K96" s="583">
        <f t="shared" si="16"/>
        <v>0</v>
      </c>
      <c r="L96" s="583">
        <f t="shared" si="16"/>
        <v>0</v>
      </c>
      <c r="M96" s="583">
        <f t="shared" si="16"/>
        <v>0</v>
      </c>
      <c r="N96" s="583">
        <f t="shared" si="16"/>
        <v>0</v>
      </c>
      <c r="O96" s="583">
        <f t="shared" si="16"/>
        <v>0</v>
      </c>
    </row>
    <row r="97" spans="1:1">
      <c r="A97" s="22" t="s">
        <v>1262</v>
      </c>
    </row>
  </sheetData>
  <sheetProtection sheet="1" objects="1" scenarios="1"/>
  <mergeCells count="12">
    <mergeCell ref="A4:B5"/>
    <mergeCell ref="D4:H4"/>
    <mergeCell ref="I4:I5"/>
    <mergeCell ref="J4:J5"/>
    <mergeCell ref="M3:M5"/>
    <mergeCell ref="N4:N5"/>
    <mergeCell ref="Q4:S4"/>
    <mergeCell ref="G1:K1"/>
    <mergeCell ref="G2:L2"/>
    <mergeCell ref="G3:H3"/>
    <mergeCell ref="K4:K5"/>
    <mergeCell ref="L4:L5"/>
  </mergeCells>
  <phoneticPr fontId="1" type="noConversion"/>
  <pageMargins left="0.47244094488188981" right="0.47244094488188981" top="0.59055118110236227" bottom="0.59055118110236227" header="0.39370078740157483" footer="0.39370078740157483"/>
  <pageSetup orientation="landscape" r:id="rId1"/>
  <headerFooter alignWithMargins="0">
    <oddFooter>&amp;C&amp;8&amp;D  &amp;T&amp;R&amp;8&amp;P</oddFooter>
  </headerFooter>
  <rowBreaks count="1" manualBreakCount="1">
    <brk id="40" max="16383" man="1"/>
  </rowBreaks>
  <ignoredErrors>
    <ignoredError sqref="D6:O6" numberStoredAsText="1"/>
  </ignoredErrors>
</worksheet>
</file>

<file path=xl/worksheets/sheet21.xml><?xml version="1.0" encoding="utf-8"?>
<worksheet xmlns="http://schemas.openxmlformats.org/spreadsheetml/2006/main" xmlns:r="http://schemas.openxmlformats.org/officeDocument/2006/relationships">
  <sheetPr codeName="Sheet21" enableFormatConditionsCalculation="0">
    <tabColor theme="3" tint="0.39997558519241921"/>
  </sheetPr>
  <dimension ref="A1:V127"/>
  <sheetViews>
    <sheetView workbookViewId="0">
      <pane xSplit="3" ySplit="7" topLeftCell="D8" activePane="bottomRight" state="frozen"/>
      <selection activeCell="J130" sqref="J130"/>
      <selection pane="topRight" activeCell="J130" sqref="J130"/>
      <selection pane="bottomLeft" activeCell="J130" sqref="J130"/>
      <selection pane="bottomRight" activeCell="O8" sqref="O8:O81"/>
    </sheetView>
  </sheetViews>
  <sheetFormatPr defaultRowHeight="12.75"/>
  <cols>
    <col min="1" max="1" width="5.85546875" style="1" customWidth="1"/>
    <col min="2" max="2" width="35.28515625" style="1" customWidth="1"/>
    <col min="3" max="3" width="0.85546875" style="1" customWidth="1"/>
    <col min="4" max="15" width="10" style="1" customWidth="1"/>
    <col min="16" max="16" width="3.28515625" style="1" customWidth="1"/>
    <col min="17" max="18" width="10" style="1" customWidth="1"/>
    <col min="19" max="20" width="9.140625" style="1" customWidth="1"/>
    <col min="21" max="22" width="0" style="1" hidden="1" customWidth="1"/>
    <col min="23" max="16384" width="9.140625" style="1"/>
  </cols>
  <sheetData>
    <row r="1" spans="1:22">
      <c r="A1" s="36" t="s">
        <v>182</v>
      </c>
      <c r="B1" s="37"/>
      <c r="C1" s="38"/>
      <c r="D1" s="39"/>
      <c r="E1" s="40"/>
      <c r="F1" s="40"/>
      <c r="G1" s="774">
        <f>'Cover page'!I7</f>
        <v>0</v>
      </c>
      <c r="H1" s="774"/>
      <c r="I1" s="774"/>
      <c r="J1" s="774"/>
      <c r="K1" s="774"/>
      <c r="L1" s="41">
        <f>'Cover page'!I9</f>
        <v>0</v>
      </c>
      <c r="M1" s="41"/>
      <c r="N1" s="41"/>
      <c r="O1" s="41"/>
      <c r="Q1" s="22"/>
      <c r="R1" s="22"/>
    </row>
    <row r="2" spans="1:22">
      <c r="A2" s="36" t="s">
        <v>2049</v>
      </c>
      <c r="B2" s="83"/>
      <c r="C2" s="84"/>
      <c r="D2" s="85"/>
      <c r="E2" s="40"/>
      <c r="F2" s="40"/>
      <c r="G2" s="782">
        <f>+'Cover page'!I13</f>
        <v>0</v>
      </c>
      <c r="H2" s="782"/>
      <c r="I2" s="782"/>
      <c r="J2" s="782"/>
      <c r="K2" s="782"/>
      <c r="L2" s="782"/>
      <c r="M2" s="119"/>
      <c r="N2" s="119"/>
      <c r="O2" s="119"/>
      <c r="Q2" s="22"/>
      <c r="R2" s="22"/>
    </row>
    <row r="3" spans="1:22" ht="12" customHeight="1">
      <c r="A3" s="46"/>
      <c r="B3" s="47"/>
      <c r="C3" s="48"/>
      <c r="D3" s="49"/>
      <c r="E3" s="50"/>
      <c r="F3" s="50"/>
      <c r="G3" s="778" t="s">
        <v>877</v>
      </c>
      <c r="H3" s="778"/>
      <c r="I3" s="51">
        <f>+'Cover page'!I11</f>
        <v>0</v>
      </c>
      <c r="J3" s="50"/>
      <c r="K3" s="50"/>
      <c r="L3" s="52"/>
      <c r="M3" s="775" t="s">
        <v>1018</v>
      </c>
      <c r="N3" s="125"/>
      <c r="O3" s="126"/>
      <c r="Q3" s="22"/>
      <c r="R3" s="22"/>
      <c r="S3"/>
    </row>
    <row r="4" spans="1:22" ht="12" customHeight="1">
      <c r="A4" s="785" t="s">
        <v>1103</v>
      </c>
      <c r="B4" s="785"/>
      <c r="C4" s="53"/>
      <c r="D4" s="779" t="s">
        <v>251</v>
      </c>
      <c r="E4" s="780"/>
      <c r="F4" s="780"/>
      <c r="G4" s="780"/>
      <c r="H4" s="781"/>
      <c r="I4" s="775" t="s">
        <v>252</v>
      </c>
      <c r="J4" s="777" t="s">
        <v>253</v>
      </c>
      <c r="K4" s="775" t="s">
        <v>254</v>
      </c>
      <c r="L4" s="783" t="s">
        <v>874</v>
      </c>
      <c r="M4" s="776"/>
      <c r="N4" s="776" t="s">
        <v>254</v>
      </c>
      <c r="O4" s="123" t="s">
        <v>1017</v>
      </c>
      <c r="Q4" s="771" t="s">
        <v>123</v>
      </c>
      <c r="R4" s="772"/>
      <c r="S4" s="773"/>
    </row>
    <row r="5" spans="1:22" ht="30" customHeight="1">
      <c r="A5" s="785"/>
      <c r="B5" s="785"/>
      <c r="C5" s="53"/>
      <c r="D5" s="55" t="s">
        <v>264</v>
      </c>
      <c r="E5" s="56" t="s">
        <v>265</v>
      </c>
      <c r="F5" s="54" t="s">
        <v>876</v>
      </c>
      <c r="G5" s="56" t="s">
        <v>254</v>
      </c>
      <c r="H5" s="54" t="s">
        <v>873</v>
      </c>
      <c r="I5" s="776"/>
      <c r="J5" s="777"/>
      <c r="K5" s="776"/>
      <c r="L5" s="783"/>
      <c r="M5" s="776"/>
      <c r="N5" s="776"/>
      <c r="O5" s="123" t="s">
        <v>1019</v>
      </c>
      <c r="Q5" s="5" t="s">
        <v>1650</v>
      </c>
      <c r="R5" s="128" t="s">
        <v>1652</v>
      </c>
      <c r="S5" s="129" t="s">
        <v>1017</v>
      </c>
    </row>
    <row r="6" spans="1:22" ht="10.5" customHeight="1">
      <c r="A6" s="57"/>
      <c r="B6" s="58"/>
      <c r="C6" s="58"/>
      <c r="D6" s="59" t="s">
        <v>255</v>
      </c>
      <c r="E6" s="60" t="s">
        <v>256</v>
      </c>
      <c r="F6" s="61" t="s">
        <v>257</v>
      </c>
      <c r="G6" s="60" t="s">
        <v>258</v>
      </c>
      <c r="H6" s="61" t="s">
        <v>259</v>
      </c>
      <c r="I6" s="60" t="s">
        <v>260</v>
      </c>
      <c r="J6" s="61" t="s">
        <v>261</v>
      </c>
      <c r="K6" s="60" t="s">
        <v>262</v>
      </c>
      <c r="L6" s="62" t="s">
        <v>263</v>
      </c>
      <c r="M6" s="59" t="s">
        <v>1020</v>
      </c>
      <c r="N6" s="60" t="s">
        <v>1021</v>
      </c>
      <c r="O6" s="60" t="s">
        <v>1022</v>
      </c>
      <c r="Q6" s="7" t="s">
        <v>1651</v>
      </c>
      <c r="R6" s="130" t="s">
        <v>1653</v>
      </c>
      <c r="S6" s="8" t="s">
        <v>1023</v>
      </c>
    </row>
    <row r="7" spans="1:22" s="459" customFormat="1" ht="10.5" customHeight="1">
      <c r="A7" s="464"/>
      <c r="B7" s="456" t="s">
        <v>1109</v>
      </c>
      <c r="C7" s="457"/>
      <c r="D7" s="458" t="str">
        <f>'SOURCE BA'!$F$5</f>
        <v/>
      </c>
      <c r="E7" s="458" t="str">
        <f>'SOURCE EA'!$F$5</f>
        <v/>
      </c>
      <c r="F7" s="458" t="str">
        <f>'SOURCE SS'!$F$5</f>
        <v/>
      </c>
      <c r="G7" s="458" t="str">
        <f>'SOURCE CC'!$F$5</f>
        <v/>
      </c>
      <c r="H7" s="458" t="str">
        <f>'SOURCE CG'!$F$5</f>
        <v/>
      </c>
      <c r="I7" s="458" t="str">
        <f>'SOURCE SG'!$F$5</f>
        <v/>
      </c>
      <c r="J7" s="458" t="str">
        <f>'SOURCE LG'!$F$5</f>
        <v/>
      </c>
      <c r="K7" s="458" t="str">
        <f>'SOURCE CT'!$F$5</f>
        <v/>
      </c>
      <c r="L7" s="458" t="str">
        <f>'SOURCE GG'!$F$5</f>
        <v/>
      </c>
      <c r="M7" s="458" t="str">
        <f>'SOURCE NFPC'!$F$5</f>
        <v/>
      </c>
      <c r="N7" s="458" t="str">
        <f>'SOURCE CN'!$F$5</f>
        <v/>
      </c>
      <c r="O7" s="458" t="str">
        <f>'SOURCE NFPS'!$F$5</f>
        <v/>
      </c>
      <c r="Q7" s="460"/>
      <c r="R7" s="461"/>
      <c r="S7" s="462"/>
    </row>
    <row r="8" spans="1:22" s="284" customFormat="1" ht="15" customHeight="1">
      <c r="A8" s="681">
        <v>6</v>
      </c>
      <c r="B8" s="94" t="s">
        <v>1638</v>
      </c>
      <c r="C8" s="265" t="s">
        <v>1063</v>
      </c>
      <c r="D8" s="584" t="str">
        <f>IF(COUNTIF('SOURCE BA'!$F:$F,$A8)&gt;0,SUMIF('SOURCE BA'!$F:$F,$A8,'SOURCE BA'!$C:$C),IF(COUNT(D9,D21,D47)&gt;0, SUM(D9)+SUM(D21)-SUM(D47),IF(COUNTIF('SOURCE BA'!$F:$F,$A8 &amp; "?")&gt;0,SUMIF('SOURCE BA'!$F:$F,$A8 &amp; "?", 'SOURCE BA'!$C:$C),"...")))</f>
        <v>...</v>
      </c>
      <c r="E8" s="584" t="str">
        <f>IF(COUNTIF('SOURCE EA'!$F:$F,$A8)&gt;0,SUMIF('SOURCE EA'!$F:$F,$A8,'SOURCE EA'!$C:$C),IF(COUNT(E9,E21,E47)&gt;0, SUM(E9)+SUM(E21)-SUM(E47),IF(COUNTIF('SOURCE EA'!$F:$F,$A8 &amp; "?")&gt;0,SUMIF('SOURCE EA'!$F:$F,$A8 &amp; "?", 'SOURCE EA'!$C:$C),"...")))</f>
        <v>...</v>
      </c>
      <c r="F8" s="584" t="str">
        <f>IF(COUNTIF('SOURCE SS'!$F:$F,$A8)&gt;0,SUMIF('SOURCE SS'!$F:$F,$A8,'SOURCE SS'!$C:$C),IF(COUNT(F9,F21,F47)&gt;0, SUM(F9)+SUM(F21)-SUM(F47),IF(COUNTIF('SOURCE SS'!$F:$F,$A8 &amp; "?")&gt;0,SUMIF('SOURCE SS'!$F:$F,$A8 &amp; "?", 'SOURCE SS'!$C:$C),"...")))</f>
        <v>...</v>
      </c>
      <c r="G8" s="584" t="str">
        <f>IF(COUNTIF('SOURCE CC'!$F:$F,$A8)&gt;0,SUMIF('SOURCE CC'!$F:$F,$A8,'SOURCE CC'!$C:$C),IF(COUNT(G9,G21,G47)&gt;0, SUM(G9)+SUM(G21)-SUM(G47),IF(COUNTIF('SOURCE CC'!$F:$F,$A8 &amp; "?")&gt;0,SUMIF('SOURCE CC'!$F:$F,$A8 &amp; "?", 'SOURCE CC'!$C:$C),"...")))</f>
        <v>...</v>
      </c>
      <c r="H8" s="584" t="str">
        <f>IF(COUNTIF('SOURCE CG'!$F:$F,$A8)&gt;0,SUMIF('SOURCE CG'!$F:$F,$A8,'SOURCE CG'!$C:$C),IF(COUNT(H9,H21,H47)&gt;0, SUM(H9)+SUM(H21)-SUM(H47),IF(COUNTIF('SOURCE CG'!$F:$F,$A8 &amp; "?")&gt;0,SUMIF('SOURCE CG'!$F:$F,$A8 &amp; "?", 'SOURCE CG'!$C:$C),IF(COUNT(D8:G8)&gt;0,SUM(D8:G8),"..."))))</f>
        <v>...</v>
      </c>
      <c r="I8" s="584" t="str">
        <f>IF(COUNTIF('SOURCE SG'!$F:$F,$A8)&gt;0,SUMIF('SOURCE SG'!$F:$F,$A8,'SOURCE SG'!$C:$C),IF(COUNT(I9,I21,I47)&gt;0, SUM(I9)+SUM(I21)-SUM(I47),IF(COUNTIF('SOURCE SG'!$F:$F,$A8 &amp; "?")&gt;0,SUMIF('SOURCE SG'!$F:$F,$A8 &amp; "?", 'SOURCE SG'!$C:$C),"...")))</f>
        <v>...</v>
      </c>
      <c r="J8" s="584" t="str">
        <f>IF(COUNTIF('SOURCE LG'!$F:$F,$A8)&gt;0,SUMIF('SOURCE LG'!$F:$F,$A8,'SOURCE LG'!$C:$C),IF(COUNT(J9,J21,J47)&gt;0, SUM(J9)+SUM(J21)-SUM(J47),IF(COUNTIF('SOURCE LG'!$F:$F,$A8 &amp; "?")&gt;0,SUMIF('SOURCE LG'!$F:$F,$A8 &amp; "?", 'SOURCE LG'!$C:$C),"...")))</f>
        <v>...</v>
      </c>
      <c r="K8" s="584" t="str">
        <f>IF(COUNTIF('SOURCE CT'!$F:$F,$A8)&gt;0,SUMIF('SOURCE CT'!$F:$F,$A8,'SOURCE CT'!$C:$C),IF(COUNT(K9,K21,K47)&gt;0, SUM(K9)+SUM(K21)-SUM(K47),IF(COUNTIF('SOURCE CT'!$F:$F,$A8 &amp; "?")&gt;0,SUMIF('SOURCE CT'!$F:$F,$A8 &amp; "?", 'SOURCE CT'!$C:$C),"...")))</f>
        <v>...</v>
      </c>
      <c r="L8" s="584" t="str">
        <f>IF(COUNTIF('SOURCE GG'!$F:$F,$A8)&gt;0,SUMIF('SOURCE GG'!$F:$F,$A8,'SOURCE GG'!$C:$C),IF(COUNT(L9,L21,L47)&gt;0, SUM(L9)+SUM(L21)-SUM(L47),IF(COUNTIF('SOURCE GG'!$F:$F,$A8 &amp; "?")&gt;0,SUMIF('SOURCE GG'!$F:$F,$A8 &amp; "?", 'SOURCE GG'!$C:$C),IF(COUNT(H8:K8)&gt;0,SUM(H8:K8),"..."))))</f>
        <v>...</v>
      </c>
      <c r="M8" s="584" t="str">
        <f>IF(COUNTIF('SOURCE NFPC'!$F:$F,$A8)&gt;0,SUMIF('SOURCE NFPC'!$F:$F,$A8,'SOURCE NFPC'!$C:$C),IF(COUNT(M9,M21,M47)&gt;0, SUM(M9)+SUM(M21)-SUM(M47),IF(COUNTIF('SOURCE NFPC'!$F:$F,$A8 &amp; "?")&gt;0,SUMIF('SOURCE NFPC'!$F:$F,$A8 &amp; "?", 'SOURCE NFPC'!$C:$C),"...")))</f>
        <v>...</v>
      </c>
      <c r="N8" s="584" t="str">
        <f>IF(COUNTIF('SOURCE CN'!$F:$F,$A8)&gt;0,SUMIF('SOURCE CN'!$F:$F,$A8,'SOURCE CN'!$C:$C),IF(COUNT(N9,N21,N47)&gt;0, SUM(N9)+SUM(N21)-SUM(N47),IF(COUNTIF('SOURCE CN'!$F:$F,$A8 &amp; "?")&gt;0,SUMIF('SOURCE CN'!$F:$F,$A8 &amp; "?", 'SOURCE CN'!$C:$C),"...")))</f>
        <v>...</v>
      </c>
      <c r="O8" s="584" t="str">
        <f>IF(COUNTIF('SOURCE NFPS'!$F:$F,$A8)&gt;0,SUMIF('SOURCE NFPS'!$F:$F,$A8,'SOURCE NFPS'!$C:$C),IF(COUNT(O9,O21,O47)&gt;0, SUM(O9)+SUM(O21)-SUM(O47),IF(COUNTIF('SOURCE NFPS'!$F:$F,$A8 &amp; "?")&gt;0,SUMIF('SOURCE NFPS'!$F:$F,$A8 &amp; "?", 'SOURCE NFPS'!$C:$C),IF(COUNT(L8:N8)&gt;0,SUM(L8:N8),"..."))))</f>
        <v>...</v>
      </c>
      <c r="Q8" s="616">
        <f>SUM(H8)-SUM(D8)-SUM(E8)-SUM(F8)-SUM(G8)</f>
        <v>0</v>
      </c>
      <c r="R8" s="617">
        <f>SUM(L8)-SUM(H8)-SUM(I8)-SUM(J8)-SUM(K8)</f>
        <v>0</v>
      </c>
      <c r="S8" s="618">
        <f>SUM(O8)-SUM(L8)-SUM(M8)-SUM(N8)</f>
        <v>0</v>
      </c>
      <c r="U8" s="93">
        <v>6</v>
      </c>
      <c r="V8" s="93" t="str">
        <f>"A"&amp;""&amp;U8</f>
        <v>A6</v>
      </c>
    </row>
    <row r="9" spans="1:22" s="284" customFormat="1" ht="15" customHeight="1">
      <c r="A9" s="678">
        <v>61</v>
      </c>
      <c r="B9" s="108" t="s">
        <v>2329</v>
      </c>
      <c r="C9" s="266" t="s">
        <v>1063</v>
      </c>
      <c r="D9" s="604" t="str">
        <f>IF(COUNTIF('SOURCE BA'!$F:$F,$A9)&gt;0,SUMIF('SOURCE BA'!$F:$F,$A9,'SOURCE BA'!$C:$C),IF(COUNT(D10,D14:D16)&gt;0, SUM(D10,D14:D16),IF(COUNTIF('SOURCE BA'!$F:$F,$A9 &amp; "?")&gt;0,SUMIF('SOURCE BA'!$F:$F,$A9 &amp; "?", 'SOURCE BA'!$C:$C),"...")))</f>
        <v>...</v>
      </c>
      <c r="E9" s="604" t="str">
        <f>IF(COUNTIF('SOURCE EA'!$F:$F,$A9)&gt;0,SUMIF('SOURCE EA'!$F:$F,$A9,'SOURCE EA'!$C:$C),IF(COUNT(E10,E14:E16)&gt;0, SUM(E10,E14:E16),IF(COUNTIF('SOURCE EA'!$F:$F,$A9 &amp; "?")&gt;0,SUMIF('SOURCE EA'!$F:$F,$A9 &amp; "?", 'SOURCE EA'!$C:$C),"...")))</f>
        <v>...</v>
      </c>
      <c r="F9" s="604" t="str">
        <f>IF(COUNTIF('SOURCE SS'!$F:$F,$A9)&gt;0,SUMIF('SOURCE SS'!$F:$F,$A9,'SOURCE SS'!$C:$C),IF(COUNT(F10,F14:F16)&gt;0, SUM(F10,F14:F16),IF(COUNTIF('SOURCE SS'!$F:$F,$A9 &amp; "?")&gt;0,SUMIF('SOURCE SS'!$F:$F,$A9 &amp; "?", 'SOURCE SS'!$C:$C),"...")))</f>
        <v>...</v>
      </c>
      <c r="G9" s="604" t="str">
        <f>IF(COUNTIF('SOURCE CC'!$F:$F,$A9)&gt;0,SUMIF('SOURCE CC'!$F:$F,$A9,'SOURCE CC'!$C:$C),IF(COUNT(G10,G14:G16)&gt;0, SUM(G10,G14:G16),IF(COUNTIF('SOURCE CC'!$F:$F,$A9 &amp; "?")&gt;0,SUMIF('SOURCE CC'!$F:$F,$A9 &amp; "?", 'SOURCE CC'!$C:$C),"...")))</f>
        <v>...</v>
      </c>
      <c r="H9" s="604" t="str">
        <f>IF(COUNTIF('SOURCE CG'!$F:$F,$A9)&gt;0,SUMIF('SOURCE CG'!$F:$F,$A9,'SOURCE CG'!$C:$C),IF(COUNT(H10,H14:H16)&gt;0, SUM(H10,H14:H16),IF(COUNTIF('SOURCE CG'!$F:$F,$A9 &amp; "?")&gt;0,SUMIF('SOURCE CG'!$F:$F,$A9 &amp; "?", 'SOURCE CG'!$C:$C),IF(COUNT(D9:G9)&gt;0,SUM(D9:G9),"..."))))</f>
        <v>...</v>
      </c>
      <c r="I9" s="604" t="str">
        <f>IF(COUNTIF('SOURCE SG'!$F:$F,$A9)&gt;0,SUMIF('SOURCE SG'!$F:$F,$A9,'SOURCE SG'!$C:$C),IF(COUNT(I10,I14:I16)&gt;0, SUM(I10,I14:I16),IF(COUNTIF('SOURCE SG'!$F:$F,$A9 &amp; "?")&gt;0,SUMIF('SOURCE SG'!$F:$F,$A9 &amp; "?", 'SOURCE SG'!$C:$C),"...")))</f>
        <v>...</v>
      </c>
      <c r="J9" s="604" t="str">
        <f>IF(COUNTIF('SOURCE LG'!$F:$F,$A9)&gt;0,SUMIF('SOURCE LG'!$F:$F,$A9,'SOURCE LG'!$C:$C),IF(COUNT(J10,J14:J16)&gt;0, SUM(J10,J14:J16),IF(COUNTIF('SOURCE LG'!$F:$F,$A9 &amp; "?")&gt;0,SUMIF('SOURCE LG'!$F:$F,$A9 &amp; "?", 'SOURCE LG'!$C:$C),"...")))</f>
        <v>...</v>
      </c>
      <c r="K9" s="604" t="str">
        <f>IF(COUNTIF('SOURCE CT'!$F:$F,$A9)&gt;0,SUMIF('SOURCE CT'!$F:$F,$A9,'SOURCE CT'!$C:$C),IF(COUNT(K10,K14:K16)&gt;0, SUM(K10,K14:K16),IF(COUNTIF('SOURCE CT'!$F:$F,$A9 &amp; "?")&gt;0,SUMIF('SOURCE CT'!$F:$F,$A9 &amp; "?", 'SOURCE CT'!$C:$C),"...")))</f>
        <v>...</v>
      </c>
      <c r="L9" s="604" t="str">
        <f>IF(COUNTIF('SOURCE GG'!$F:$F,$A9)&gt;0,SUMIF('SOURCE GG'!$F:$F,$A9,'SOURCE GG'!$C:$C),IF(COUNT(L10,L14:L16)&gt;0, SUM(L10,L14:L16),IF(COUNTIF('SOURCE GG'!$F:$F,$A9 &amp; "?")&gt;0,SUMIF('SOURCE GG'!$F:$F,$A9 &amp; "?", 'SOURCE GG'!$C:$C),IF(COUNT(H9:K9)&gt;0,SUM(H9:K9),"..."))))</f>
        <v>...</v>
      </c>
      <c r="M9" s="604" t="str">
        <f>IF(COUNTIF('SOURCE NFPC'!$F:$F,$A9)&gt;0,SUMIF('SOURCE NFPC'!$F:$F,$A9,'SOURCE NFPC'!$C:$C),IF(COUNT(M10,M14:M16)&gt;0, SUM(M10,M14:M16),IF(COUNTIF('SOURCE NFPC'!$F:$F,$A9 &amp; "?")&gt;0,SUMIF('SOURCE NFPC'!$F:$F,$A9 &amp; "?", 'SOURCE NFPC'!$C:$C),"...")))</f>
        <v>...</v>
      </c>
      <c r="N9" s="604" t="str">
        <f>IF(COUNTIF('SOURCE CN'!$F:$F,$A9)&gt;0,SUMIF('SOURCE CN'!$F:$F,$A9,'SOURCE CN'!$C:$C),IF(COUNT(N10,N14:N16)&gt;0, SUM(N10,N14:N16),IF(COUNTIF('SOURCE CN'!$F:$F,$A9 &amp; "?")&gt;0,SUMIF('SOURCE CN'!$F:$F,$A9 &amp; "?", 'SOURCE CN'!$C:$C),"...")))</f>
        <v>...</v>
      </c>
      <c r="O9" s="604" t="str">
        <f>IF(COUNTIF('SOURCE NFPS'!$F:$F,$A9)&gt;0,SUMIF('SOURCE NFPS'!$F:$F,$A9,'SOURCE NFPS'!$C:$C),IF(COUNT(O10,O14:O16)&gt;0, SUM(O10,O14:O16),IF(COUNTIF('SOURCE NFPS'!$F:$F,$A9 &amp; "?")&gt;0,SUMIF('SOURCE NFPS'!$F:$F,$A9 &amp; "?", 'SOURCE NFPS'!$C:$C),IF(COUNT(L9:N9)&gt;0,SUM(L9:N9),"..."))))</f>
        <v>...</v>
      </c>
      <c r="Q9" s="607">
        <f t="shared" ref="Q9:Q75" si="0">SUM(H9)-SUM(D9)-SUM(E9)-SUM(F9)-SUM(G9)</f>
        <v>0</v>
      </c>
      <c r="R9" s="608">
        <f t="shared" ref="R9:R75" si="1">SUM(L9)-SUM(H9)-SUM(I9)-SUM(J9)-SUM(K9)</f>
        <v>0</v>
      </c>
      <c r="S9" s="609">
        <f t="shared" ref="S9:S75" si="2">SUM(O9)-SUM(L9)-SUM(M9)-SUM(N9)</f>
        <v>0</v>
      </c>
      <c r="U9" s="98">
        <v>61</v>
      </c>
      <c r="V9" s="98" t="str">
        <f t="shared" ref="V9:V75" si="3">"A"&amp;""&amp;U9</f>
        <v>A61</v>
      </c>
    </row>
    <row r="10" spans="1:22" ht="15" customHeight="1">
      <c r="A10" s="472">
        <v>611</v>
      </c>
      <c r="B10" s="95" t="s">
        <v>2330</v>
      </c>
      <c r="C10" s="4" t="s">
        <v>1063</v>
      </c>
      <c r="D10" s="605" t="str">
        <f>IF(COUNTIF('SOURCE BA'!$F:$F,$A10)&gt;0,SUMIF('SOURCE BA'!$F:$F,$A10,'SOURCE BA'!$C:$C),IF(COUNT(D11:D13)&gt;0, SUM(D11:D13),IF(COUNTIF('SOURCE BA'!$F:$F,$A10 &amp; "?")&gt;0,SUMIF('SOURCE BA'!$F:$F,$A10 &amp; "?", 'SOURCE BA'!$C:$C),"...")))</f>
        <v>...</v>
      </c>
      <c r="E10" s="605" t="str">
        <f>IF(COUNTIF('SOURCE EA'!$F:$F,$A10)&gt;0,SUMIF('SOURCE EA'!$F:$F,$A10,'SOURCE EA'!$C:$C),IF(COUNT(E11:E13)&gt;0, SUM(E11:E13),IF(COUNTIF('SOURCE EA'!$F:$F,$A10 &amp; "?")&gt;0,SUMIF('SOURCE EA'!$F:$F,$A10 &amp; "?", 'SOURCE EA'!$C:$C),"...")))</f>
        <v>...</v>
      </c>
      <c r="F10" s="605" t="str">
        <f>IF(COUNTIF('SOURCE SS'!$F:$F,$A10)&gt;0,SUMIF('SOURCE SS'!$F:$F,$A10,'SOURCE SS'!$C:$C),IF(COUNT(F11:F13)&gt;0, SUM(F11:F13),IF(COUNTIF('SOURCE SS'!$F:$F,$A10 &amp; "?")&gt;0,SUMIF('SOURCE SS'!$F:$F,$A10 &amp; "?", 'SOURCE SS'!$C:$C),"...")))</f>
        <v>...</v>
      </c>
      <c r="G10" s="605" t="str">
        <f>IF(COUNTIF('SOURCE CC'!$F:$F,$A10)&gt;0,SUMIF('SOURCE CC'!$F:$F,$A10,'SOURCE CC'!$C:$C),IF(COUNT(G11:G13)&gt;0, SUM(G11:G13),IF(COUNTIF('SOURCE CC'!$F:$F,$A10 &amp; "?")&gt;0,SUMIF('SOURCE CC'!$F:$F,$A10 &amp; "?", 'SOURCE CC'!$C:$C),"...")))</f>
        <v>...</v>
      </c>
      <c r="H10" s="605" t="str">
        <f>IF(COUNTIF('SOURCE CG'!$F:$F,$A10)&gt;0,SUMIF('SOURCE CG'!$F:$F,$A10,'SOURCE CG'!$C:$C),IF(COUNT(H11:H13)&gt;0, SUM(H11:H13),IF(COUNTIF('SOURCE CG'!$F:$F,$A10 &amp; "?")&gt;0,SUMIF('SOURCE CG'!$F:$F,$A10 &amp; "?", 'SOURCE CG'!$C:$C),IF(COUNT(D10:G10)&gt;0,SUM(D10:G10),"..."))))</f>
        <v>...</v>
      </c>
      <c r="I10" s="605" t="str">
        <f>IF(COUNTIF('SOURCE SG'!$F:$F,$A10)&gt;0,SUMIF('SOURCE SG'!$F:$F,$A10,'SOURCE SG'!$C:$C),IF(COUNT(I11:I13)&gt;0, SUM(I11:I13),IF(COUNTIF('SOURCE SG'!$F:$F,$A10 &amp; "?")&gt;0,SUMIF('SOURCE SG'!$F:$F,$A10 &amp; "?", 'SOURCE SG'!$C:$C),"...")))</f>
        <v>...</v>
      </c>
      <c r="J10" s="605" t="str">
        <f>IF(COUNTIF('SOURCE LG'!$F:$F,$A10)&gt;0,SUMIF('SOURCE LG'!$F:$F,$A10,'SOURCE LG'!$C:$C),IF(COUNT(J11:J13)&gt;0, SUM(J11:J13),IF(COUNTIF('SOURCE LG'!$F:$F,$A10 &amp; "?")&gt;0,SUMIF('SOURCE LG'!$F:$F,$A10 &amp; "?", 'SOURCE LG'!$C:$C),"...")))</f>
        <v>...</v>
      </c>
      <c r="K10" s="605" t="str">
        <f>IF(COUNTIF('SOURCE CT'!$F:$F,$A10)&gt;0,SUMIF('SOURCE CT'!$F:$F,$A10,'SOURCE CT'!$C:$C),IF(COUNT(K11:K13)&gt;0, SUM(K11:K13),IF(COUNTIF('SOURCE CT'!$F:$F,$A10 &amp; "?")&gt;0,SUMIF('SOURCE CT'!$F:$F,$A10 &amp; "?", 'SOURCE CT'!$C:$C),"...")))</f>
        <v>...</v>
      </c>
      <c r="L10" s="605" t="str">
        <f>IF(COUNTIF('SOURCE GG'!$F:$F,$A10)&gt;0,SUMIF('SOURCE GG'!$F:$F,$A10,'SOURCE GG'!$C:$C),IF(COUNT(L11:L13)&gt;0, SUM(L11:L13),IF(COUNTIF('SOURCE GG'!$F:$F,$A10 &amp; "?")&gt;0,SUMIF('SOURCE GG'!$F:$F,$A10 &amp; "?", 'SOURCE GG'!$C:$C),IF(COUNT(H10:K10)&gt;0,SUM(H10:K10),"..."))))</f>
        <v>...</v>
      </c>
      <c r="M10" s="605" t="str">
        <f>IF(COUNTIF('SOURCE NFPC'!$F:$F,$A10)&gt;0,SUMIF('SOURCE NFPC'!$F:$F,$A10,'SOURCE NFPC'!$C:$C),IF(COUNT(M11:M13)&gt;0, SUM(M11:M13),IF(COUNTIF('SOURCE NFPC'!$F:$F,$A10 &amp; "?")&gt;0,SUMIF('SOURCE NFPC'!$F:$F,$A10 &amp; "?", 'SOURCE NFPC'!$C:$C),"...")))</f>
        <v>...</v>
      </c>
      <c r="N10" s="605" t="str">
        <f>IF(COUNTIF('SOURCE CN'!$F:$F,$A10)&gt;0,SUMIF('SOURCE CN'!$F:$F,$A10,'SOURCE CN'!$C:$C),IF(COUNT(N11:N13)&gt;0, SUM(N11:N13),IF(COUNTIF('SOURCE CN'!$F:$F,$A10 &amp; "?")&gt;0,SUMIF('SOURCE CN'!$F:$F,$A10 &amp; "?", 'SOURCE CN'!$C:$C),"...")))</f>
        <v>...</v>
      </c>
      <c r="O10" s="605" t="str">
        <f>IF(COUNTIF('SOURCE NFPS'!$F:$F,$A10)&gt;0,SUMIF('SOURCE NFPS'!$F:$F,$A10,'SOURCE NFPS'!$C:$C),IF(COUNT(O11:O13)&gt;0, SUM(O11:O13),IF(COUNTIF('SOURCE NFPS'!$F:$F,$A10 &amp; "?")&gt;0,SUMIF('SOURCE NFPS'!$F:$F,$A10 &amp; "?", 'SOURCE NFPS'!$C:$C),IF(COUNT(L10:N10)&gt;0,SUM(L10:N10),"..."))))</f>
        <v>...</v>
      </c>
      <c r="Q10" s="563">
        <f t="shared" si="0"/>
        <v>0</v>
      </c>
      <c r="R10" s="564">
        <f t="shared" si="1"/>
        <v>0</v>
      </c>
      <c r="S10" s="565">
        <f t="shared" si="2"/>
        <v>0</v>
      </c>
      <c r="U10" s="63">
        <v>611</v>
      </c>
      <c r="V10" s="63" t="str">
        <f t="shared" si="3"/>
        <v>A611</v>
      </c>
    </row>
    <row r="11" spans="1:22" ht="9.75" customHeight="1">
      <c r="A11" s="677">
        <v>6111</v>
      </c>
      <c r="B11" s="96" t="s">
        <v>1065</v>
      </c>
      <c r="C11" s="4" t="s">
        <v>1063</v>
      </c>
      <c r="D11" s="587" t="str">
        <f>IF(COUNTIF('SOURCE BA'!$F:$F,$A11)&gt;0,SUMIF('SOURCE BA'!$F:$F,$A11,'SOURCE BA'!$C:$C),IF(COUNTIF('SOURCE BA'!$F:$F,$A11 &amp; "?")&gt;0,SUMIF('SOURCE BA'!$F:$F,$A11 &amp; "?", 'SOURCE BA'!$C:$C),"..."))</f>
        <v>...</v>
      </c>
      <c r="E11" s="587" t="str">
        <f>IF(COUNTIF('SOURCE EA'!$F:$F,$A11)&gt;0,SUMIF('SOURCE EA'!$F:$F,$A11,'SOURCE EA'!$C:$C),IF(COUNTIF('SOURCE EA'!$F:$F,$A11 &amp; "?")&gt;0,SUMIF('SOURCE EA'!$F:$F,$A11 &amp; "?", 'SOURCE EA'!$C:$C),"..."))</f>
        <v>...</v>
      </c>
      <c r="F11" s="587" t="str">
        <f>IF(COUNTIF('SOURCE SS'!$F:$F,$A11)&gt;0,SUMIF('SOURCE SS'!$F:$F,$A11,'SOURCE SS'!$C:$C),IF(COUNTIF('SOURCE SS'!$F:$F,$A11 &amp; "?")&gt;0,SUMIF('SOURCE SS'!$F:$F,$A11 &amp; "?", 'SOURCE SS'!$C:$C),"..."))</f>
        <v>...</v>
      </c>
      <c r="G11" s="587" t="str">
        <f>IF(COUNTIF('SOURCE CC'!$F:$F,$A11)&gt;0,SUMIF('SOURCE CC'!$F:$F,$A11,'SOURCE CC'!$C:$C),IF(COUNTIF('SOURCE CC'!$F:$F,$A11 &amp; "?")&gt;0,SUMIF('SOURCE CC'!$F:$F,$A11 &amp; "?", 'SOURCE CC'!$C:$C),"..."))</f>
        <v>...</v>
      </c>
      <c r="H11" s="587" t="str">
        <f>IF(COUNTIF('SOURCE CG'!$F:$F,$A11)&gt;0,SUMIF('SOURCE CG'!$F:$F,$A11,'SOURCE CG'!$C:$C),IF(COUNTIF('SOURCE CG'!$F:$F,$A11 &amp; "?")&gt;0,SUMIF('SOURCE CG'!$F:$F,$A11 &amp; "?", 'SOURCE CG'!$C:$C),IF(COUNT(D11:G11)&gt;0,SUM(D11:G11),"...")))</f>
        <v>...</v>
      </c>
      <c r="I11" s="587" t="str">
        <f>IF(COUNTIF('SOURCE SG'!$F:$F,$A11)&gt;0,SUMIF('SOURCE SG'!$F:$F,$A11,'SOURCE SG'!$C:$C),IF(COUNTIF('SOURCE SG'!$F:$F,$A11 &amp; "?")&gt;0,SUMIF('SOURCE SG'!$F:$F,$A11 &amp; "?", 'SOURCE SG'!$C:$C),"..."))</f>
        <v>...</v>
      </c>
      <c r="J11" s="587" t="str">
        <f>IF(COUNTIF('SOURCE LG'!$F:$F,$A11)&gt;0,SUMIF('SOURCE LG'!$F:$F,$A11,'SOURCE LG'!$C:$C),IF(COUNTIF('SOURCE LG'!$F:$F,$A11 &amp; "?")&gt;0,SUMIF('SOURCE LG'!$F:$F,$A11 &amp; "?", 'SOURCE LG'!$C:$C),"..."))</f>
        <v>...</v>
      </c>
      <c r="K11" s="587" t="str">
        <f>IF(COUNTIF('SOURCE CT'!$F:$F,$A11)&gt;0,SUMIF('SOURCE CT'!$F:$F,$A11,'SOURCE CT'!$C:$C),IF(COUNTIF('SOURCE CT'!$F:$F,$A11 &amp; "?")&gt;0,SUMIF('SOURCE CT'!$F:$F,$A11 &amp; "?", 'SOURCE CT'!$C:$C),"..."))</f>
        <v>...</v>
      </c>
      <c r="L11" s="587" t="str">
        <f>IF(COUNTIF('SOURCE GG'!$F:$F,$A11)&gt;0,SUMIF('SOURCE GG'!$F:$F,$A11,'SOURCE GG'!$C:$C),IF(COUNTIF('SOURCE GG'!$F:$F,$A11 &amp; "?")&gt;0,SUMIF('SOURCE GG'!$F:$F,$A11 &amp; "?", 'SOURCE GG'!$C:$C),IF(COUNT(H11:K11)&gt;0,SUM(H11:K11),"...")))</f>
        <v>...</v>
      </c>
      <c r="M11" s="587" t="str">
        <f>IF(COUNTIF('SOURCE NFPC'!$F:$F,$A11)&gt;0,SUMIF('SOURCE NFPC'!$F:$F,$A11,'SOURCE NFPC'!$C:$C),IF(COUNTIF('SOURCE NFPC'!$F:$F,$A11 &amp; "?")&gt;0,SUMIF('SOURCE NFPC'!$F:$F,$A11 &amp; "?", 'SOURCE NFPC'!$C:$C),"..."))</f>
        <v>...</v>
      </c>
      <c r="N11" s="587" t="str">
        <f>IF(COUNTIF('SOURCE CN'!$F:$F,$A11)&gt;0,SUMIF('SOURCE CN'!$F:$F,$A11,'SOURCE CN'!$C:$C),IF(COUNTIF('SOURCE CN'!$F:$F,$A11 &amp; "?")&gt;0,SUMIF('SOURCE CN'!$F:$F,$A11 &amp; "?", 'SOURCE CN'!$C:$C),"..."))</f>
        <v>...</v>
      </c>
      <c r="O11" s="587" t="str">
        <f>IF(COUNTIF('SOURCE NFPS'!$F:$F,$A11)&gt;0,SUMIF('SOURCE NFPS'!$F:$F,$A11,'SOURCE NFPS'!$C:$C),IF(COUNTIF('SOURCE NFPS'!$F:$F,$A11 &amp; "?")&gt;0,SUMIF('SOURCE NFPS'!$F:$F,$A11 &amp; "?", 'SOURCE NFPS'!$C:$C),IF(COUNT(L11:N11)&gt;0,SUM(L11:N11),"...")))</f>
        <v>...</v>
      </c>
      <c r="Q11" s="563">
        <f t="shared" si="0"/>
        <v>0</v>
      </c>
      <c r="R11" s="564">
        <f t="shared" si="1"/>
        <v>0</v>
      </c>
      <c r="S11" s="565">
        <f t="shared" si="2"/>
        <v>0</v>
      </c>
      <c r="U11" s="65">
        <v>6111</v>
      </c>
      <c r="V11" s="65" t="str">
        <f t="shared" si="3"/>
        <v>A6111</v>
      </c>
    </row>
    <row r="12" spans="1:22" ht="9.75" customHeight="1">
      <c r="A12" s="677">
        <v>6112</v>
      </c>
      <c r="B12" s="96" t="s">
        <v>1066</v>
      </c>
      <c r="C12" s="4" t="s">
        <v>1063</v>
      </c>
      <c r="D12" s="587" t="str">
        <f>IF(COUNTIF('SOURCE BA'!$F:$F,$A12)&gt;0,SUMIF('SOURCE BA'!$F:$F,$A12,'SOURCE BA'!$C:$C),IF(COUNTIF('SOURCE BA'!$F:$F,$A12 &amp; "?")&gt;0,SUMIF('SOURCE BA'!$F:$F,$A12 &amp; "?", 'SOURCE BA'!$C:$C),"..."))</f>
        <v>...</v>
      </c>
      <c r="E12" s="587" t="str">
        <f>IF(COUNTIF('SOURCE EA'!$F:$F,$A12)&gt;0,SUMIF('SOURCE EA'!$F:$F,$A12,'SOURCE EA'!$C:$C),IF(COUNTIF('SOURCE EA'!$F:$F,$A12 &amp; "?")&gt;0,SUMIF('SOURCE EA'!$F:$F,$A12 &amp; "?", 'SOURCE EA'!$C:$C),"..."))</f>
        <v>...</v>
      </c>
      <c r="F12" s="587" t="str">
        <f>IF(COUNTIF('SOURCE SS'!$F:$F,$A12)&gt;0,SUMIF('SOURCE SS'!$F:$F,$A12,'SOURCE SS'!$C:$C),IF(COUNTIF('SOURCE SS'!$F:$F,$A12 &amp; "?")&gt;0,SUMIF('SOURCE SS'!$F:$F,$A12 &amp; "?", 'SOURCE SS'!$C:$C),"..."))</f>
        <v>...</v>
      </c>
      <c r="G12" s="587" t="str">
        <f>IF(COUNTIF('SOURCE CC'!$F:$F,$A12)&gt;0,SUMIF('SOURCE CC'!$F:$F,$A12,'SOURCE CC'!$C:$C),IF(COUNTIF('SOURCE CC'!$F:$F,$A12 &amp; "?")&gt;0,SUMIF('SOURCE CC'!$F:$F,$A12 &amp; "?", 'SOURCE CC'!$C:$C),"..."))</f>
        <v>...</v>
      </c>
      <c r="H12" s="587" t="str">
        <f>IF(COUNTIF('SOURCE CG'!$F:$F,$A12)&gt;0,SUMIF('SOURCE CG'!$F:$F,$A12,'SOURCE CG'!$C:$C),IF(COUNTIF('SOURCE CG'!$F:$F,$A12 &amp; "?")&gt;0,SUMIF('SOURCE CG'!$F:$F,$A12 &amp; "?", 'SOURCE CG'!$C:$C),IF(COUNT(D12:G12)&gt;0,SUM(D12:G12),"...")))</f>
        <v>...</v>
      </c>
      <c r="I12" s="587" t="str">
        <f>IF(COUNTIF('SOURCE SG'!$F:$F,$A12)&gt;0,SUMIF('SOURCE SG'!$F:$F,$A12,'SOURCE SG'!$C:$C),IF(COUNTIF('SOURCE SG'!$F:$F,$A12 &amp; "?")&gt;0,SUMIF('SOURCE SG'!$F:$F,$A12 &amp; "?", 'SOURCE SG'!$C:$C),"..."))</f>
        <v>...</v>
      </c>
      <c r="J12" s="587" t="str">
        <f>IF(COUNTIF('SOURCE LG'!$F:$F,$A12)&gt;0,SUMIF('SOURCE LG'!$F:$F,$A12,'SOURCE LG'!$C:$C),IF(COUNTIF('SOURCE LG'!$F:$F,$A12 &amp; "?")&gt;0,SUMIF('SOURCE LG'!$F:$F,$A12 &amp; "?", 'SOURCE LG'!$C:$C),"..."))</f>
        <v>...</v>
      </c>
      <c r="K12" s="587" t="str">
        <f>IF(COUNTIF('SOURCE CT'!$F:$F,$A12)&gt;0,SUMIF('SOURCE CT'!$F:$F,$A12,'SOURCE CT'!$C:$C),IF(COUNTIF('SOURCE CT'!$F:$F,$A12 &amp; "?")&gt;0,SUMIF('SOURCE CT'!$F:$F,$A12 &amp; "?", 'SOURCE CT'!$C:$C),"..."))</f>
        <v>...</v>
      </c>
      <c r="L12" s="587" t="str">
        <f>IF(COUNTIF('SOURCE GG'!$F:$F,$A12)&gt;0,SUMIF('SOURCE GG'!$F:$F,$A12,'SOURCE GG'!$C:$C),IF(COUNTIF('SOURCE GG'!$F:$F,$A12 &amp; "?")&gt;0,SUMIF('SOURCE GG'!$F:$F,$A12 &amp; "?", 'SOURCE GG'!$C:$C),IF(COUNT(H12:K12)&gt;0,SUM(H12:K12),"...")))</f>
        <v>...</v>
      </c>
      <c r="M12" s="587" t="str">
        <f>IF(COUNTIF('SOURCE NFPC'!$F:$F,$A12)&gt;0,SUMIF('SOURCE NFPC'!$F:$F,$A12,'SOURCE NFPC'!$C:$C),IF(COUNTIF('SOURCE NFPC'!$F:$F,$A12 &amp; "?")&gt;0,SUMIF('SOURCE NFPC'!$F:$F,$A12 &amp; "?", 'SOURCE NFPC'!$C:$C),"..."))</f>
        <v>...</v>
      </c>
      <c r="N12" s="587" t="str">
        <f>IF(COUNTIF('SOURCE CN'!$F:$F,$A12)&gt;0,SUMIF('SOURCE CN'!$F:$F,$A12,'SOURCE CN'!$C:$C),IF(COUNTIF('SOURCE CN'!$F:$F,$A12 &amp; "?")&gt;0,SUMIF('SOURCE CN'!$F:$F,$A12 &amp; "?", 'SOURCE CN'!$C:$C),"..."))</f>
        <v>...</v>
      </c>
      <c r="O12" s="587" t="str">
        <f>IF(COUNTIF('SOURCE NFPS'!$F:$F,$A12)&gt;0,SUMIF('SOURCE NFPS'!$F:$F,$A12,'SOURCE NFPS'!$C:$C),IF(COUNTIF('SOURCE NFPS'!$F:$F,$A12 &amp; "?")&gt;0,SUMIF('SOURCE NFPS'!$F:$F,$A12 &amp; "?", 'SOURCE NFPS'!$C:$C),IF(COUNT(L12:N12)&gt;0,SUM(L12:N12),"...")))</f>
        <v>...</v>
      </c>
      <c r="Q12" s="563">
        <f t="shared" si="0"/>
        <v>0</v>
      </c>
      <c r="R12" s="564">
        <f t="shared" si="1"/>
        <v>0</v>
      </c>
      <c r="S12" s="565">
        <f t="shared" si="2"/>
        <v>0</v>
      </c>
      <c r="U12" s="65">
        <v>6112</v>
      </c>
      <c r="V12" s="65" t="str">
        <f t="shared" si="3"/>
        <v>A6112</v>
      </c>
    </row>
    <row r="13" spans="1:22" ht="9.75" customHeight="1">
      <c r="A13" s="677">
        <v>6113</v>
      </c>
      <c r="B13" s="96" t="s">
        <v>1247</v>
      </c>
      <c r="C13" s="4" t="s">
        <v>1063</v>
      </c>
      <c r="D13" s="587" t="str">
        <f>IF(COUNTIF('SOURCE BA'!$F:$F,$A13)&gt;0,SUMIF('SOURCE BA'!$F:$F,$A13,'SOURCE BA'!$C:$C),IF(COUNTIF('SOURCE BA'!$F:$F,$A13 &amp; "?")&gt;0,SUMIF('SOURCE BA'!$F:$F,$A13 &amp; "?", 'SOURCE BA'!$C:$C),"..."))</f>
        <v>...</v>
      </c>
      <c r="E13" s="587" t="str">
        <f>IF(COUNTIF('SOURCE EA'!$F:$F,$A13)&gt;0,SUMIF('SOURCE EA'!$F:$F,$A13,'SOURCE EA'!$C:$C),IF(COUNTIF('SOURCE EA'!$F:$F,$A13 &amp; "?")&gt;0,SUMIF('SOURCE EA'!$F:$F,$A13 &amp; "?", 'SOURCE EA'!$C:$C),"..."))</f>
        <v>...</v>
      </c>
      <c r="F13" s="587" t="str">
        <f>IF(COUNTIF('SOURCE SS'!$F:$F,$A13)&gt;0,SUMIF('SOURCE SS'!$F:$F,$A13,'SOURCE SS'!$C:$C),IF(COUNTIF('SOURCE SS'!$F:$F,$A13 &amp; "?")&gt;0,SUMIF('SOURCE SS'!$F:$F,$A13 &amp; "?", 'SOURCE SS'!$C:$C),"..."))</f>
        <v>...</v>
      </c>
      <c r="G13" s="587" t="str">
        <f>IF(COUNTIF('SOURCE CC'!$F:$F,$A13)&gt;0,SUMIF('SOURCE CC'!$F:$F,$A13,'SOURCE CC'!$C:$C),IF(COUNTIF('SOURCE CC'!$F:$F,$A13 &amp; "?")&gt;0,SUMIF('SOURCE CC'!$F:$F,$A13 &amp; "?", 'SOURCE CC'!$C:$C),"..."))</f>
        <v>...</v>
      </c>
      <c r="H13" s="587" t="str">
        <f>IF(COUNTIF('SOURCE CG'!$F:$F,$A13)&gt;0,SUMIF('SOURCE CG'!$F:$F,$A13,'SOURCE CG'!$C:$C),IF(COUNTIF('SOURCE CG'!$F:$F,$A13 &amp; "?")&gt;0,SUMIF('SOURCE CG'!$F:$F,$A13 &amp; "?", 'SOURCE CG'!$C:$C),IF(COUNT(D13:G13)&gt;0,SUM(D13:G13),"...")))</f>
        <v>...</v>
      </c>
      <c r="I13" s="587" t="str">
        <f>IF(COUNTIF('SOURCE SG'!$F:$F,$A13)&gt;0,SUMIF('SOURCE SG'!$F:$F,$A13,'SOURCE SG'!$C:$C),IF(COUNTIF('SOURCE SG'!$F:$F,$A13 &amp; "?")&gt;0,SUMIF('SOURCE SG'!$F:$F,$A13 &amp; "?", 'SOURCE SG'!$C:$C),"..."))</f>
        <v>...</v>
      </c>
      <c r="J13" s="587" t="str">
        <f>IF(COUNTIF('SOURCE LG'!$F:$F,$A13)&gt;0,SUMIF('SOURCE LG'!$F:$F,$A13,'SOURCE LG'!$C:$C),IF(COUNTIF('SOURCE LG'!$F:$F,$A13 &amp; "?")&gt;0,SUMIF('SOURCE LG'!$F:$F,$A13 &amp; "?", 'SOURCE LG'!$C:$C),"..."))</f>
        <v>...</v>
      </c>
      <c r="K13" s="587" t="str">
        <f>IF(COUNTIF('SOURCE CT'!$F:$F,$A13)&gt;0,SUMIF('SOURCE CT'!$F:$F,$A13,'SOURCE CT'!$C:$C),IF(COUNTIF('SOURCE CT'!$F:$F,$A13 &amp; "?")&gt;0,SUMIF('SOURCE CT'!$F:$F,$A13 &amp; "?", 'SOURCE CT'!$C:$C),"..."))</f>
        <v>...</v>
      </c>
      <c r="L13" s="587" t="str">
        <f>IF(COUNTIF('SOURCE GG'!$F:$F,$A13)&gt;0,SUMIF('SOURCE GG'!$F:$F,$A13,'SOURCE GG'!$C:$C),IF(COUNTIF('SOURCE GG'!$F:$F,$A13 &amp; "?")&gt;0,SUMIF('SOURCE GG'!$F:$F,$A13 &amp; "?", 'SOURCE GG'!$C:$C),IF(COUNT(H13:K13)&gt;0,SUM(H13:K13),"...")))</f>
        <v>...</v>
      </c>
      <c r="M13" s="587" t="str">
        <f>IF(COUNTIF('SOURCE NFPC'!$F:$F,$A13)&gt;0,SUMIF('SOURCE NFPC'!$F:$F,$A13,'SOURCE NFPC'!$C:$C),IF(COUNTIF('SOURCE NFPC'!$F:$F,$A13 &amp; "?")&gt;0,SUMIF('SOURCE NFPC'!$F:$F,$A13 &amp; "?", 'SOURCE NFPC'!$C:$C),"..."))</f>
        <v>...</v>
      </c>
      <c r="N13" s="587" t="str">
        <f>IF(COUNTIF('SOURCE CN'!$F:$F,$A13)&gt;0,SUMIF('SOURCE CN'!$F:$F,$A13,'SOURCE CN'!$C:$C),IF(COUNTIF('SOURCE CN'!$F:$F,$A13 &amp; "?")&gt;0,SUMIF('SOURCE CN'!$F:$F,$A13 &amp; "?", 'SOURCE CN'!$C:$C),"..."))</f>
        <v>...</v>
      </c>
      <c r="O13" s="587" t="str">
        <f>IF(COUNTIF('SOURCE NFPS'!$F:$F,$A13)&gt;0,SUMIF('SOURCE NFPS'!$F:$F,$A13,'SOURCE NFPS'!$C:$C),IF(COUNTIF('SOURCE NFPS'!$F:$F,$A13 &amp; "?")&gt;0,SUMIF('SOURCE NFPS'!$F:$F,$A13 &amp; "?", 'SOURCE NFPS'!$C:$C),IF(COUNT(L13:N13)&gt;0,SUM(L13:N13),"...")))</f>
        <v>...</v>
      </c>
      <c r="Q13" s="563">
        <f t="shared" si="0"/>
        <v>0</v>
      </c>
      <c r="R13" s="564">
        <f t="shared" si="1"/>
        <v>0</v>
      </c>
      <c r="S13" s="565">
        <f t="shared" si="2"/>
        <v>0</v>
      </c>
      <c r="U13" s="65">
        <v>6113</v>
      </c>
      <c r="V13" s="65" t="str">
        <f t="shared" si="3"/>
        <v>A6113</v>
      </c>
    </row>
    <row r="14" spans="1:22" ht="15" customHeight="1">
      <c r="A14" s="472">
        <v>612</v>
      </c>
      <c r="B14" s="95" t="s">
        <v>2331</v>
      </c>
      <c r="C14" s="4" t="s">
        <v>1063</v>
      </c>
      <c r="D14" s="605" t="str">
        <f>IF(COUNTIF('SOURCE BA'!$F:$F,$A14)&gt;0,SUMIF('SOURCE BA'!$F:$F,$A14,'SOURCE BA'!$C:$C),IF(COUNTIF('SOURCE BA'!$F:$F,$A14 &amp; "?")&gt;0,SUMIF('SOURCE BA'!$F:$F,$A14 &amp; "?", 'SOURCE BA'!$C:$C),"..."))</f>
        <v>...</v>
      </c>
      <c r="E14" s="605" t="str">
        <f>IF(COUNTIF('SOURCE EA'!$F:$F,$A14)&gt;0,SUMIF('SOURCE EA'!$F:$F,$A14,'SOURCE EA'!$C:$C),IF(COUNTIF('SOURCE EA'!$F:$F,$A14 &amp; "?")&gt;0,SUMIF('SOURCE EA'!$F:$F,$A14 &amp; "?", 'SOURCE EA'!$C:$C),"..."))</f>
        <v>...</v>
      </c>
      <c r="F14" s="605" t="str">
        <f>IF(COUNTIF('SOURCE SS'!$F:$F,$A14)&gt;0,SUMIF('SOURCE SS'!$F:$F,$A14,'SOURCE SS'!$C:$C),IF(COUNTIF('SOURCE SS'!$F:$F,$A14 &amp; "?")&gt;0,SUMIF('SOURCE SS'!$F:$F,$A14 &amp; "?", 'SOURCE SS'!$C:$C),"..."))</f>
        <v>...</v>
      </c>
      <c r="G14" s="605" t="str">
        <f>IF(COUNTIF('SOURCE CC'!$F:$F,$A14)&gt;0,SUMIF('SOURCE CC'!$F:$F,$A14,'SOURCE CC'!$C:$C),IF(COUNTIF('SOURCE CC'!$F:$F,$A14 &amp; "?")&gt;0,SUMIF('SOURCE CC'!$F:$F,$A14 &amp; "?", 'SOURCE CC'!$C:$C),"..."))</f>
        <v>...</v>
      </c>
      <c r="H14" s="605" t="str">
        <f>IF(COUNTIF('SOURCE CG'!$F:$F,$A14)&gt;0,SUMIF('SOURCE CG'!$F:$F,$A14,'SOURCE CG'!$C:$C),IF(COUNTIF('SOURCE CG'!$F:$F,$A14 &amp; "?")&gt;0,SUMIF('SOURCE CG'!$F:$F,$A14 &amp; "?", 'SOURCE CG'!$C:$C),IF(COUNT(D14:G14)&gt;0,SUM(D14:G14),"...")))</f>
        <v>...</v>
      </c>
      <c r="I14" s="605" t="str">
        <f>IF(COUNTIF('SOURCE SG'!$F:$F,$A14)&gt;0,SUMIF('SOURCE SG'!$F:$F,$A14,'SOURCE SG'!$C:$C),IF(COUNTIF('SOURCE SG'!$F:$F,$A14 &amp; "?")&gt;0,SUMIF('SOURCE SG'!$F:$F,$A14 &amp; "?", 'SOURCE SG'!$C:$C),"..."))</f>
        <v>...</v>
      </c>
      <c r="J14" s="605" t="str">
        <f>IF(COUNTIF('SOURCE LG'!$F:$F,$A14)&gt;0,SUMIF('SOURCE LG'!$F:$F,$A14,'SOURCE LG'!$C:$C),IF(COUNTIF('SOURCE LG'!$F:$F,$A14 &amp; "?")&gt;0,SUMIF('SOURCE LG'!$F:$F,$A14 &amp; "?", 'SOURCE LG'!$C:$C),"..."))</f>
        <v>...</v>
      </c>
      <c r="K14" s="605" t="str">
        <f>IF(COUNTIF('SOURCE CT'!$F:$F,$A14)&gt;0,SUMIF('SOURCE CT'!$F:$F,$A14,'SOURCE CT'!$C:$C),IF(COUNTIF('SOURCE CT'!$F:$F,$A14 &amp; "?")&gt;0,SUMIF('SOURCE CT'!$F:$F,$A14 &amp; "?", 'SOURCE CT'!$C:$C),"..."))</f>
        <v>...</v>
      </c>
      <c r="L14" s="605" t="str">
        <f>IF(COUNTIF('SOURCE GG'!$F:$F,$A14)&gt;0,SUMIF('SOURCE GG'!$F:$F,$A14,'SOURCE GG'!$C:$C),IF(COUNTIF('SOURCE GG'!$F:$F,$A14 &amp; "?")&gt;0,SUMIF('SOURCE GG'!$F:$F,$A14 &amp; "?", 'SOURCE GG'!$C:$C),IF(COUNT(H14:K14)&gt;0,SUM(H14:K14),"...")))</f>
        <v>...</v>
      </c>
      <c r="M14" s="605" t="str">
        <f>IF(COUNTIF('SOURCE NFPC'!$F:$F,$A14)&gt;0,SUMIF('SOURCE NFPC'!$F:$F,$A14,'SOURCE NFPC'!$C:$C),IF(COUNTIF('SOURCE NFPC'!$F:$F,$A14 &amp; "?")&gt;0,SUMIF('SOURCE NFPC'!$F:$F,$A14 &amp; "?", 'SOURCE NFPC'!$C:$C),"..."))</f>
        <v>...</v>
      </c>
      <c r="N14" s="605" t="str">
        <f>IF(COUNTIF('SOURCE CN'!$F:$F,$A14)&gt;0,SUMIF('SOURCE CN'!$F:$F,$A14,'SOURCE CN'!$C:$C),IF(COUNTIF('SOURCE CN'!$F:$F,$A14 &amp; "?")&gt;0,SUMIF('SOURCE CN'!$F:$F,$A14 &amp; "?", 'SOURCE CN'!$C:$C),"..."))</f>
        <v>...</v>
      </c>
      <c r="O14" s="605" t="str">
        <f>IF(COUNTIF('SOURCE NFPS'!$F:$F,$A14)&gt;0,SUMIF('SOURCE NFPS'!$F:$F,$A14,'SOURCE NFPS'!$C:$C),IF(COUNTIF('SOURCE NFPS'!$F:$F,$A14 &amp; "?")&gt;0,SUMIF('SOURCE NFPS'!$F:$F,$A14 &amp; "?", 'SOURCE NFPS'!$C:$C),IF(COUNT(L14:N14)&gt;0,SUM(L14:N14),"...")))</f>
        <v>...</v>
      </c>
      <c r="Q14" s="563">
        <f t="shared" si="0"/>
        <v>0</v>
      </c>
      <c r="R14" s="564">
        <f t="shared" si="1"/>
        <v>0</v>
      </c>
      <c r="S14" s="565">
        <f t="shared" si="2"/>
        <v>0</v>
      </c>
      <c r="U14" s="63">
        <v>612</v>
      </c>
      <c r="V14" s="63" t="str">
        <f t="shared" si="3"/>
        <v>A612</v>
      </c>
    </row>
    <row r="15" spans="1:22" ht="15" customHeight="1">
      <c r="A15" s="472">
        <v>613</v>
      </c>
      <c r="B15" s="95" t="s">
        <v>2332</v>
      </c>
      <c r="C15" s="4" t="s">
        <v>1063</v>
      </c>
      <c r="D15" s="605" t="str">
        <f>IF(COUNTIF('SOURCE BA'!$F:$F,$A15)&gt;0,SUMIF('SOURCE BA'!$F:$F,$A15,'SOURCE BA'!$C:$C),IF(COUNTIF('SOURCE BA'!$F:$F,$A15 &amp; "?")&gt;0,SUMIF('SOURCE BA'!$F:$F,$A15 &amp; "?", 'SOURCE BA'!$C:$C),"..."))</f>
        <v>...</v>
      </c>
      <c r="E15" s="605" t="str">
        <f>IF(COUNTIF('SOURCE EA'!$F:$F,$A15)&gt;0,SUMIF('SOURCE EA'!$F:$F,$A15,'SOURCE EA'!$C:$C),IF(COUNTIF('SOURCE EA'!$F:$F,$A15 &amp; "?")&gt;0,SUMIF('SOURCE EA'!$F:$F,$A15 &amp; "?", 'SOURCE EA'!$C:$C),"..."))</f>
        <v>...</v>
      </c>
      <c r="F15" s="605" t="str">
        <f>IF(COUNTIF('SOURCE SS'!$F:$F,$A15)&gt;0,SUMIF('SOURCE SS'!$F:$F,$A15,'SOURCE SS'!$C:$C),IF(COUNTIF('SOURCE SS'!$F:$F,$A15 &amp; "?")&gt;0,SUMIF('SOURCE SS'!$F:$F,$A15 &amp; "?", 'SOURCE SS'!$C:$C),"..."))</f>
        <v>...</v>
      </c>
      <c r="G15" s="605" t="str">
        <f>IF(COUNTIF('SOURCE CC'!$F:$F,$A15)&gt;0,SUMIF('SOURCE CC'!$F:$F,$A15,'SOURCE CC'!$C:$C),IF(COUNTIF('SOURCE CC'!$F:$F,$A15 &amp; "?")&gt;0,SUMIF('SOURCE CC'!$F:$F,$A15 &amp; "?", 'SOURCE CC'!$C:$C),"..."))</f>
        <v>...</v>
      </c>
      <c r="H15" s="605" t="str">
        <f>IF(COUNTIF('SOURCE CG'!$F:$F,$A15)&gt;0,SUMIF('SOURCE CG'!$F:$F,$A15,'SOURCE CG'!$C:$C),IF(COUNTIF('SOURCE CG'!$F:$F,$A15 &amp; "?")&gt;0,SUMIF('SOURCE CG'!$F:$F,$A15 &amp; "?", 'SOURCE CG'!$C:$C),IF(COUNT(D15:G15)&gt;0,SUM(D15:G15),"...")))</f>
        <v>...</v>
      </c>
      <c r="I15" s="605" t="str">
        <f>IF(COUNTIF('SOURCE SG'!$F:$F,$A15)&gt;0,SUMIF('SOURCE SG'!$F:$F,$A15,'SOURCE SG'!$C:$C),IF(COUNTIF('SOURCE SG'!$F:$F,$A15 &amp; "?")&gt;0,SUMIF('SOURCE SG'!$F:$F,$A15 &amp; "?", 'SOURCE SG'!$C:$C),"..."))</f>
        <v>...</v>
      </c>
      <c r="J15" s="605" t="str">
        <f>IF(COUNTIF('SOURCE LG'!$F:$F,$A15)&gt;0,SUMIF('SOURCE LG'!$F:$F,$A15,'SOURCE LG'!$C:$C),IF(COUNTIF('SOURCE LG'!$F:$F,$A15 &amp; "?")&gt;0,SUMIF('SOURCE LG'!$F:$F,$A15 &amp; "?", 'SOURCE LG'!$C:$C),"..."))</f>
        <v>...</v>
      </c>
      <c r="K15" s="605" t="str">
        <f>IF(COUNTIF('SOURCE CT'!$F:$F,$A15)&gt;0,SUMIF('SOURCE CT'!$F:$F,$A15,'SOURCE CT'!$C:$C),IF(COUNTIF('SOURCE CT'!$F:$F,$A15 &amp; "?")&gt;0,SUMIF('SOURCE CT'!$F:$F,$A15 &amp; "?", 'SOURCE CT'!$C:$C),"..."))</f>
        <v>...</v>
      </c>
      <c r="L15" s="605" t="str">
        <f>IF(COUNTIF('SOURCE GG'!$F:$F,$A15)&gt;0,SUMIF('SOURCE GG'!$F:$F,$A15,'SOURCE GG'!$C:$C),IF(COUNTIF('SOURCE GG'!$F:$F,$A15 &amp; "?")&gt;0,SUMIF('SOURCE GG'!$F:$F,$A15 &amp; "?", 'SOURCE GG'!$C:$C),IF(COUNT(H15:K15)&gt;0,SUM(H15:K15),"...")))</f>
        <v>...</v>
      </c>
      <c r="M15" s="605" t="str">
        <f>IF(COUNTIF('SOURCE NFPC'!$F:$F,$A15)&gt;0,SUMIF('SOURCE NFPC'!$F:$F,$A15,'SOURCE NFPC'!$C:$C),IF(COUNTIF('SOURCE NFPC'!$F:$F,$A15 &amp; "?")&gt;0,SUMIF('SOURCE NFPC'!$F:$F,$A15 &amp; "?", 'SOURCE NFPC'!$C:$C),"..."))</f>
        <v>...</v>
      </c>
      <c r="N15" s="605" t="str">
        <f>IF(COUNTIF('SOURCE CN'!$F:$F,$A15)&gt;0,SUMIF('SOURCE CN'!$F:$F,$A15,'SOURCE CN'!$C:$C),IF(COUNTIF('SOURCE CN'!$F:$F,$A15 &amp; "?")&gt;0,SUMIF('SOURCE CN'!$F:$F,$A15 &amp; "?", 'SOURCE CN'!$C:$C),"..."))</f>
        <v>...</v>
      </c>
      <c r="O15" s="605" t="str">
        <f>IF(COUNTIF('SOURCE NFPS'!$F:$F,$A15)&gt;0,SUMIF('SOURCE NFPS'!$F:$F,$A15,'SOURCE NFPS'!$C:$C),IF(COUNTIF('SOURCE NFPS'!$F:$F,$A15 &amp; "?")&gt;0,SUMIF('SOURCE NFPS'!$F:$F,$A15 &amp; "?", 'SOURCE NFPS'!$C:$C),IF(COUNT(L15:N15)&gt;0,SUM(L15:N15),"...")))</f>
        <v>...</v>
      </c>
      <c r="Q15" s="563">
        <f t="shared" si="0"/>
        <v>0</v>
      </c>
      <c r="R15" s="564">
        <f t="shared" si="1"/>
        <v>0</v>
      </c>
      <c r="S15" s="565">
        <f t="shared" si="2"/>
        <v>0</v>
      </c>
      <c r="U15" s="63">
        <v>613</v>
      </c>
      <c r="V15" s="63" t="str">
        <f t="shared" si="3"/>
        <v>A613</v>
      </c>
    </row>
    <row r="16" spans="1:22" ht="15" customHeight="1">
      <c r="A16" s="472">
        <v>614</v>
      </c>
      <c r="B16" s="95" t="s">
        <v>2333</v>
      </c>
      <c r="C16" s="4" t="s">
        <v>1063</v>
      </c>
      <c r="D16" s="605" t="str">
        <f>IF(COUNTIF('SOURCE BA'!$F:$F,$A16)&gt;0,SUMIF('SOURCE BA'!$F:$F,$A16,'SOURCE BA'!$C:$C),IF(COUNT(D17:D18)&gt;0, SUM(D17:D18),IF(COUNTIF('SOURCE BA'!$F:$F,$A16 &amp; "?")&gt;0,SUMIF('SOURCE BA'!$F:$F,$A16 &amp; "?", 'SOURCE BA'!$C:$C),"...")))</f>
        <v>...</v>
      </c>
      <c r="E16" s="605" t="str">
        <f>IF(COUNTIF('SOURCE EA'!$F:$F,$A16)&gt;0,SUMIF('SOURCE EA'!$F:$F,$A16,'SOURCE EA'!$C:$C),IF(COUNT(E17:E18)&gt;0, SUM(E17:E18),IF(COUNTIF('SOURCE EA'!$F:$F,$A16 &amp; "?")&gt;0,SUMIF('SOURCE EA'!$F:$F,$A16 &amp; "?", 'SOURCE EA'!$C:$C),"...")))</f>
        <v>...</v>
      </c>
      <c r="F16" s="605" t="str">
        <f>IF(COUNTIF('SOURCE SS'!$F:$F,$A16)&gt;0,SUMIF('SOURCE SS'!$F:$F,$A16,'SOURCE SS'!$C:$C),IF(COUNT(F17:F18)&gt;0, SUM(F17:F18),IF(COUNTIF('SOURCE SS'!$F:$F,$A16 &amp; "?")&gt;0,SUMIF('SOURCE SS'!$F:$F,$A16 &amp; "?", 'SOURCE SS'!$C:$C),"...")))</f>
        <v>...</v>
      </c>
      <c r="G16" s="605" t="str">
        <f>IF(COUNTIF('SOURCE CC'!$F:$F,$A16)&gt;0,SUMIF('SOURCE CC'!$F:$F,$A16,'SOURCE CC'!$C:$C),IF(COUNT(G17:G18)&gt;0, SUM(G17:G18),IF(COUNTIF('SOURCE CC'!$F:$F,$A16 &amp; "?")&gt;0,SUMIF('SOURCE CC'!$F:$F,$A16 &amp; "?", 'SOURCE CC'!$C:$C),"...")))</f>
        <v>...</v>
      </c>
      <c r="H16" s="605" t="str">
        <f>IF(COUNTIF('SOURCE CG'!$F:$F,$A16)&gt;0,SUMIF('SOURCE CG'!$F:$F,$A16,'SOURCE CG'!$C:$C),IF(COUNT(H17:H18)&gt;0, SUM(H17:H18),IF(COUNTIF('SOURCE CG'!$F:$F,$A16 &amp; "?")&gt;0,SUMIF('SOURCE CG'!$F:$F,$A16 &amp; "?", 'SOURCE CG'!$C:$C),IF(COUNT(D16:G16)&gt;0,SUM(D16:G16),"..."))))</f>
        <v>...</v>
      </c>
      <c r="I16" s="605" t="str">
        <f>IF(COUNTIF('SOURCE SG'!$F:$F,$A16)&gt;0,SUMIF('SOURCE SG'!$F:$F,$A16,'SOURCE SG'!$C:$C),IF(COUNT(I17:I18)&gt;0, SUM(I17:I18),IF(COUNTIF('SOURCE SG'!$F:$F,$A16 &amp; "?")&gt;0,SUMIF('SOURCE SG'!$F:$F,$A16 &amp; "?", 'SOURCE SG'!$C:$C),"...")))</f>
        <v>...</v>
      </c>
      <c r="J16" s="605" t="str">
        <f>IF(COUNTIF('SOURCE LG'!$F:$F,$A16)&gt;0,SUMIF('SOURCE LG'!$F:$F,$A16,'SOURCE LG'!$C:$C),IF(COUNT(J17:J18)&gt;0, SUM(J17:J18),IF(COUNTIF('SOURCE LG'!$F:$F,$A16 &amp; "?")&gt;0,SUMIF('SOURCE LG'!$F:$F,$A16 &amp; "?", 'SOURCE LG'!$C:$C),"...")))</f>
        <v>...</v>
      </c>
      <c r="K16" s="605" t="str">
        <f>IF(COUNTIF('SOURCE CT'!$F:$F,$A16)&gt;0,SUMIF('SOURCE CT'!$F:$F,$A16,'SOURCE CT'!$C:$C),IF(COUNT(K17:K18)&gt;0, SUM(K17:K18),IF(COUNTIF('SOURCE CT'!$F:$F,$A16 &amp; "?")&gt;0,SUMIF('SOURCE CT'!$F:$F,$A16 &amp; "?", 'SOURCE CT'!$C:$C),"...")))</f>
        <v>...</v>
      </c>
      <c r="L16" s="605" t="str">
        <f>IF(COUNTIF('SOURCE GG'!$F:$F,$A16)&gt;0,SUMIF('SOURCE GG'!$F:$F,$A16,'SOURCE GG'!$C:$C),IF(COUNT(L17:L18)&gt;0, SUM(L17:L18),IF(COUNTIF('SOURCE GG'!$F:$F,$A16 &amp; "?")&gt;0,SUMIF('SOURCE GG'!$F:$F,$A16 &amp; "?", 'SOURCE GG'!$C:$C),IF(COUNT(H16:K16)&gt;0,SUM(H16:K16),"..."))))</f>
        <v>...</v>
      </c>
      <c r="M16" s="605" t="str">
        <f>IF(COUNTIF('SOURCE NFPC'!$F:$F,$A16)&gt;0,SUMIF('SOURCE NFPC'!$F:$F,$A16,'SOURCE NFPC'!$C:$C),IF(COUNT(M17:M18)&gt;0, SUM(M17:M18),IF(COUNTIF('SOURCE NFPC'!$F:$F,$A16 &amp; "?")&gt;0,SUMIF('SOURCE NFPC'!$F:$F,$A16 &amp; "?", 'SOURCE NFPC'!$C:$C),"...")))</f>
        <v>...</v>
      </c>
      <c r="N16" s="605" t="str">
        <f>IF(COUNTIF('SOURCE CN'!$F:$F,$A16)&gt;0,SUMIF('SOURCE CN'!$F:$F,$A16,'SOURCE CN'!$C:$C),IF(COUNT(N17:N18)&gt;0, SUM(N17:N18),IF(COUNTIF('SOURCE CN'!$F:$F,$A16 &amp; "?")&gt;0,SUMIF('SOURCE CN'!$F:$F,$A16 &amp; "?", 'SOURCE CN'!$C:$C),"...")))</f>
        <v>...</v>
      </c>
      <c r="O16" s="605" t="str">
        <f>IF(COUNTIF('SOURCE NFPS'!$F:$F,$A16)&gt;0,SUMIF('SOURCE NFPS'!$F:$F,$A16,'SOURCE NFPS'!$C:$C),IF(COUNT(O17:O18)&gt;0, SUM(O17:O18),IF(COUNTIF('SOURCE NFPS'!$F:$F,$A16 &amp; "?")&gt;0,SUMIF('SOURCE NFPS'!$F:$F,$A16 &amp; "?", 'SOURCE NFPS'!$C:$C),IF(COUNT(L16:N16)&gt;0,SUM(L16:N16),"..."))))</f>
        <v>...</v>
      </c>
      <c r="Q16" s="563">
        <f t="shared" si="0"/>
        <v>0</v>
      </c>
      <c r="R16" s="564">
        <f t="shared" si="1"/>
        <v>0</v>
      </c>
      <c r="S16" s="565">
        <f t="shared" si="2"/>
        <v>0</v>
      </c>
      <c r="U16" s="63">
        <v>614</v>
      </c>
      <c r="V16" s="63" t="str">
        <f t="shared" si="3"/>
        <v>A614</v>
      </c>
    </row>
    <row r="17" spans="1:22" ht="9.75" customHeight="1">
      <c r="A17" s="677">
        <v>6141</v>
      </c>
      <c r="B17" s="96" t="s">
        <v>1391</v>
      </c>
      <c r="C17" s="4" t="s">
        <v>1063</v>
      </c>
      <c r="D17" s="587" t="str">
        <f>IF(COUNTIF('SOURCE BA'!$F:$F,$A17)&gt;0,SUMIF('SOURCE BA'!$F:$F,$A17,'SOURCE BA'!$C:$C),IF(COUNTIF('SOURCE BA'!$F:$F,$A17 &amp; "?")&gt;0,SUMIF('SOURCE BA'!$F:$F,$A17 &amp; "?", 'SOURCE BA'!$C:$C),"..."))</f>
        <v>...</v>
      </c>
      <c r="E17" s="587" t="str">
        <f>IF(COUNTIF('SOURCE EA'!$F:$F,$A17)&gt;0,SUMIF('SOURCE EA'!$F:$F,$A17,'SOURCE EA'!$C:$C),IF(COUNTIF('SOURCE EA'!$F:$F,$A17 &amp; "?")&gt;0,SUMIF('SOURCE EA'!$F:$F,$A17 &amp; "?", 'SOURCE EA'!$C:$C),"..."))</f>
        <v>...</v>
      </c>
      <c r="F17" s="587" t="str">
        <f>IF(COUNTIF('SOURCE SS'!$F:$F,$A17)&gt;0,SUMIF('SOURCE SS'!$F:$F,$A17,'SOURCE SS'!$C:$C),IF(COUNTIF('SOURCE SS'!$F:$F,$A17 &amp; "?")&gt;0,SUMIF('SOURCE SS'!$F:$F,$A17 &amp; "?", 'SOURCE SS'!$C:$C),"..."))</f>
        <v>...</v>
      </c>
      <c r="G17" s="587" t="str">
        <f>IF(COUNTIF('SOURCE CC'!$F:$F,$A17)&gt;0,SUMIF('SOURCE CC'!$F:$F,$A17,'SOURCE CC'!$C:$C),IF(COUNTIF('SOURCE CC'!$F:$F,$A17 &amp; "?")&gt;0,SUMIF('SOURCE CC'!$F:$F,$A17 &amp; "?", 'SOURCE CC'!$C:$C),"..."))</f>
        <v>...</v>
      </c>
      <c r="H17" s="587" t="str">
        <f>IF(COUNTIF('SOURCE CG'!$F:$F,$A17)&gt;0,SUMIF('SOURCE CG'!$F:$F,$A17,'SOURCE CG'!$C:$C),IF(COUNTIF('SOURCE CG'!$F:$F,$A17 &amp; "?")&gt;0,SUMIF('SOURCE CG'!$F:$F,$A17 &amp; "?", 'SOURCE CG'!$C:$C),IF(COUNT(D17:G17)&gt;0,SUM(D17:G17),"...")))</f>
        <v>...</v>
      </c>
      <c r="I17" s="587" t="str">
        <f>IF(COUNTIF('SOURCE SG'!$F:$F,$A17)&gt;0,SUMIF('SOURCE SG'!$F:$F,$A17,'SOURCE SG'!$C:$C),IF(COUNTIF('SOURCE SG'!$F:$F,$A17 &amp; "?")&gt;0,SUMIF('SOURCE SG'!$F:$F,$A17 &amp; "?", 'SOURCE SG'!$C:$C),"..."))</f>
        <v>...</v>
      </c>
      <c r="J17" s="587" t="str">
        <f>IF(COUNTIF('SOURCE LG'!$F:$F,$A17)&gt;0,SUMIF('SOURCE LG'!$F:$F,$A17,'SOURCE LG'!$C:$C),IF(COUNTIF('SOURCE LG'!$F:$F,$A17 &amp; "?")&gt;0,SUMIF('SOURCE LG'!$F:$F,$A17 &amp; "?", 'SOURCE LG'!$C:$C),"..."))</f>
        <v>...</v>
      </c>
      <c r="K17" s="587" t="str">
        <f>IF(COUNTIF('SOURCE CT'!$F:$F,$A17)&gt;0,SUMIF('SOURCE CT'!$F:$F,$A17,'SOURCE CT'!$C:$C),IF(COUNTIF('SOURCE CT'!$F:$F,$A17 &amp; "?")&gt;0,SUMIF('SOURCE CT'!$F:$F,$A17 &amp; "?", 'SOURCE CT'!$C:$C),"..."))</f>
        <v>...</v>
      </c>
      <c r="L17" s="587" t="str">
        <f>IF(COUNTIF('SOURCE GG'!$F:$F,$A17)&gt;0,SUMIF('SOURCE GG'!$F:$F,$A17,'SOURCE GG'!$C:$C),IF(COUNTIF('SOURCE GG'!$F:$F,$A17 &amp; "?")&gt;0,SUMIF('SOURCE GG'!$F:$F,$A17 &amp; "?", 'SOURCE GG'!$C:$C),IF(COUNT(H17:K17)&gt;0,SUM(H17:K17),"...")))</f>
        <v>...</v>
      </c>
      <c r="M17" s="587" t="str">
        <f>IF(COUNTIF('SOURCE NFPC'!$F:$F,$A17)&gt;0,SUMIF('SOURCE NFPC'!$F:$F,$A17,'SOURCE NFPC'!$C:$C),IF(COUNTIF('SOURCE NFPC'!$F:$F,$A17 &amp; "?")&gt;0,SUMIF('SOURCE NFPC'!$F:$F,$A17 &amp; "?", 'SOURCE NFPC'!$C:$C),"..."))</f>
        <v>...</v>
      </c>
      <c r="N17" s="587" t="str">
        <f>IF(COUNTIF('SOURCE CN'!$F:$F,$A17)&gt;0,SUMIF('SOURCE CN'!$F:$F,$A17,'SOURCE CN'!$C:$C),IF(COUNTIF('SOURCE CN'!$F:$F,$A17 &amp; "?")&gt;0,SUMIF('SOURCE CN'!$F:$F,$A17 &amp; "?", 'SOURCE CN'!$C:$C),"..."))</f>
        <v>...</v>
      </c>
      <c r="O17" s="587" t="str">
        <f>IF(COUNTIF('SOURCE NFPS'!$F:$F,$A17)&gt;0,SUMIF('SOURCE NFPS'!$F:$F,$A17,'SOURCE NFPS'!$C:$C),IF(COUNTIF('SOURCE NFPS'!$F:$F,$A17 &amp; "?")&gt;0,SUMIF('SOURCE NFPS'!$F:$F,$A17 &amp; "?", 'SOURCE NFPS'!$C:$C),IF(COUNT(L17:N17)&gt;0,SUM(L17:N17),"...")))</f>
        <v>...</v>
      </c>
      <c r="Q17" s="563">
        <f t="shared" si="0"/>
        <v>0</v>
      </c>
      <c r="R17" s="564">
        <f t="shared" si="1"/>
        <v>0</v>
      </c>
      <c r="S17" s="565">
        <f t="shared" si="2"/>
        <v>0</v>
      </c>
      <c r="U17" s="65">
        <v>6141</v>
      </c>
      <c r="V17" s="65" t="str">
        <f t="shared" si="3"/>
        <v>A6141</v>
      </c>
    </row>
    <row r="18" spans="1:22" ht="9.75" customHeight="1">
      <c r="A18" s="677">
        <v>6142</v>
      </c>
      <c r="B18" s="96" t="s">
        <v>1375</v>
      </c>
      <c r="C18" s="4" t="s">
        <v>1063</v>
      </c>
      <c r="D18" s="587" t="str">
        <f>IF(COUNTIF('SOURCE BA'!$F:$F,$A18)&gt;0,SUMIF('SOURCE BA'!$F:$F,$A18,'SOURCE BA'!$C:$C),IF(COUNTIF('SOURCE BA'!$F:$F,$A18 &amp; "?")&gt;0,SUMIF('SOURCE BA'!$F:$F,$A18 &amp; "?", 'SOURCE BA'!$C:$C),"..."))</f>
        <v>...</v>
      </c>
      <c r="E18" s="587" t="str">
        <f>IF(COUNTIF('SOURCE EA'!$F:$F,$A18)&gt;0,SUMIF('SOURCE EA'!$F:$F,$A18,'SOURCE EA'!$C:$C),IF(COUNTIF('SOURCE EA'!$F:$F,$A18 &amp; "?")&gt;0,SUMIF('SOURCE EA'!$F:$F,$A18 &amp; "?", 'SOURCE EA'!$C:$C),"..."))</f>
        <v>...</v>
      </c>
      <c r="F18" s="587" t="str">
        <f>IF(COUNTIF('SOURCE SS'!$F:$F,$A18)&gt;0,SUMIF('SOURCE SS'!$F:$F,$A18,'SOURCE SS'!$C:$C),IF(COUNTIF('SOURCE SS'!$F:$F,$A18 &amp; "?")&gt;0,SUMIF('SOURCE SS'!$F:$F,$A18 &amp; "?", 'SOURCE SS'!$C:$C),"..."))</f>
        <v>...</v>
      </c>
      <c r="G18" s="587" t="str">
        <f>IF(COUNTIF('SOURCE CC'!$F:$F,$A18)&gt;0,SUMIF('SOURCE CC'!$F:$F,$A18,'SOURCE CC'!$C:$C),IF(COUNTIF('SOURCE CC'!$F:$F,$A18 &amp; "?")&gt;0,SUMIF('SOURCE CC'!$F:$F,$A18 &amp; "?", 'SOURCE CC'!$C:$C),"..."))</f>
        <v>...</v>
      </c>
      <c r="H18" s="587" t="str">
        <f>IF(COUNTIF('SOURCE CG'!$F:$F,$A18)&gt;0,SUMIF('SOURCE CG'!$F:$F,$A18,'SOURCE CG'!$C:$C),IF(COUNTIF('SOURCE CG'!$F:$F,$A18 &amp; "?")&gt;0,SUMIF('SOURCE CG'!$F:$F,$A18 &amp; "?", 'SOURCE CG'!$C:$C),IF(COUNT(D18:G18)&gt;0,SUM(D18:G18),"...")))</f>
        <v>...</v>
      </c>
      <c r="I18" s="587" t="str">
        <f>IF(COUNTIF('SOURCE SG'!$F:$F,$A18)&gt;0,SUMIF('SOURCE SG'!$F:$F,$A18,'SOURCE SG'!$C:$C),IF(COUNTIF('SOURCE SG'!$F:$F,$A18 &amp; "?")&gt;0,SUMIF('SOURCE SG'!$F:$F,$A18 &amp; "?", 'SOURCE SG'!$C:$C),"..."))</f>
        <v>...</v>
      </c>
      <c r="J18" s="587" t="str">
        <f>IF(COUNTIF('SOURCE LG'!$F:$F,$A18)&gt;0,SUMIF('SOURCE LG'!$F:$F,$A18,'SOURCE LG'!$C:$C),IF(COUNTIF('SOURCE LG'!$F:$F,$A18 &amp; "?")&gt;0,SUMIF('SOURCE LG'!$F:$F,$A18 &amp; "?", 'SOURCE LG'!$C:$C),"..."))</f>
        <v>...</v>
      </c>
      <c r="K18" s="587" t="str">
        <f>IF(COUNTIF('SOURCE CT'!$F:$F,$A18)&gt;0,SUMIF('SOURCE CT'!$F:$F,$A18,'SOURCE CT'!$C:$C),IF(COUNTIF('SOURCE CT'!$F:$F,$A18 &amp; "?")&gt;0,SUMIF('SOURCE CT'!$F:$F,$A18 &amp; "?", 'SOURCE CT'!$C:$C),"..."))</f>
        <v>...</v>
      </c>
      <c r="L18" s="587" t="str">
        <f>IF(COUNTIF('SOURCE GG'!$F:$F,$A18)&gt;0,SUMIF('SOURCE GG'!$F:$F,$A18,'SOURCE GG'!$C:$C),IF(COUNTIF('SOURCE GG'!$F:$F,$A18 &amp; "?")&gt;0,SUMIF('SOURCE GG'!$F:$F,$A18 &amp; "?", 'SOURCE GG'!$C:$C),IF(COUNT(H18:K18)&gt;0,SUM(H18:K18),"...")))</f>
        <v>...</v>
      </c>
      <c r="M18" s="587" t="str">
        <f>IF(COUNTIF('SOURCE NFPC'!$F:$F,$A18)&gt;0,SUMIF('SOURCE NFPC'!$F:$F,$A18,'SOURCE NFPC'!$C:$C),IF(COUNTIF('SOURCE NFPC'!$F:$F,$A18 &amp; "?")&gt;0,SUMIF('SOURCE NFPC'!$F:$F,$A18 &amp; "?", 'SOURCE NFPC'!$C:$C),"..."))</f>
        <v>...</v>
      </c>
      <c r="N18" s="587" t="str">
        <f>IF(COUNTIF('SOURCE CN'!$F:$F,$A18)&gt;0,SUMIF('SOURCE CN'!$F:$F,$A18,'SOURCE CN'!$C:$C),IF(COUNTIF('SOURCE CN'!$F:$F,$A18 &amp; "?")&gt;0,SUMIF('SOURCE CN'!$F:$F,$A18 &amp; "?", 'SOURCE CN'!$C:$C),"..."))</f>
        <v>...</v>
      </c>
      <c r="O18" s="587" t="str">
        <f>IF(COUNTIF('SOURCE NFPS'!$F:$F,$A18)&gt;0,SUMIF('SOURCE NFPS'!$F:$F,$A18,'SOURCE NFPS'!$C:$C),IF(COUNTIF('SOURCE NFPS'!$F:$F,$A18 &amp; "?")&gt;0,SUMIF('SOURCE NFPS'!$F:$F,$A18 &amp; "?", 'SOURCE NFPS'!$C:$C),IF(COUNT(L18:N18)&gt;0,SUM(L18:N18),"...")))</f>
        <v>...</v>
      </c>
      <c r="Q18" s="563">
        <f t="shared" si="0"/>
        <v>0</v>
      </c>
      <c r="R18" s="564">
        <f t="shared" si="1"/>
        <v>0</v>
      </c>
      <c r="S18" s="565">
        <f t="shared" si="2"/>
        <v>0</v>
      </c>
      <c r="U18" s="65">
        <v>6142</v>
      </c>
      <c r="V18" s="65" t="str">
        <f t="shared" si="3"/>
        <v>A6142</v>
      </c>
    </row>
    <row r="19" spans="1:22" ht="9.75" customHeight="1">
      <c r="A19" s="677">
        <v>6143</v>
      </c>
      <c r="B19" s="96" t="s">
        <v>1621</v>
      </c>
      <c r="C19" s="4" t="s">
        <v>1063</v>
      </c>
      <c r="D19" s="587" t="str">
        <f>IF(COUNTIF('SOURCE BA'!$F:$F,$A19)&gt;0,SUMIF('SOURCE BA'!$F:$F,$A19,'SOURCE BA'!$C:$C),IF(COUNTIF('SOURCE BA'!$F:$F,$A19 &amp; "?")&gt;0,SUMIF('SOURCE BA'!$F:$F,$A19 &amp; "?", 'SOURCE BA'!$C:$C),"..."))</f>
        <v>...</v>
      </c>
      <c r="E19" s="587" t="str">
        <f>IF(COUNTIF('SOURCE EA'!$F:$F,$A19)&gt;0,SUMIF('SOURCE EA'!$F:$F,$A19,'SOURCE EA'!$C:$C),IF(COUNTIF('SOURCE EA'!$F:$F,$A19 &amp; "?")&gt;0,SUMIF('SOURCE EA'!$F:$F,$A19 &amp; "?", 'SOURCE EA'!$C:$C),"..."))</f>
        <v>...</v>
      </c>
      <c r="F19" s="587" t="str">
        <f>IF(COUNTIF('SOURCE SS'!$F:$F,$A19)&gt;0,SUMIF('SOURCE SS'!$F:$F,$A19,'SOURCE SS'!$C:$C),IF(COUNTIF('SOURCE SS'!$F:$F,$A19 &amp; "?")&gt;0,SUMIF('SOURCE SS'!$F:$F,$A19 &amp; "?", 'SOURCE SS'!$C:$C),"..."))</f>
        <v>...</v>
      </c>
      <c r="G19" s="587" t="str">
        <f>IF(COUNTIF('SOURCE CC'!$F:$F,$A19)&gt;0,SUMIF('SOURCE CC'!$F:$F,$A19,'SOURCE CC'!$C:$C),IF(COUNTIF('SOURCE CC'!$F:$F,$A19 &amp; "?")&gt;0,SUMIF('SOURCE CC'!$F:$F,$A19 &amp; "?", 'SOURCE CC'!$C:$C),"..."))</f>
        <v>...</v>
      </c>
      <c r="H19" s="587" t="str">
        <f>IF(COUNTIF('SOURCE CG'!$F:$F,$A19)&gt;0,SUMIF('SOURCE CG'!$F:$F,$A19,'SOURCE CG'!$C:$C),IF(COUNTIF('SOURCE CG'!$F:$F,$A19 &amp; "?")&gt;0,SUMIF('SOURCE CG'!$F:$F,$A19 &amp; "?", 'SOURCE CG'!$C:$C),IF(COUNT(D19:G19)&gt;0,SUM(D19:G19),"...")))</f>
        <v>...</v>
      </c>
      <c r="I19" s="587" t="str">
        <f>IF(COUNTIF('SOURCE SG'!$F:$F,$A19)&gt;0,SUMIF('SOURCE SG'!$F:$F,$A19,'SOURCE SG'!$C:$C),IF(COUNTIF('SOURCE SG'!$F:$F,$A19 &amp; "?")&gt;0,SUMIF('SOURCE SG'!$F:$F,$A19 &amp; "?", 'SOURCE SG'!$C:$C),"..."))</f>
        <v>...</v>
      </c>
      <c r="J19" s="587" t="str">
        <f>IF(COUNTIF('SOURCE LG'!$F:$F,$A19)&gt;0,SUMIF('SOURCE LG'!$F:$F,$A19,'SOURCE LG'!$C:$C),IF(COUNTIF('SOURCE LG'!$F:$F,$A19 &amp; "?")&gt;0,SUMIF('SOURCE LG'!$F:$F,$A19 &amp; "?", 'SOURCE LG'!$C:$C),"..."))</f>
        <v>...</v>
      </c>
      <c r="K19" s="587" t="str">
        <f>IF(COUNTIF('SOURCE CT'!$F:$F,$A19)&gt;0,SUMIF('SOURCE CT'!$F:$F,$A19,'SOURCE CT'!$C:$C),IF(COUNTIF('SOURCE CT'!$F:$F,$A19 &amp; "?")&gt;0,SUMIF('SOURCE CT'!$F:$F,$A19 &amp; "?", 'SOURCE CT'!$C:$C),"..."))</f>
        <v>...</v>
      </c>
      <c r="L19" s="587" t="str">
        <f>IF(COUNTIF('SOURCE GG'!$F:$F,$A19)&gt;0,SUMIF('SOURCE GG'!$F:$F,$A19,'SOURCE GG'!$C:$C),IF(COUNTIF('SOURCE GG'!$F:$F,$A19 &amp; "?")&gt;0,SUMIF('SOURCE GG'!$F:$F,$A19 &amp; "?", 'SOURCE GG'!$C:$C),IF(COUNT(H19:K19)&gt;0,SUM(H19:K19),"...")))</f>
        <v>...</v>
      </c>
      <c r="M19" s="587" t="str">
        <f>IF(COUNTIF('SOURCE NFPC'!$F:$F,$A19)&gt;0,SUMIF('SOURCE NFPC'!$F:$F,$A19,'SOURCE NFPC'!$C:$C),IF(COUNTIF('SOURCE NFPC'!$F:$F,$A19 &amp; "?")&gt;0,SUMIF('SOURCE NFPC'!$F:$F,$A19 &amp; "?", 'SOURCE NFPC'!$C:$C),"..."))</f>
        <v>...</v>
      </c>
      <c r="N19" s="587" t="str">
        <f>IF(COUNTIF('SOURCE CN'!$F:$F,$A19)&gt;0,SUMIF('SOURCE CN'!$F:$F,$A19,'SOURCE CN'!$C:$C),IF(COUNTIF('SOURCE CN'!$F:$F,$A19 &amp; "?")&gt;0,SUMIF('SOURCE CN'!$F:$F,$A19 &amp; "?", 'SOURCE CN'!$C:$C),"..."))</f>
        <v>...</v>
      </c>
      <c r="O19" s="587" t="str">
        <f>IF(COUNTIF('SOURCE NFPS'!$F:$F,$A19)&gt;0,SUMIF('SOURCE NFPS'!$F:$F,$A19,'SOURCE NFPS'!$C:$C),IF(COUNTIF('SOURCE NFPS'!$F:$F,$A19 &amp; "?")&gt;0,SUMIF('SOURCE NFPS'!$F:$F,$A19 &amp; "?", 'SOURCE NFPS'!$C:$C),IF(COUNT(L19:N19)&gt;0,SUM(L19:N19),"...")))</f>
        <v>...</v>
      </c>
      <c r="Q19" s="563">
        <f t="shared" si="0"/>
        <v>0</v>
      </c>
      <c r="R19" s="564">
        <f t="shared" si="1"/>
        <v>0</v>
      </c>
      <c r="S19" s="565">
        <f t="shared" si="2"/>
        <v>0</v>
      </c>
      <c r="U19" s="65">
        <v>6143</v>
      </c>
      <c r="V19" s="65" t="str">
        <f t="shared" si="3"/>
        <v>A6143</v>
      </c>
    </row>
    <row r="20" spans="1:22" ht="9.75" customHeight="1">
      <c r="A20" s="677">
        <v>6144</v>
      </c>
      <c r="B20" s="96" t="s">
        <v>1563</v>
      </c>
      <c r="C20" s="4" t="s">
        <v>1063</v>
      </c>
      <c r="D20" s="587" t="str">
        <f>IF(COUNTIF('SOURCE BA'!$F:$F,$A20)&gt;0,SUMIF('SOURCE BA'!$F:$F,$A20,'SOURCE BA'!$C:$C),IF(COUNTIF('SOURCE BA'!$F:$F,$A20 &amp; "?")&gt;0,SUMIF('SOURCE BA'!$F:$F,$A20 &amp; "?", 'SOURCE BA'!$C:$C),"..."))</f>
        <v>...</v>
      </c>
      <c r="E20" s="587" t="str">
        <f>IF(COUNTIF('SOURCE EA'!$F:$F,$A20)&gt;0,SUMIF('SOURCE EA'!$F:$F,$A20,'SOURCE EA'!$C:$C),IF(COUNTIF('SOURCE EA'!$F:$F,$A20 &amp; "?")&gt;0,SUMIF('SOURCE EA'!$F:$F,$A20 &amp; "?", 'SOURCE EA'!$C:$C),"..."))</f>
        <v>...</v>
      </c>
      <c r="F20" s="587" t="str">
        <f>IF(COUNTIF('SOURCE SS'!$F:$F,$A20)&gt;0,SUMIF('SOURCE SS'!$F:$F,$A20,'SOURCE SS'!$C:$C),IF(COUNTIF('SOURCE SS'!$F:$F,$A20 &amp; "?")&gt;0,SUMIF('SOURCE SS'!$F:$F,$A20 &amp; "?", 'SOURCE SS'!$C:$C),"..."))</f>
        <v>...</v>
      </c>
      <c r="G20" s="587" t="str">
        <f>IF(COUNTIF('SOURCE CC'!$F:$F,$A20)&gt;0,SUMIF('SOURCE CC'!$F:$F,$A20,'SOURCE CC'!$C:$C),IF(COUNTIF('SOURCE CC'!$F:$F,$A20 &amp; "?")&gt;0,SUMIF('SOURCE CC'!$F:$F,$A20 &amp; "?", 'SOURCE CC'!$C:$C),"..."))</f>
        <v>...</v>
      </c>
      <c r="H20" s="587" t="str">
        <f>IF(COUNTIF('SOURCE CG'!$F:$F,$A20)&gt;0,SUMIF('SOURCE CG'!$F:$F,$A20,'SOURCE CG'!$C:$C),IF(COUNTIF('SOURCE CG'!$F:$F,$A20 &amp; "?")&gt;0,SUMIF('SOURCE CG'!$F:$F,$A20 &amp; "?", 'SOURCE CG'!$C:$C),IF(COUNT(D20:G20)&gt;0,SUM(D20:G20),"...")))</f>
        <v>...</v>
      </c>
      <c r="I20" s="587" t="str">
        <f>IF(COUNTIF('SOURCE SG'!$F:$F,$A20)&gt;0,SUMIF('SOURCE SG'!$F:$F,$A20,'SOURCE SG'!$C:$C),IF(COUNTIF('SOURCE SG'!$F:$F,$A20 &amp; "?")&gt;0,SUMIF('SOURCE SG'!$F:$F,$A20 &amp; "?", 'SOURCE SG'!$C:$C),"..."))</f>
        <v>...</v>
      </c>
      <c r="J20" s="587" t="str">
        <f>IF(COUNTIF('SOURCE LG'!$F:$F,$A20)&gt;0,SUMIF('SOURCE LG'!$F:$F,$A20,'SOURCE LG'!$C:$C),IF(COUNTIF('SOURCE LG'!$F:$F,$A20 &amp; "?")&gt;0,SUMIF('SOURCE LG'!$F:$F,$A20 &amp; "?", 'SOURCE LG'!$C:$C),"..."))</f>
        <v>...</v>
      </c>
      <c r="K20" s="587" t="str">
        <f>IF(COUNTIF('SOURCE CT'!$F:$F,$A20)&gt;0,SUMIF('SOURCE CT'!$F:$F,$A20,'SOURCE CT'!$C:$C),IF(COUNTIF('SOURCE CT'!$F:$F,$A20 &amp; "?")&gt;0,SUMIF('SOURCE CT'!$F:$F,$A20 &amp; "?", 'SOURCE CT'!$C:$C),"..."))</f>
        <v>...</v>
      </c>
      <c r="L20" s="587" t="str">
        <f>IF(COUNTIF('SOURCE GG'!$F:$F,$A20)&gt;0,SUMIF('SOURCE GG'!$F:$F,$A20,'SOURCE GG'!$C:$C),IF(COUNTIF('SOURCE GG'!$F:$F,$A20 &amp; "?")&gt;0,SUMIF('SOURCE GG'!$F:$F,$A20 &amp; "?", 'SOURCE GG'!$C:$C),IF(COUNT(H20:K20)&gt;0,SUM(H20:K20),"...")))</f>
        <v>...</v>
      </c>
      <c r="M20" s="587" t="str">
        <f>IF(COUNTIF('SOURCE NFPC'!$F:$F,$A20)&gt;0,SUMIF('SOURCE NFPC'!$F:$F,$A20,'SOURCE NFPC'!$C:$C),IF(COUNTIF('SOURCE NFPC'!$F:$F,$A20 &amp; "?")&gt;0,SUMIF('SOURCE NFPC'!$F:$F,$A20 &amp; "?", 'SOURCE NFPC'!$C:$C),"..."))</f>
        <v>...</v>
      </c>
      <c r="N20" s="587" t="str">
        <f>IF(COUNTIF('SOURCE CN'!$F:$F,$A20)&gt;0,SUMIF('SOURCE CN'!$F:$F,$A20,'SOURCE CN'!$C:$C),IF(COUNTIF('SOURCE CN'!$F:$F,$A20 &amp; "?")&gt;0,SUMIF('SOURCE CN'!$F:$F,$A20 &amp; "?", 'SOURCE CN'!$C:$C),"..."))</f>
        <v>...</v>
      </c>
      <c r="O20" s="587" t="str">
        <f>IF(COUNTIF('SOURCE NFPS'!$F:$F,$A20)&gt;0,SUMIF('SOURCE NFPS'!$F:$F,$A20,'SOURCE NFPS'!$C:$C),IF(COUNTIF('SOURCE NFPS'!$F:$F,$A20 &amp; "?")&gt;0,SUMIF('SOURCE NFPS'!$F:$F,$A20 &amp; "?", 'SOURCE NFPS'!$C:$C),IF(COUNT(L20:N20)&gt;0,SUM(L20:N20),"...")))</f>
        <v>...</v>
      </c>
      <c r="Q20" s="563">
        <f t="shared" si="0"/>
        <v>0</v>
      </c>
      <c r="R20" s="564">
        <f t="shared" si="1"/>
        <v>0</v>
      </c>
      <c r="S20" s="565">
        <f t="shared" si="2"/>
        <v>0</v>
      </c>
      <c r="U20" s="65">
        <v>6144</v>
      </c>
      <c r="V20" s="65" t="str">
        <f t="shared" si="3"/>
        <v>A6144</v>
      </c>
    </row>
    <row r="21" spans="1:22" s="284" customFormat="1" ht="15" customHeight="1">
      <c r="A21" s="681">
        <v>62</v>
      </c>
      <c r="B21" s="94" t="s">
        <v>2346</v>
      </c>
      <c r="C21" s="265" t="s">
        <v>1063</v>
      </c>
      <c r="D21" s="584" t="str">
        <f>IF(COUNTIF('SOURCE BA'!$F:$F,$A21)&gt;0,SUMIF('SOURCE BA'!$F:$F,$A21,'SOURCE BA'!$C:$C),IF(COUNT(D23:D29)&gt;0,SUM(D23:D29),IF(COUNT(D30,D38)&gt;0, SUM(D30,D38),IF(COUNTIF('SOURCE BA'!$F:$F,$A21 &amp; "?")&gt;0,SUMIF('SOURCE BA'!$F:$F,$A21 &amp; "?", 'SOURCE BA'!$C:$C),"..."))))</f>
        <v>...</v>
      </c>
      <c r="E21" s="584" t="str">
        <f>IF(COUNTIF('SOURCE EA'!$F:$F,$A21)&gt;0,SUMIF('SOURCE EA'!$F:$F,$A21,'SOURCE EA'!$C:$C),IF(COUNT(E23:E29)&gt;0,SUM(E23:E29),IF(COUNT(E30,E38)&gt;0, SUM(E30,E38),IF(COUNTIF('SOURCE EA'!$F:$F,$A21 &amp; "?")&gt;0,SUMIF('SOURCE EA'!$F:$F,$A21 &amp; "?", 'SOURCE EA'!$C:$C),"..."))))</f>
        <v>...</v>
      </c>
      <c r="F21" s="584" t="str">
        <f>IF(COUNTIF('SOURCE SS'!$F:$F,$A21)&gt;0,SUMIF('SOURCE SS'!$F:$F,$A21,'SOURCE SS'!$C:$C),IF(COUNT(F23:F29)&gt;0,SUM(F23:F29),IF(COUNT(F30,F38)&gt;0, SUM(F30,F38),IF(COUNTIF('SOURCE SS'!$F:$F,$A21 &amp; "?")&gt;0,SUMIF('SOURCE SS'!$F:$F,$A21 &amp; "?", 'SOURCE SS'!$C:$C),"..."))))</f>
        <v>...</v>
      </c>
      <c r="G21" s="584" t="str">
        <f>IF(COUNTIF('SOURCE CC'!$F:$F,$A21)&gt;0,SUMIF('SOURCE CC'!$F:$F,$A21,'SOURCE CC'!$C:$C),IF(COUNT(G23:G29)&gt;0,SUM(G23:G29),IF(COUNT(G30,G38)&gt;0, SUM(G30,G38),IF(COUNTIF('SOURCE CC'!$F:$F,$A21 &amp; "?")&gt;0,SUMIF('SOURCE CC'!$F:$F,$A21 &amp; "?", 'SOURCE CC'!$C:$C),"..."))))</f>
        <v>...</v>
      </c>
      <c r="H21" s="584" t="str">
        <f>IF(COUNTIF('SOURCE CG'!$F:$F,$A21)&gt;0,SUMIF('SOURCE CG'!$F:$F,$A21,'SOURCE CG'!$C:$C),IF(COUNT(H23:H29)&gt;0,SUM(H23:H29),IF(COUNT(H30,H38)&gt;0, SUM(H30,H38),IF(COUNTIF('SOURCE CG'!$F:$F,$A21 &amp; "?")&gt;0,SUMIF('SOURCE CG'!$F:$F,$A21 &amp; "?", 'SOURCE CG'!$C:$C),IF(COUNT(D21:G21)&gt;0,SUM(D21:G21),"...")))))</f>
        <v>...</v>
      </c>
      <c r="I21" s="584" t="str">
        <f>IF(COUNTIF('SOURCE SG'!$F:$F,$A21)&gt;0,SUMIF('SOURCE SG'!$F:$F,$A21,'SOURCE SG'!$C:$C),IF(COUNT(I23:I29)&gt;0,SUM(I23:I29),IF(COUNT(I30,I38)&gt;0, SUM(I30,I38),IF(COUNTIF('SOURCE SG'!$F:$F,$A21 &amp; "?")&gt;0,SUMIF('SOURCE SG'!$F:$F,$A21 &amp; "?", 'SOURCE SG'!$C:$C),"..."))))</f>
        <v>...</v>
      </c>
      <c r="J21" s="584" t="str">
        <f>IF(COUNTIF('SOURCE LG'!$F:$F,$A21)&gt;0,SUMIF('SOURCE LG'!$F:$F,$A21,'SOURCE LG'!$C:$C),IF(COUNT(J23:J29)&gt;0,SUM(J23:J29),IF(COUNT(J30,J38)&gt;0, SUM(J30,J38),IF(COUNTIF('SOURCE LG'!$F:$F,$A21 &amp; "?")&gt;0,SUMIF('SOURCE LG'!$F:$F,$A21 &amp; "?", 'SOURCE LG'!$C:$C),"..."))))</f>
        <v>...</v>
      </c>
      <c r="K21" s="584" t="str">
        <f>IF(COUNTIF('SOURCE CT'!$F:$F,$A21)&gt;0,SUMIF('SOURCE CT'!$F:$F,$A21,'SOURCE CT'!$C:$C),IF(COUNT(K23:K29)&gt;0,SUM(K23:K29),IF(COUNT(K30,K38)&gt;0, SUM(K30,K38),IF(COUNTIF('SOURCE CT'!$F:$F,$A21 &amp; "?")&gt;0,SUMIF('SOURCE CT'!$F:$F,$A21 &amp; "?", 'SOURCE CT'!$C:$C),"..."))))</f>
        <v>...</v>
      </c>
      <c r="L21" s="584" t="str">
        <f>IF(COUNTIF('SOURCE GG'!$F:$F,$A21)&gt;0,SUMIF('SOURCE GG'!$F:$F,$A21,'SOURCE GG'!$C:$C),IF(COUNT(L23:L29)&gt;0,SUM(L23:L29),IF(COUNT(L30,L38)&gt;0, SUM(L30,L38),IF(COUNTIF('SOURCE GG'!$F:$F,$A21 &amp; "?")&gt;0,SUMIF('SOURCE GG'!$F:$F,$A21 &amp; "?", 'SOURCE GG'!$C:$C),IF(COUNT(H21:K21)&gt;0,SUM(H21:K21),"...")))))</f>
        <v>...</v>
      </c>
      <c r="M21" s="584" t="str">
        <f>IF(COUNTIF('SOURCE NFPC'!$F:$F,$A21)&gt;0,SUMIF('SOURCE NFPC'!$F:$F,$A21,'SOURCE NFPC'!$C:$C),IF(COUNT(M23:M29)&gt;0,SUM(M23:M29),IF(COUNT(M30,M38)&gt;0, SUM(M30,M38),IF(COUNTIF('SOURCE NFPC'!$F:$F,$A21 &amp; "?")&gt;0,SUMIF('SOURCE NFPC'!$F:$F,$A21 &amp; "?", 'SOURCE NFPC'!$C:$C),"..."))))</f>
        <v>...</v>
      </c>
      <c r="N21" s="584" t="str">
        <f>IF(COUNTIF('SOURCE CN'!$F:$F,$A21)&gt;0,SUMIF('SOURCE CN'!$F:$F,$A21,'SOURCE CN'!$C:$C),IF(COUNT(N23:N29)&gt;0,SUM(N23:N29),IF(COUNT(N30,N38)&gt;0, SUM(N30,N38),IF(COUNTIF('SOURCE CN'!$F:$F,$A21 &amp; "?")&gt;0,SUMIF('SOURCE CN'!$F:$F,$A21 &amp; "?", 'SOURCE CN'!$C:$C),"..."))))</f>
        <v>...</v>
      </c>
      <c r="O21" s="584" t="str">
        <f>IF(COUNTIF('SOURCE NFPS'!$F:$F,$A21)&gt;0,SUMIF('SOURCE NFPS'!$F:$F,$A21,'SOURCE NFPS'!$C:$C),IF(COUNT(O23:O29)&gt;0,SUM(O23:O29),IF(COUNT(O30,O38)&gt;0, SUM(O30,O38),IF(COUNTIF('SOURCE NFPS'!$F:$F,$A21 &amp; "?")&gt;0,SUMIF('SOURCE NFPS'!$F:$F,$A21 &amp; "?", 'SOURCE NFPS'!$C:$C),IF(COUNT(L21:N21)&gt;0,SUM(L21:N21),"...")))))</f>
        <v>...</v>
      </c>
      <c r="Q21" s="557">
        <f t="shared" si="0"/>
        <v>0</v>
      </c>
      <c r="R21" s="558">
        <f t="shared" si="1"/>
        <v>0</v>
      </c>
      <c r="S21" s="559">
        <f t="shared" si="2"/>
        <v>0</v>
      </c>
      <c r="U21" s="93">
        <v>62</v>
      </c>
      <c r="V21" s="93" t="str">
        <f t="shared" si="3"/>
        <v>A62</v>
      </c>
    </row>
    <row r="22" spans="1:22" s="720" customFormat="1" ht="13.5" customHeight="1">
      <c r="A22" s="686">
        <v>6201</v>
      </c>
      <c r="B22" s="652" t="s">
        <v>2319</v>
      </c>
      <c r="C22" s="653"/>
      <c r="D22" s="654" t="str">
        <f>IF(COUNTIF('SOURCE BA'!$F:$F,$A22)&gt;0,SUMIF('SOURCE BA'!$F:$F,$A22,'SOURCE BA'!$C:$C),IF(COUNT(D39)&gt;0,SUM(D39),IF(COUNTIF('SOURCE BA'!$F:$F,$A22 &amp; "?")&gt;0,SUMIF('SOURCE BA'!$F:$F,$A22 &amp; "?", 'SOURCE BA'!$C:$C),"...")))</f>
        <v>...</v>
      </c>
      <c r="E22" s="654" t="str">
        <f>IF(COUNTIF('SOURCE EA'!$F:$F,$A22)&gt;0,SUMIF('SOURCE EA'!$F:$F,$A22,'SOURCE EA'!$C:$C),IF(COUNT(E39)&gt;0,SUM(E39),IF(COUNTIF('SOURCE EA'!$F:$F,$A22 &amp; "?")&gt;0,SUMIF('SOURCE EA'!$F:$F,$A22 &amp; "?", 'SOURCE EA'!$C:$C),"...")))</f>
        <v>...</v>
      </c>
      <c r="F22" s="654" t="str">
        <f>IF(COUNTIF('SOURCE SS'!$F:$F,$A22)&gt;0,SUMIF('SOURCE SS'!$F:$F,$A22,'SOURCE SS'!$C:$C),IF(COUNT(F39)&gt;0,SUM(F39),IF(COUNTIF('SOURCE SS'!$F:$F,$A22 &amp; "?")&gt;0,SUMIF('SOURCE SS'!$F:$F,$A22 &amp; "?", 'SOURCE SS'!$C:$C),"...")))</f>
        <v>...</v>
      </c>
      <c r="G22" s="654" t="str">
        <f>IF(COUNTIF('SOURCE CC'!$F:$F,$A22)&gt;0,SUMIF('SOURCE CC'!$F:$F,$A22,'SOURCE CC'!$C:$C),IF(COUNT(G39)&gt;0,SUM(G39),IF(COUNTIF('SOURCE CC'!$F:$F,$A22 &amp; "?")&gt;0,SUMIF('SOURCE CC'!$F:$F,$A22 &amp; "?", 'SOURCE CC'!$C:$C),"...")))</f>
        <v>...</v>
      </c>
      <c r="H22" s="654" t="str">
        <f>IF(COUNTIF('SOURCE CG'!$F:$F,$A22)&gt;0,SUMIF('SOURCE CG'!$F:$F,$A22,'SOURCE CG'!$C:$C),IF(COUNT(H39)&gt;0,SUM(H39),IF(COUNTIF('SOURCE CG'!$F:$F,$A22 &amp; "?")&gt;0,SUMIF('SOURCE CG'!$F:$F,$A22 &amp; "?", 'SOURCE CG'!$C:$C),IF(COUNT(D22:G22)&gt;0,SUM(D22:G22),"..."))))</f>
        <v>...</v>
      </c>
      <c r="I22" s="654" t="str">
        <f>IF(COUNTIF('SOURCE SG'!$F:$F,$A22)&gt;0,SUMIF('SOURCE SG'!$F:$F,$A22,'SOURCE SG'!$C:$C),IF(COUNT(I39)&gt;0,SUM(I39),IF(COUNTIF('SOURCE SG'!$F:$F,$A22 &amp; "?")&gt;0,SUMIF('SOURCE SG'!$F:$F,$A22 &amp; "?", 'SOURCE SG'!$C:$C),"...")))</f>
        <v>...</v>
      </c>
      <c r="J22" s="654" t="str">
        <f>IF(COUNTIF('SOURCE LG'!$F:$F,$A22)&gt;0,SUMIF('SOURCE LG'!$F:$F,$A22,'SOURCE LG'!$C:$C),IF(COUNT(J39)&gt;0,SUM(J39),IF(COUNTIF('SOURCE LG'!$F:$F,$A22 &amp; "?")&gt;0,SUMIF('SOURCE LG'!$F:$F,$A22 &amp; "?", 'SOURCE LG'!$C:$C),"...")))</f>
        <v>...</v>
      </c>
      <c r="K22" s="654" t="str">
        <f>IF(COUNTIF('SOURCE CT'!$F:$F,$A22)&gt;0,SUMIF('SOURCE CT'!$F:$F,$A22,'SOURCE CT'!$C:$C),IF(COUNT(K39)&gt;0,SUM(K39),IF(COUNTIF('SOURCE CT'!$F:$F,$A22 &amp; "?")&gt;0,SUMIF('SOURCE CT'!$F:$F,$A22 &amp; "?", 'SOURCE CT'!$C:$C),"...")))</f>
        <v>...</v>
      </c>
      <c r="L22" s="654" t="str">
        <f>IF(COUNTIF('SOURCE GG'!$F:$F,$A22)&gt;0,SUMIF('SOURCE GG'!$F:$F,$A22,'SOURCE GG'!$C:$C),IF(COUNT(L39)&gt;0,SUM(L39),IF(COUNTIF('SOURCE GG'!$F:$F,$A22 &amp; "?")&gt;0,SUMIF('SOURCE GG'!$F:$F,$A22 &amp; "?", 'SOURCE GG'!$C:$C),IF(COUNT(H22:K22)&gt;0,SUM(H22:K22),"..."))))</f>
        <v>...</v>
      </c>
      <c r="M22" s="654" t="str">
        <f>IF(COUNTIF('SOURCE NFPC'!$F:$F,$A22)&gt;0,SUMIF('SOURCE NFPC'!$F:$F,$A22,'SOURCE NFPC'!$C:$C),IF(COUNT(M39)&gt;0,SUM(M39),IF(COUNTIF('SOURCE NFPC'!$F:$F,$A22 &amp; "?")&gt;0,SUMIF('SOURCE NFPC'!$F:$F,$A22 &amp; "?", 'SOURCE NFPC'!$C:$C),"...")))</f>
        <v>...</v>
      </c>
      <c r="N22" s="654" t="str">
        <f>IF(COUNTIF('SOURCE CN'!$F:$F,$A22)&gt;0,SUMIF('SOURCE CN'!$F:$F,$A22,'SOURCE CN'!$C:$C),IF(COUNT(N39)&gt;0,SUM(N39),IF(COUNTIF('SOURCE CN'!$F:$F,$A22 &amp; "?")&gt;0,SUMIF('SOURCE CN'!$F:$F,$A22 &amp; "?", 'SOURCE CN'!$C:$C),"...")))</f>
        <v>...</v>
      </c>
      <c r="O22" s="654" t="str">
        <f>IF(COUNTIF('SOURCE NFPS'!$F:$F,$A22)&gt;0,SUMIF('SOURCE NFPS'!$F:$F,$A22,'SOURCE NFPS'!$C:$C),IF(COUNT(O39)&gt;0,SUM(O39),IF(COUNTIF('SOURCE NFPS'!$F:$F,$A22 &amp; "?")&gt;0,SUMIF('SOURCE NFPS'!$F:$F,$A22 &amp; "?", 'SOURCE NFPS'!$C:$C),IF(COUNT(L22:N22)&gt;0,SUM(L22:N22),"..."))))</f>
        <v>...</v>
      </c>
      <c r="Q22" s="655"/>
      <c r="R22" s="656"/>
      <c r="S22" s="657"/>
      <c r="U22" s="721"/>
      <c r="V22" s="721"/>
    </row>
    <row r="23" spans="1:22" s="720" customFormat="1" ht="13.5" customHeight="1">
      <c r="A23" s="686">
        <v>6202</v>
      </c>
      <c r="B23" s="652" t="s">
        <v>1166</v>
      </c>
      <c r="C23" s="653" t="s">
        <v>1063</v>
      </c>
      <c r="D23" s="654" t="str">
        <f>IF(COUNTIF('SOURCE BA'!$F:$F,$A23)&gt;0,SUMIF('SOURCE BA'!$F:$F,$A23,'SOURCE BA'!$C:$C),IF(COUNT(D31,D40)&gt;0,SUM(D31,D40),IF(COUNTIF('SOURCE BA'!$F:$F,$A23 &amp; "?")&gt;0,SUMIF('SOURCE BA'!$F:$F,$A23 &amp; "?", 'SOURCE BA'!$C:$C),"...")))</f>
        <v>...</v>
      </c>
      <c r="E23" s="654" t="str">
        <f>IF(COUNTIF('SOURCE EA'!$F:$F,$A23)&gt;0,SUMIF('SOURCE EA'!$F:$F,$A23,'SOURCE EA'!$C:$C),IF(COUNT(E31,E40)&gt;0,SUM(E31,E40),IF(COUNTIF('SOURCE EA'!$F:$F,$A23 &amp; "?")&gt;0,SUMIF('SOURCE EA'!$F:$F,$A23 &amp; "?", 'SOURCE EA'!$C:$C),"...")))</f>
        <v>...</v>
      </c>
      <c r="F23" s="654" t="str">
        <f>IF(COUNTIF('SOURCE SS'!$F:$F,$A23)&gt;0,SUMIF('SOURCE SS'!$F:$F,$A23,'SOURCE SS'!$C:$C),IF(COUNT(F31,F40)&gt;0,SUM(F31,F40),IF(COUNTIF('SOURCE SS'!$F:$F,$A23 &amp; "?")&gt;0,SUMIF('SOURCE SS'!$F:$F,$A23 &amp; "?", 'SOURCE SS'!$C:$C),"...")))</f>
        <v>...</v>
      </c>
      <c r="G23" s="654" t="str">
        <f>IF(COUNTIF('SOURCE CC'!$F:$F,$A23)&gt;0,SUMIF('SOURCE CC'!$F:$F,$A23,'SOURCE CC'!$C:$C),IF(COUNT(G31,G40)&gt;0,SUM(G31,G40),IF(COUNTIF('SOURCE CC'!$F:$F,$A23 &amp; "?")&gt;0,SUMIF('SOURCE CC'!$F:$F,$A23 &amp; "?", 'SOURCE CC'!$C:$C),"...")))</f>
        <v>...</v>
      </c>
      <c r="H23" s="654" t="str">
        <f>IF(COUNTIF('SOURCE CG'!$F:$F,$A23)&gt;0,SUMIF('SOURCE CG'!$F:$F,$A23,'SOURCE CG'!$C:$C),IF(COUNT(H31,H40)&gt;0,SUM(H31,H40),IF(COUNTIF('SOURCE CG'!$F:$F,$A23 &amp; "?")&gt;0,SUMIF('SOURCE CG'!$F:$F,$A23 &amp; "?", 'SOURCE CG'!$C:$C),IF(COUNT(D23:G23)&gt;0,SUM(D23:G23),"..."))))</f>
        <v>...</v>
      </c>
      <c r="I23" s="654" t="str">
        <f>IF(COUNTIF('SOURCE SG'!$F:$F,$A23)&gt;0,SUMIF('SOURCE SG'!$F:$F,$A23,'SOURCE SG'!$C:$C),IF(COUNT(I31,I40)&gt;0,SUM(I31,I40),IF(COUNTIF('SOURCE SG'!$F:$F,$A23 &amp; "?")&gt;0,SUMIF('SOURCE SG'!$F:$F,$A23 &amp; "?", 'SOURCE SG'!$C:$C),"...")))</f>
        <v>...</v>
      </c>
      <c r="J23" s="654" t="str">
        <f>IF(COUNTIF('SOURCE LG'!$F:$F,$A23)&gt;0,SUMIF('SOURCE LG'!$F:$F,$A23,'SOURCE LG'!$C:$C),IF(COUNT(J31,J40)&gt;0,SUM(J31,J40),IF(COUNTIF('SOURCE LG'!$F:$F,$A23 &amp; "?")&gt;0,SUMIF('SOURCE LG'!$F:$F,$A23 &amp; "?", 'SOURCE LG'!$C:$C),"...")))</f>
        <v>...</v>
      </c>
      <c r="K23" s="654" t="str">
        <f>IF(COUNTIF('SOURCE CT'!$F:$F,$A23)&gt;0,SUMIF('SOURCE CT'!$F:$F,$A23,'SOURCE CT'!$C:$C),IF(COUNT(K31,K40)&gt;0,SUM(K31,K40),IF(COUNTIF('SOURCE CT'!$F:$F,$A23 &amp; "?")&gt;0,SUMIF('SOURCE CT'!$F:$F,$A23 &amp; "?", 'SOURCE CT'!$C:$C),"...")))</f>
        <v>...</v>
      </c>
      <c r="L23" s="654" t="str">
        <f>IF(COUNTIF('SOURCE GG'!$F:$F,$A23)&gt;0,SUMIF('SOURCE GG'!$F:$F,$A23,'SOURCE GG'!$C:$C),IF(COUNT(L31,L40)&gt;0,SUM(L31,L40),IF(COUNTIF('SOURCE GG'!$F:$F,$A23 &amp; "?")&gt;0,SUMIF('SOURCE GG'!$F:$F,$A23 &amp; "?", 'SOURCE GG'!$C:$C),IF(COUNT(H23:K23)&gt;0,SUM(H23:K23),"..."))))</f>
        <v>...</v>
      </c>
      <c r="M23" s="654" t="str">
        <f>IF(COUNTIF('SOURCE NFPC'!$F:$F,$A23)&gt;0,SUMIF('SOURCE NFPC'!$F:$F,$A23,'SOURCE NFPC'!$C:$C),IF(COUNT(M31,M40)&gt;0,SUM(M31,M40),IF(COUNTIF('SOURCE NFPC'!$F:$F,$A23 &amp; "?")&gt;0,SUMIF('SOURCE NFPC'!$F:$F,$A23 &amp; "?", 'SOURCE NFPC'!$C:$C),"...")))</f>
        <v>...</v>
      </c>
      <c r="N23" s="654" t="str">
        <f>IF(COUNTIF('SOURCE CN'!$F:$F,$A23)&gt;0,SUMIF('SOURCE CN'!$F:$F,$A23,'SOURCE CN'!$C:$C),IF(COUNT(N31,N40)&gt;0,SUM(N31,N40),IF(COUNTIF('SOURCE CN'!$F:$F,$A23 &amp; "?")&gt;0,SUMIF('SOURCE CN'!$F:$F,$A23 &amp; "?", 'SOURCE CN'!$C:$C),"...")))</f>
        <v>...</v>
      </c>
      <c r="O23" s="654" t="str">
        <f>IF(COUNTIF('SOURCE NFPS'!$F:$F,$A23)&gt;0,SUMIF('SOURCE NFPS'!$F:$F,$A23,'SOURCE NFPS'!$C:$C),IF(COUNT(O31,O40)&gt;0,SUM(O31,O40),IF(COUNTIF('SOURCE NFPS'!$F:$F,$A23 &amp; "?")&gt;0,SUMIF('SOURCE NFPS'!$F:$F,$A23 &amp; "?", 'SOURCE NFPS'!$C:$C),IF(COUNT(L23:N23)&gt;0,SUM(L23:N23),"..."))))</f>
        <v>...</v>
      </c>
      <c r="Q23" s="655">
        <f t="shared" si="0"/>
        <v>0</v>
      </c>
      <c r="R23" s="656">
        <f t="shared" si="1"/>
        <v>0</v>
      </c>
      <c r="S23" s="657">
        <f t="shared" si="2"/>
        <v>0</v>
      </c>
      <c r="U23" s="721">
        <v>6202</v>
      </c>
      <c r="V23" s="721" t="str">
        <f t="shared" si="3"/>
        <v>A6202</v>
      </c>
    </row>
    <row r="24" spans="1:22" s="720" customFormat="1" ht="12.75" customHeight="1">
      <c r="A24" s="686">
        <v>6203</v>
      </c>
      <c r="B24" s="652" t="s">
        <v>1167</v>
      </c>
      <c r="C24" s="653" t="s">
        <v>1063</v>
      </c>
      <c r="D24" s="654" t="str">
        <f>IF(COUNTIF('SOURCE BA'!$F:$F,$A24)&gt;0,SUMIF('SOURCE BA'!$F:$F,$A24,'SOURCE BA'!$C:$C),IF(COUNT(D32,D41)&gt;0,SUM(D32,D41),IF(COUNTIF('SOURCE BA'!$F:$F,$A24 &amp; "?")&gt;0,SUMIF('SOURCE BA'!$F:$F,$A24 &amp; "?", 'SOURCE BA'!$C:$C),"...")))</f>
        <v>...</v>
      </c>
      <c r="E24" s="654" t="str">
        <f>IF(COUNTIF('SOURCE EA'!$F:$F,$A24)&gt;0,SUMIF('SOURCE EA'!$F:$F,$A24,'SOURCE EA'!$C:$C),IF(COUNT(E32,E41)&gt;0,SUM(E32,E41),IF(COUNTIF('SOURCE EA'!$F:$F,$A24 &amp; "?")&gt;0,SUMIF('SOURCE EA'!$F:$F,$A24 &amp; "?", 'SOURCE EA'!$C:$C),"...")))</f>
        <v>...</v>
      </c>
      <c r="F24" s="654" t="str">
        <f>IF(COUNTIF('SOURCE SS'!$F:$F,$A24)&gt;0,SUMIF('SOURCE SS'!$F:$F,$A24,'SOURCE SS'!$C:$C),IF(COUNT(F32,F41)&gt;0,SUM(F32,F41),IF(COUNTIF('SOURCE SS'!$F:$F,$A24 &amp; "?")&gt;0,SUMIF('SOURCE SS'!$F:$F,$A24 &amp; "?", 'SOURCE SS'!$C:$C),"...")))</f>
        <v>...</v>
      </c>
      <c r="G24" s="654" t="str">
        <f>IF(COUNTIF('SOURCE CC'!$F:$F,$A24)&gt;0,SUMIF('SOURCE CC'!$F:$F,$A24,'SOURCE CC'!$C:$C),IF(COUNT(G32,G41)&gt;0,SUM(G32,G41),IF(COUNTIF('SOURCE CC'!$F:$F,$A24 &amp; "?")&gt;0,SUMIF('SOURCE CC'!$F:$F,$A24 &amp; "?", 'SOURCE CC'!$C:$C),"...")))</f>
        <v>...</v>
      </c>
      <c r="H24" s="654" t="str">
        <f>IF(COUNTIF('SOURCE CG'!$F:$F,$A24)&gt;0,SUMIF('SOURCE CG'!$F:$F,$A24,'SOURCE CG'!$C:$C),IF(COUNT(H32,H41)&gt;0,SUM(H32,H41),IF(COUNTIF('SOURCE CG'!$F:$F,$A24 &amp; "?")&gt;0,SUMIF('SOURCE CG'!$F:$F,$A24 &amp; "?", 'SOURCE CG'!$C:$C),IF(COUNT(D24:G24)&gt;0,SUM(D24:G24),"..."))))</f>
        <v>...</v>
      </c>
      <c r="I24" s="654" t="str">
        <f>IF(COUNTIF('SOURCE SG'!$F:$F,$A24)&gt;0,SUMIF('SOURCE SG'!$F:$F,$A24,'SOURCE SG'!$C:$C),IF(COUNT(I32,I41)&gt;0,SUM(I32,I41),IF(COUNTIF('SOURCE SG'!$F:$F,$A24 &amp; "?")&gt;0,SUMIF('SOURCE SG'!$F:$F,$A24 &amp; "?", 'SOURCE SG'!$C:$C),"...")))</f>
        <v>...</v>
      </c>
      <c r="J24" s="654" t="str">
        <f>IF(COUNTIF('SOURCE LG'!$F:$F,$A24)&gt;0,SUMIF('SOURCE LG'!$F:$F,$A24,'SOURCE LG'!$C:$C),IF(COUNT(J32,J41)&gt;0,SUM(J32,J41),IF(COUNTIF('SOURCE LG'!$F:$F,$A24 &amp; "?")&gt;0,SUMIF('SOURCE LG'!$F:$F,$A24 &amp; "?", 'SOURCE LG'!$C:$C),"...")))</f>
        <v>...</v>
      </c>
      <c r="K24" s="654" t="str">
        <f>IF(COUNTIF('SOURCE CT'!$F:$F,$A24)&gt;0,SUMIF('SOURCE CT'!$F:$F,$A24,'SOURCE CT'!$C:$C),IF(COUNT(K32,K41)&gt;0,SUM(K32,K41),IF(COUNTIF('SOURCE CT'!$F:$F,$A24 &amp; "?")&gt;0,SUMIF('SOURCE CT'!$F:$F,$A24 &amp; "?", 'SOURCE CT'!$C:$C),"...")))</f>
        <v>...</v>
      </c>
      <c r="L24" s="654" t="str">
        <f>IF(COUNTIF('SOURCE GG'!$F:$F,$A24)&gt;0,SUMIF('SOURCE GG'!$F:$F,$A24,'SOURCE GG'!$C:$C),IF(COUNT(L32,L41)&gt;0,SUM(L32,L41),IF(COUNTIF('SOURCE GG'!$F:$F,$A24 &amp; "?")&gt;0,SUMIF('SOURCE GG'!$F:$F,$A24 &amp; "?", 'SOURCE GG'!$C:$C),IF(COUNT(H24:K24)&gt;0,SUM(H24:K24),"..."))))</f>
        <v>...</v>
      </c>
      <c r="M24" s="654" t="str">
        <f>IF(COUNTIF('SOURCE NFPC'!$F:$F,$A24)&gt;0,SUMIF('SOURCE NFPC'!$F:$F,$A24,'SOURCE NFPC'!$C:$C),IF(COUNT(M32,M41)&gt;0,SUM(M32,M41),IF(COUNTIF('SOURCE NFPC'!$F:$F,$A24 &amp; "?")&gt;0,SUMIF('SOURCE NFPC'!$F:$F,$A24 &amp; "?", 'SOURCE NFPC'!$C:$C),"...")))</f>
        <v>...</v>
      </c>
      <c r="N24" s="654" t="str">
        <f>IF(COUNTIF('SOURCE CN'!$F:$F,$A24)&gt;0,SUMIF('SOURCE CN'!$F:$F,$A24,'SOURCE CN'!$C:$C),IF(COUNT(N32,N41)&gt;0,SUM(N32,N41),IF(COUNTIF('SOURCE CN'!$F:$F,$A24 &amp; "?")&gt;0,SUMIF('SOURCE CN'!$F:$F,$A24 &amp; "?", 'SOURCE CN'!$C:$C),"...")))</f>
        <v>...</v>
      </c>
      <c r="O24" s="654" t="str">
        <f>IF(COUNTIF('SOURCE NFPS'!$F:$F,$A24)&gt;0,SUMIF('SOURCE NFPS'!$F:$F,$A24,'SOURCE NFPS'!$C:$C),IF(COUNT(O32,O41)&gt;0,SUM(O32,O41),IF(COUNTIF('SOURCE NFPS'!$F:$F,$A24 &amp; "?")&gt;0,SUMIF('SOURCE NFPS'!$F:$F,$A24 &amp; "?", 'SOURCE NFPS'!$C:$C),IF(COUNT(L24:N24)&gt;0,SUM(L24:N24),"..."))))</f>
        <v>...</v>
      </c>
      <c r="Q24" s="655">
        <f t="shared" si="0"/>
        <v>0</v>
      </c>
      <c r="R24" s="656">
        <f t="shared" si="1"/>
        <v>0</v>
      </c>
      <c r="S24" s="657">
        <f t="shared" si="2"/>
        <v>0</v>
      </c>
      <c r="U24" s="721">
        <v>6203</v>
      </c>
      <c r="V24" s="721" t="str">
        <f t="shared" si="3"/>
        <v>A6203</v>
      </c>
    </row>
    <row r="25" spans="1:22" s="720" customFormat="1" ht="10.5" customHeight="1">
      <c r="A25" s="686">
        <v>6204</v>
      </c>
      <c r="B25" s="652" t="s">
        <v>1168</v>
      </c>
      <c r="C25" s="653" t="s">
        <v>1063</v>
      </c>
      <c r="D25" s="654" t="str">
        <f>IF(COUNTIF('SOURCE BA'!$F:$F,$A25)&gt;0,SUMIF('SOURCE BA'!$F:$F,$A25,'SOURCE BA'!$C:$C),IF(COUNT(D33,D42)&gt;0,SUM(D33,D42),IF(COUNTIF('SOURCE BA'!$F:$F,$A25 &amp; "?")&gt;0,SUMIF('SOURCE BA'!$F:$F,$A25 &amp; "?", 'SOURCE BA'!$C:$C),"...")))</f>
        <v>...</v>
      </c>
      <c r="E25" s="654" t="str">
        <f>IF(COUNTIF('SOURCE EA'!$F:$F,$A25)&gt;0,SUMIF('SOURCE EA'!$F:$F,$A25,'SOURCE EA'!$C:$C),IF(COUNT(E33,E42)&gt;0,SUM(E33,E42),IF(COUNTIF('SOURCE EA'!$F:$F,$A25 &amp; "?")&gt;0,SUMIF('SOURCE EA'!$F:$F,$A25 &amp; "?", 'SOURCE EA'!$C:$C),"...")))</f>
        <v>...</v>
      </c>
      <c r="F25" s="654" t="str">
        <f>IF(COUNTIF('SOURCE SS'!$F:$F,$A25)&gt;0,SUMIF('SOURCE SS'!$F:$F,$A25,'SOURCE SS'!$C:$C),IF(COUNT(F33,F42)&gt;0,SUM(F33,F42),IF(COUNTIF('SOURCE SS'!$F:$F,$A25 &amp; "?")&gt;0,SUMIF('SOURCE SS'!$F:$F,$A25 &amp; "?", 'SOURCE SS'!$C:$C),"...")))</f>
        <v>...</v>
      </c>
      <c r="G25" s="654" t="str">
        <f>IF(COUNTIF('SOURCE CC'!$F:$F,$A25)&gt;0,SUMIF('SOURCE CC'!$F:$F,$A25,'SOURCE CC'!$C:$C),IF(COUNT(G33,G42)&gt;0,SUM(G33,G42),IF(COUNTIF('SOURCE CC'!$F:$F,$A25 &amp; "?")&gt;0,SUMIF('SOURCE CC'!$F:$F,$A25 &amp; "?", 'SOURCE CC'!$C:$C),"...")))</f>
        <v>...</v>
      </c>
      <c r="H25" s="654" t="str">
        <f>IF(COUNTIF('SOURCE CG'!$F:$F,$A25)&gt;0,SUMIF('SOURCE CG'!$F:$F,$A25,'SOURCE CG'!$C:$C),IF(COUNT(H33,H42)&gt;0,SUM(H33,H42),IF(COUNTIF('SOURCE CG'!$F:$F,$A25 &amp; "?")&gt;0,SUMIF('SOURCE CG'!$F:$F,$A25 &amp; "?", 'SOURCE CG'!$C:$C),IF(COUNT(D25:G25)&gt;0,SUM(D25:G25),"..."))))</f>
        <v>...</v>
      </c>
      <c r="I25" s="654" t="str">
        <f>IF(COUNTIF('SOURCE SG'!$F:$F,$A25)&gt;0,SUMIF('SOURCE SG'!$F:$F,$A25,'SOURCE SG'!$C:$C),IF(COUNT(I33,I42)&gt;0,SUM(I33,I42),IF(COUNTIF('SOURCE SG'!$F:$F,$A25 &amp; "?")&gt;0,SUMIF('SOURCE SG'!$F:$F,$A25 &amp; "?", 'SOURCE SG'!$C:$C),"...")))</f>
        <v>...</v>
      </c>
      <c r="J25" s="654" t="str">
        <f>IF(COUNTIF('SOURCE LG'!$F:$F,$A25)&gt;0,SUMIF('SOURCE LG'!$F:$F,$A25,'SOURCE LG'!$C:$C),IF(COUNT(J33,J42)&gt;0,SUM(J33,J42),IF(COUNTIF('SOURCE LG'!$F:$F,$A25 &amp; "?")&gt;0,SUMIF('SOURCE LG'!$F:$F,$A25 &amp; "?", 'SOURCE LG'!$C:$C),"...")))</f>
        <v>...</v>
      </c>
      <c r="K25" s="654" t="str">
        <f>IF(COUNTIF('SOURCE CT'!$F:$F,$A25)&gt;0,SUMIF('SOURCE CT'!$F:$F,$A25,'SOURCE CT'!$C:$C),IF(COUNT(K33,K42)&gt;0,SUM(K33,K42),IF(COUNTIF('SOURCE CT'!$F:$F,$A25 &amp; "?")&gt;0,SUMIF('SOURCE CT'!$F:$F,$A25 &amp; "?", 'SOURCE CT'!$C:$C),"...")))</f>
        <v>...</v>
      </c>
      <c r="L25" s="654" t="str">
        <f>IF(COUNTIF('SOURCE GG'!$F:$F,$A25)&gt;0,SUMIF('SOURCE GG'!$F:$F,$A25,'SOURCE GG'!$C:$C),IF(COUNT(L33,L42)&gt;0,SUM(L33,L42),IF(COUNTIF('SOURCE GG'!$F:$F,$A25 &amp; "?")&gt;0,SUMIF('SOURCE GG'!$F:$F,$A25 &amp; "?", 'SOURCE GG'!$C:$C),IF(COUNT(H25:K25)&gt;0,SUM(H25:K25),"..."))))</f>
        <v>...</v>
      </c>
      <c r="M25" s="654" t="str">
        <f>IF(COUNTIF('SOURCE NFPC'!$F:$F,$A25)&gt;0,SUMIF('SOURCE NFPC'!$F:$F,$A25,'SOURCE NFPC'!$C:$C),IF(COUNT(M33,M42)&gt;0,SUM(M33,M42),IF(COUNTIF('SOURCE NFPC'!$F:$F,$A25 &amp; "?")&gt;0,SUMIF('SOURCE NFPC'!$F:$F,$A25 &amp; "?", 'SOURCE NFPC'!$C:$C),"...")))</f>
        <v>...</v>
      </c>
      <c r="N25" s="654" t="str">
        <f>IF(COUNTIF('SOURCE CN'!$F:$F,$A25)&gt;0,SUMIF('SOURCE CN'!$F:$F,$A25,'SOURCE CN'!$C:$C),IF(COUNT(N33,N42)&gt;0,SUM(N33,N42),IF(COUNTIF('SOURCE CN'!$F:$F,$A25 &amp; "?")&gt;0,SUMIF('SOURCE CN'!$F:$F,$A25 &amp; "?", 'SOURCE CN'!$C:$C),"...")))</f>
        <v>...</v>
      </c>
      <c r="O25" s="654" t="str">
        <f>IF(COUNTIF('SOURCE NFPS'!$F:$F,$A25)&gt;0,SUMIF('SOURCE NFPS'!$F:$F,$A25,'SOURCE NFPS'!$C:$C),IF(COUNT(O33,O42)&gt;0,SUM(O33,O42),IF(COUNTIF('SOURCE NFPS'!$F:$F,$A25 &amp; "?")&gt;0,SUMIF('SOURCE NFPS'!$F:$F,$A25 &amp; "?", 'SOURCE NFPS'!$C:$C),IF(COUNT(L25:N25)&gt;0,SUM(L25:N25),"..."))))</f>
        <v>...</v>
      </c>
      <c r="Q25" s="655">
        <f t="shared" si="0"/>
        <v>0</v>
      </c>
      <c r="R25" s="656">
        <f t="shared" si="1"/>
        <v>0</v>
      </c>
      <c r="S25" s="657">
        <f t="shared" si="2"/>
        <v>0</v>
      </c>
      <c r="U25" s="721">
        <v>6204</v>
      </c>
      <c r="V25" s="721" t="str">
        <f t="shared" si="3"/>
        <v>A6204</v>
      </c>
    </row>
    <row r="26" spans="1:22" s="720" customFormat="1" ht="13.5" customHeight="1">
      <c r="A26" s="686">
        <v>6205</v>
      </c>
      <c r="B26" s="652" t="s">
        <v>1169</v>
      </c>
      <c r="C26" s="653" t="s">
        <v>1063</v>
      </c>
      <c r="D26" s="654" t="str">
        <f>IF(COUNTIF('SOURCE BA'!$F:$F,$A26)&gt;0,SUMIF('SOURCE BA'!$F:$F,$A26,'SOURCE BA'!$C:$C),IF(COUNT(D34,D43)&gt;0,SUM(D34,D43),IF(COUNTIF('SOURCE BA'!$F:$F,$A26 &amp; "?")&gt;0,SUMIF('SOURCE BA'!$F:$F,$A26 &amp; "?", 'SOURCE BA'!$C:$C),"...")))</f>
        <v>...</v>
      </c>
      <c r="E26" s="654" t="str">
        <f>IF(COUNTIF('SOURCE EA'!$F:$F,$A26)&gt;0,SUMIF('SOURCE EA'!$F:$F,$A26,'SOURCE EA'!$C:$C),IF(COUNT(E34,E43)&gt;0,SUM(E34,E43),IF(COUNTIF('SOURCE EA'!$F:$F,$A26 &amp; "?")&gt;0,SUMIF('SOURCE EA'!$F:$F,$A26 &amp; "?", 'SOURCE EA'!$C:$C),"...")))</f>
        <v>...</v>
      </c>
      <c r="F26" s="654" t="str">
        <f>IF(COUNTIF('SOURCE SS'!$F:$F,$A26)&gt;0,SUMIF('SOURCE SS'!$F:$F,$A26,'SOURCE SS'!$C:$C),IF(COUNT(F34,F43)&gt;0,SUM(F34,F43),IF(COUNTIF('SOURCE SS'!$F:$F,$A26 &amp; "?")&gt;0,SUMIF('SOURCE SS'!$F:$F,$A26 &amp; "?", 'SOURCE SS'!$C:$C),"...")))</f>
        <v>...</v>
      </c>
      <c r="G26" s="654" t="str">
        <f>IF(COUNTIF('SOURCE CC'!$F:$F,$A26)&gt;0,SUMIF('SOURCE CC'!$F:$F,$A26,'SOURCE CC'!$C:$C),IF(COUNT(G34,G43)&gt;0,SUM(G34,G43),IF(COUNTIF('SOURCE CC'!$F:$F,$A26 &amp; "?")&gt;0,SUMIF('SOURCE CC'!$F:$F,$A26 &amp; "?", 'SOURCE CC'!$C:$C),"...")))</f>
        <v>...</v>
      </c>
      <c r="H26" s="654" t="str">
        <f>IF(COUNTIF('SOURCE CG'!$F:$F,$A26)&gt;0,SUMIF('SOURCE CG'!$F:$F,$A26,'SOURCE CG'!$C:$C),IF(COUNT(H34,H43)&gt;0,SUM(H34,H43),IF(COUNTIF('SOURCE CG'!$F:$F,$A26 &amp; "?")&gt;0,SUMIF('SOURCE CG'!$F:$F,$A26 &amp; "?", 'SOURCE CG'!$C:$C),IF(COUNT(D26:G26)&gt;0,SUM(D26:G26),"..."))))</f>
        <v>...</v>
      </c>
      <c r="I26" s="654" t="str">
        <f>IF(COUNTIF('SOURCE SG'!$F:$F,$A26)&gt;0,SUMIF('SOURCE SG'!$F:$F,$A26,'SOURCE SG'!$C:$C),IF(COUNT(I34,I43)&gt;0,SUM(I34,I43),IF(COUNTIF('SOURCE SG'!$F:$F,$A26 &amp; "?")&gt;0,SUMIF('SOURCE SG'!$F:$F,$A26 &amp; "?", 'SOURCE SG'!$C:$C),"...")))</f>
        <v>...</v>
      </c>
      <c r="J26" s="654" t="str">
        <f>IF(COUNTIF('SOURCE LG'!$F:$F,$A26)&gt;0,SUMIF('SOURCE LG'!$F:$F,$A26,'SOURCE LG'!$C:$C),IF(COUNT(J34,J43)&gt;0,SUM(J34,J43),IF(COUNTIF('SOURCE LG'!$F:$F,$A26 &amp; "?")&gt;0,SUMIF('SOURCE LG'!$F:$F,$A26 &amp; "?", 'SOURCE LG'!$C:$C),"...")))</f>
        <v>...</v>
      </c>
      <c r="K26" s="654" t="str">
        <f>IF(COUNTIF('SOURCE CT'!$F:$F,$A26)&gt;0,SUMIF('SOURCE CT'!$F:$F,$A26,'SOURCE CT'!$C:$C),IF(COUNT(K34,K43)&gt;0,SUM(K34,K43),IF(COUNTIF('SOURCE CT'!$F:$F,$A26 &amp; "?")&gt;0,SUMIF('SOURCE CT'!$F:$F,$A26 &amp; "?", 'SOURCE CT'!$C:$C),"...")))</f>
        <v>...</v>
      </c>
      <c r="L26" s="654" t="str">
        <f>IF(COUNTIF('SOURCE GG'!$F:$F,$A26)&gt;0,SUMIF('SOURCE GG'!$F:$F,$A26,'SOURCE GG'!$C:$C),IF(COUNT(L34,L43)&gt;0,SUM(L34,L43),IF(COUNTIF('SOURCE GG'!$F:$F,$A26 &amp; "?")&gt;0,SUMIF('SOURCE GG'!$F:$F,$A26 &amp; "?", 'SOURCE GG'!$C:$C),IF(COUNT(H26:K26)&gt;0,SUM(H26:K26),"..."))))</f>
        <v>...</v>
      </c>
      <c r="M26" s="654" t="str">
        <f>IF(COUNTIF('SOURCE NFPC'!$F:$F,$A26)&gt;0,SUMIF('SOURCE NFPC'!$F:$F,$A26,'SOURCE NFPC'!$C:$C),IF(COUNT(M34,M43)&gt;0,SUM(M34,M43),IF(COUNTIF('SOURCE NFPC'!$F:$F,$A26 &amp; "?")&gt;0,SUMIF('SOURCE NFPC'!$F:$F,$A26 &amp; "?", 'SOURCE NFPC'!$C:$C),"...")))</f>
        <v>...</v>
      </c>
      <c r="N26" s="654" t="str">
        <f>IF(COUNTIF('SOURCE CN'!$F:$F,$A26)&gt;0,SUMIF('SOURCE CN'!$F:$F,$A26,'SOURCE CN'!$C:$C),IF(COUNT(N34,N43)&gt;0,SUM(N34,N43),IF(COUNTIF('SOURCE CN'!$F:$F,$A26 &amp; "?")&gt;0,SUMIF('SOURCE CN'!$F:$F,$A26 &amp; "?", 'SOURCE CN'!$C:$C),"...")))</f>
        <v>...</v>
      </c>
      <c r="O26" s="654" t="str">
        <f>IF(COUNTIF('SOURCE NFPS'!$F:$F,$A26)&gt;0,SUMIF('SOURCE NFPS'!$F:$F,$A26,'SOURCE NFPS'!$C:$C),IF(COUNT(O34,O43)&gt;0,SUM(O34,O43),IF(COUNTIF('SOURCE NFPS'!$F:$F,$A26 &amp; "?")&gt;0,SUMIF('SOURCE NFPS'!$F:$F,$A26 &amp; "?", 'SOURCE NFPS'!$C:$C),IF(COUNT(L26:N26)&gt;0,SUM(L26:N26),"..."))))</f>
        <v>...</v>
      </c>
      <c r="Q26" s="655">
        <f t="shared" si="0"/>
        <v>0</v>
      </c>
      <c r="R26" s="656">
        <f t="shared" si="1"/>
        <v>0</v>
      </c>
      <c r="S26" s="657">
        <f t="shared" si="2"/>
        <v>0</v>
      </c>
      <c r="U26" s="721">
        <v>6205</v>
      </c>
      <c r="V26" s="721" t="str">
        <f t="shared" si="3"/>
        <v>A6205</v>
      </c>
    </row>
    <row r="27" spans="1:22" s="720" customFormat="1" ht="12.75" customHeight="1">
      <c r="A27" s="686">
        <v>6206</v>
      </c>
      <c r="B27" s="652" t="s">
        <v>1170</v>
      </c>
      <c r="C27" s="653" t="s">
        <v>1063</v>
      </c>
      <c r="D27" s="654" t="str">
        <f>IF(COUNTIF('SOURCE BA'!$F:$F,$A27)&gt;0,SUMIF('SOURCE BA'!$F:$F,$A27,'SOURCE BA'!$C:$C),IF(COUNT(D35,D44)&gt;0,SUM(D35,D44),IF(COUNTIF('SOURCE BA'!$F:$F,$A27 &amp; "?")&gt;0,SUMIF('SOURCE BA'!$F:$F,$A27 &amp; "?", 'SOURCE BA'!$C:$C),"...")))</f>
        <v>...</v>
      </c>
      <c r="E27" s="654" t="str">
        <f>IF(COUNTIF('SOURCE EA'!$F:$F,$A27)&gt;0,SUMIF('SOURCE EA'!$F:$F,$A27,'SOURCE EA'!$C:$C),IF(COUNT(E35,E44)&gt;0,SUM(E35,E44),IF(COUNTIF('SOURCE EA'!$F:$F,$A27 &amp; "?")&gt;0,SUMIF('SOURCE EA'!$F:$F,$A27 &amp; "?", 'SOURCE EA'!$C:$C),"...")))</f>
        <v>...</v>
      </c>
      <c r="F27" s="654" t="str">
        <f>IF(COUNTIF('SOURCE SS'!$F:$F,$A27)&gt;0,SUMIF('SOURCE SS'!$F:$F,$A27,'SOURCE SS'!$C:$C),IF(COUNT(F35,F44)&gt;0,SUM(F35,F44),IF(COUNTIF('SOURCE SS'!$F:$F,$A27 &amp; "?")&gt;0,SUMIF('SOURCE SS'!$F:$F,$A27 &amp; "?", 'SOURCE SS'!$C:$C),"...")))</f>
        <v>...</v>
      </c>
      <c r="G27" s="654" t="str">
        <f>IF(COUNTIF('SOURCE CC'!$F:$F,$A27)&gt;0,SUMIF('SOURCE CC'!$F:$F,$A27,'SOURCE CC'!$C:$C),IF(COUNT(G35,G44)&gt;0,SUM(G35,G44),IF(COUNTIF('SOURCE CC'!$F:$F,$A27 &amp; "?")&gt;0,SUMIF('SOURCE CC'!$F:$F,$A27 &amp; "?", 'SOURCE CC'!$C:$C),"...")))</f>
        <v>...</v>
      </c>
      <c r="H27" s="654" t="str">
        <f>IF(COUNTIF('SOURCE CG'!$F:$F,$A27)&gt;0,SUMIF('SOURCE CG'!$F:$F,$A27,'SOURCE CG'!$C:$C),IF(COUNT(H35,H44)&gt;0,SUM(H35,H44),IF(COUNTIF('SOURCE CG'!$F:$F,$A27 &amp; "?")&gt;0,SUMIF('SOURCE CG'!$F:$F,$A27 &amp; "?", 'SOURCE CG'!$C:$C),IF(COUNT(D27:G27)&gt;0,SUM(D27:G27),"..."))))</f>
        <v>...</v>
      </c>
      <c r="I27" s="654" t="str">
        <f>IF(COUNTIF('SOURCE SG'!$F:$F,$A27)&gt;0,SUMIF('SOURCE SG'!$F:$F,$A27,'SOURCE SG'!$C:$C),IF(COUNT(I35,I44)&gt;0,SUM(I35,I44),IF(COUNTIF('SOURCE SG'!$F:$F,$A27 &amp; "?")&gt;0,SUMIF('SOURCE SG'!$F:$F,$A27 &amp; "?", 'SOURCE SG'!$C:$C),"...")))</f>
        <v>...</v>
      </c>
      <c r="J27" s="654" t="str">
        <f>IF(COUNTIF('SOURCE LG'!$F:$F,$A27)&gt;0,SUMIF('SOURCE LG'!$F:$F,$A27,'SOURCE LG'!$C:$C),IF(COUNT(J35,J44)&gt;0,SUM(J35,J44),IF(COUNTIF('SOURCE LG'!$F:$F,$A27 &amp; "?")&gt;0,SUMIF('SOURCE LG'!$F:$F,$A27 &amp; "?", 'SOURCE LG'!$C:$C),"...")))</f>
        <v>...</v>
      </c>
      <c r="K27" s="654" t="str">
        <f>IF(COUNTIF('SOURCE CT'!$F:$F,$A27)&gt;0,SUMIF('SOURCE CT'!$F:$F,$A27,'SOURCE CT'!$C:$C),IF(COUNT(K35,K44)&gt;0,SUM(K35,K44),IF(COUNTIF('SOURCE CT'!$F:$F,$A27 &amp; "?")&gt;0,SUMIF('SOURCE CT'!$F:$F,$A27 &amp; "?", 'SOURCE CT'!$C:$C),"...")))</f>
        <v>...</v>
      </c>
      <c r="L27" s="654" t="str">
        <f>IF(COUNTIF('SOURCE GG'!$F:$F,$A27)&gt;0,SUMIF('SOURCE GG'!$F:$F,$A27,'SOURCE GG'!$C:$C),IF(COUNT(L35,L44)&gt;0,SUM(L35,L44),IF(COUNTIF('SOURCE GG'!$F:$F,$A27 &amp; "?")&gt;0,SUMIF('SOURCE GG'!$F:$F,$A27 &amp; "?", 'SOURCE GG'!$C:$C),IF(COUNT(H27:K27)&gt;0,SUM(H27:K27),"..."))))</f>
        <v>...</v>
      </c>
      <c r="M27" s="654" t="str">
        <f>IF(COUNTIF('SOURCE NFPC'!$F:$F,$A27)&gt;0,SUMIF('SOURCE NFPC'!$F:$F,$A27,'SOURCE NFPC'!$C:$C),IF(COUNT(M35,M44)&gt;0,SUM(M35,M44),IF(COUNTIF('SOURCE NFPC'!$F:$F,$A27 &amp; "?")&gt;0,SUMIF('SOURCE NFPC'!$F:$F,$A27 &amp; "?", 'SOURCE NFPC'!$C:$C),"...")))</f>
        <v>...</v>
      </c>
      <c r="N27" s="654" t="str">
        <f>IF(COUNTIF('SOURCE CN'!$F:$F,$A27)&gt;0,SUMIF('SOURCE CN'!$F:$F,$A27,'SOURCE CN'!$C:$C),IF(COUNT(N35,N44)&gt;0,SUM(N35,N44),IF(COUNTIF('SOURCE CN'!$F:$F,$A27 &amp; "?")&gt;0,SUMIF('SOURCE CN'!$F:$F,$A27 &amp; "?", 'SOURCE CN'!$C:$C),"...")))</f>
        <v>...</v>
      </c>
      <c r="O27" s="654" t="str">
        <f>IF(COUNTIF('SOURCE NFPS'!$F:$F,$A27)&gt;0,SUMIF('SOURCE NFPS'!$F:$F,$A27,'SOURCE NFPS'!$C:$C),IF(COUNT(O35,O44)&gt;0,SUM(O35,O44),IF(COUNTIF('SOURCE NFPS'!$F:$F,$A27 &amp; "?")&gt;0,SUMIF('SOURCE NFPS'!$F:$F,$A27 &amp; "?", 'SOURCE NFPS'!$C:$C),IF(COUNT(L27:N27)&gt;0,SUM(L27:N27),"..."))))</f>
        <v>...</v>
      </c>
      <c r="Q27" s="655">
        <f t="shared" si="0"/>
        <v>0</v>
      </c>
      <c r="R27" s="656">
        <f t="shared" si="1"/>
        <v>0</v>
      </c>
      <c r="S27" s="657">
        <f t="shared" si="2"/>
        <v>0</v>
      </c>
      <c r="U27" s="721">
        <v>6206</v>
      </c>
      <c r="V27" s="721" t="str">
        <f t="shared" si="3"/>
        <v>A6206</v>
      </c>
    </row>
    <row r="28" spans="1:22" s="720" customFormat="1" ht="13.5" customHeight="1">
      <c r="A28" s="686">
        <v>6207</v>
      </c>
      <c r="B28" s="652" t="s">
        <v>1171</v>
      </c>
      <c r="C28" s="653" t="s">
        <v>1063</v>
      </c>
      <c r="D28" s="654" t="str">
        <f>IF(COUNTIF('SOURCE BA'!$F:$F,$A28)&gt;0,SUMIF('SOURCE BA'!$F:$F,$A28,'SOURCE BA'!$C:$C),IF(COUNT(D36,D45)&gt;0,SUM(D36,D45),IF(COUNTIF('SOURCE BA'!$F:$F,$A28 &amp; "?")&gt;0,SUMIF('SOURCE BA'!$F:$F,$A28 &amp; "?", 'SOURCE BA'!$C:$C),"...")))</f>
        <v>...</v>
      </c>
      <c r="E28" s="654" t="str">
        <f>IF(COUNTIF('SOURCE EA'!$F:$F,$A28)&gt;0,SUMIF('SOURCE EA'!$F:$F,$A28,'SOURCE EA'!$C:$C),IF(COUNT(E36,E45)&gt;0,SUM(E36,E45),IF(COUNTIF('SOURCE EA'!$F:$F,$A28 &amp; "?")&gt;0,SUMIF('SOURCE EA'!$F:$F,$A28 &amp; "?", 'SOURCE EA'!$C:$C),"...")))</f>
        <v>...</v>
      </c>
      <c r="F28" s="654" t="str">
        <f>IF(COUNTIF('SOURCE SS'!$F:$F,$A28)&gt;0,SUMIF('SOURCE SS'!$F:$F,$A28,'SOURCE SS'!$C:$C),IF(COUNT(F36,F45)&gt;0,SUM(F36,F45),IF(COUNTIF('SOURCE SS'!$F:$F,$A28 &amp; "?")&gt;0,SUMIF('SOURCE SS'!$F:$F,$A28 &amp; "?", 'SOURCE SS'!$C:$C),"...")))</f>
        <v>...</v>
      </c>
      <c r="G28" s="654" t="str">
        <f>IF(COUNTIF('SOURCE CC'!$F:$F,$A28)&gt;0,SUMIF('SOURCE CC'!$F:$F,$A28,'SOURCE CC'!$C:$C),IF(COUNT(G36,G45)&gt;0,SUM(G36,G45),IF(COUNTIF('SOURCE CC'!$F:$F,$A28 &amp; "?")&gt;0,SUMIF('SOURCE CC'!$F:$F,$A28 &amp; "?", 'SOURCE CC'!$C:$C),"...")))</f>
        <v>...</v>
      </c>
      <c r="H28" s="654" t="str">
        <f>IF(COUNTIF('SOURCE CG'!$F:$F,$A28)&gt;0,SUMIF('SOURCE CG'!$F:$F,$A28,'SOURCE CG'!$C:$C),IF(COUNT(H36,H45)&gt;0,SUM(H36,H45),IF(COUNTIF('SOURCE CG'!$F:$F,$A28 &amp; "?")&gt;0,SUMIF('SOURCE CG'!$F:$F,$A28 &amp; "?", 'SOURCE CG'!$C:$C),IF(COUNT(D28:G28)&gt;0,SUM(D28:G28),"..."))))</f>
        <v>...</v>
      </c>
      <c r="I28" s="654" t="str">
        <f>IF(COUNTIF('SOURCE SG'!$F:$F,$A28)&gt;0,SUMIF('SOURCE SG'!$F:$F,$A28,'SOURCE SG'!$C:$C),IF(COUNT(I36,I45)&gt;0,SUM(I36,I45),IF(COUNTIF('SOURCE SG'!$F:$F,$A28 &amp; "?")&gt;0,SUMIF('SOURCE SG'!$F:$F,$A28 &amp; "?", 'SOURCE SG'!$C:$C),"...")))</f>
        <v>...</v>
      </c>
      <c r="J28" s="654" t="str">
        <f>IF(COUNTIF('SOURCE LG'!$F:$F,$A28)&gt;0,SUMIF('SOURCE LG'!$F:$F,$A28,'SOURCE LG'!$C:$C),IF(COUNT(J36,J45)&gt;0,SUM(J36,J45),IF(COUNTIF('SOURCE LG'!$F:$F,$A28 &amp; "?")&gt;0,SUMIF('SOURCE LG'!$F:$F,$A28 &amp; "?", 'SOURCE LG'!$C:$C),"...")))</f>
        <v>...</v>
      </c>
      <c r="K28" s="654" t="str">
        <f>IF(COUNTIF('SOURCE CT'!$F:$F,$A28)&gt;0,SUMIF('SOURCE CT'!$F:$F,$A28,'SOURCE CT'!$C:$C),IF(COUNT(K36,K45)&gt;0,SUM(K36,K45),IF(COUNTIF('SOURCE CT'!$F:$F,$A28 &amp; "?")&gt;0,SUMIF('SOURCE CT'!$F:$F,$A28 &amp; "?", 'SOURCE CT'!$C:$C),"...")))</f>
        <v>...</v>
      </c>
      <c r="L28" s="654" t="str">
        <f>IF(COUNTIF('SOURCE GG'!$F:$F,$A28)&gt;0,SUMIF('SOURCE GG'!$F:$F,$A28,'SOURCE GG'!$C:$C),IF(COUNT(L36,L45)&gt;0,SUM(L36,L45),IF(COUNTIF('SOURCE GG'!$F:$F,$A28 &amp; "?")&gt;0,SUMIF('SOURCE GG'!$F:$F,$A28 &amp; "?", 'SOURCE GG'!$C:$C),IF(COUNT(H28:K28)&gt;0,SUM(H28:K28),"..."))))</f>
        <v>...</v>
      </c>
      <c r="M28" s="654" t="str">
        <f>IF(COUNTIF('SOURCE NFPC'!$F:$F,$A28)&gt;0,SUMIF('SOURCE NFPC'!$F:$F,$A28,'SOURCE NFPC'!$C:$C),IF(COUNT(M36,M45)&gt;0,SUM(M36,M45),IF(COUNTIF('SOURCE NFPC'!$F:$F,$A28 &amp; "?")&gt;0,SUMIF('SOURCE NFPC'!$F:$F,$A28 &amp; "?", 'SOURCE NFPC'!$C:$C),"...")))</f>
        <v>...</v>
      </c>
      <c r="N28" s="654" t="str">
        <f>IF(COUNTIF('SOURCE CN'!$F:$F,$A28)&gt;0,SUMIF('SOURCE CN'!$F:$F,$A28,'SOURCE CN'!$C:$C),IF(COUNT(N36,N45)&gt;0,SUM(N36,N45),IF(COUNTIF('SOURCE CN'!$F:$F,$A28 &amp; "?")&gt;0,SUMIF('SOURCE CN'!$F:$F,$A28 &amp; "?", 'SOURCE CN'!$C:$C),"...")))</f>
        <v>...</v>
      </c>
      <c r="O28" s="654" t="str">
        <f>IF(COUNTIF('SOURCE NFPS'!$F:$F,$A28)&gt;0,SUMIF('SOURCE NFPS'!$F:$F,$A28,'SOURCE NFPS'!$C:$C),IF(COUNT(O36,O45)&gt;0,SUM(O36,O45),IF(COUNTIF('SOURCE NFPS'!$F:$F,$A28 &amp; "?")&gt;0,SUMIF('SOURCE NFPS'!$F:$F,$A28 &amp; "?", 'SOURCE NFPS'!$C:$C),IF(COUNT(L28:N28)&gt;0,SUM(L28:N28),"..."))))</f>
        <v>...</v>
      </c>
      <c r="Q28" s="655">
        <f t="shared" si="0"/>
        <v>0</v>
      </c>
      <c r="R28" s="656">
        <f t="shared" si="1"/>
        <v>0</v>
      </c>
      <c r="S28" s="657">
        <f t="shared" si="2"/>
        <v>0</v>
      </c>
      <c r="U28" s="721">
        <v>6207</v>
      </c>
      <c r="V28" s="721" t="str">
        <f t="shared" si="3"/>
        <v>A6207</v>
      </c>
    </row>
    <row r="29" spans="1:22" s="720" customFormat="1" ht="12" customHeight="1">
      <c r="A29" s="686">
        <v>6208</v>
      </c>
      <c r="B29" s="652" t="s">
        <v>1172</v>
      </c>
      <c r="C29" s="653" t="s">
        <v>1063</v>
      </c>
      <c r="D29" s="654" t="str">
        <f>IF(COUNTIF('SOURCE BA'!$F:$F,$A29)&gt;0,SUMIF('SOURCE BA'!$F:$F,$A29,'SOURCE BA'!$C:$C),IF(COUNT(D37,D46)&gt;0,SUM(D37,D46),IF(COUNTIF('SOURCE BA'!$F:$F,$A29 &amp; "?")&gt;0,SUMIF('SOURCE BA'!$F:$F,$A29 &amp; "?", 'SOURCE BA'!$C:$C),"...")))</f>
        <v>...</v>
      </c>
      <c r="E29" s="654" t="str">
        <f>IF(COUNTIF('SOURCE EA'!$F:$F,$A29)&gt;0,SUMIF('SOURCE EA'!$F:$F,$A29,'SOURCE EA'!$C:$C),IF(COUNT(E37,E46)&gt;0,SUM(E37,E46),IF(COUNTIF('SOURCE EA'!$F:$F,$A29 &amp; "?")&gt;0,SUMIF('SOURCE EA'!$F:$F,$A29 &amp; "?", 'SOURCE EA'!$C:$C),"...")))</f>
        <v>...</v>
      </c>
      <c r="F29" s="654" t="str">
        <f>IF(COUNTIF('SOURCE SS'!$F:$F,$A29)&gt;0,SUMIF('SOURCE SS'!$F:$F,$A29,'SOURCE SS'!$C:$C),IF(COUNT(F37,F46)&gt;0,SUM(F37,F46),IF(COUNTIF('SOURCE SS'!$F:$F,$A29 &amp; "?")&gt;0,SUMIF('SOURCE SS'!$F:$F,$A29 &amp; "?", 'SOURCE SS'!$C:$C),"...")))</f>
        <v>...</v>
      </c>
      <c r="G29" s="654" t="str">
        <f>IF(COUNTIF('SOURCE CC'!$F:$F,$A29)&gt;0,SUMIF('SOURCE CC'!$F:$F,$A29,'SOURCE CC'!$C:$C),IF(COUNT(G37,G46)&gt;0,SUM(G37,G46),IF(COUNTIF('SOURCE CC'!$F:$F,$A29 &amp; "?")&gt;0,SUMIF('SOURCE CC'!$F:$F,$A29 &amp; "?", 'SOURCE CC'!$C:$C),"...")))</f>
        <v>...</v>
      </c>
      <c r="H29" s="654" t="str">
        <f>IF(COUNTIF('SOURCE CG'!$F:$F,$A29)&gt;0,SUMIF('SOURCE CG'!$F:$F,$A29,'SOURCE CG'!$C:$C),IF(COUNT(H37,H46)&gt;0,SUM(H37,H46),IF(COUNTIF('SOURCE CG'!$F:$F,$A29 &amp; "?")&gt;0,SUMIF('SOURCE CG'!$F:$F,$A29 &amp; "?", 'SOURCE CG'!$C:$C),IF(COUNT(D29:G29)&gt;0,SUM(D29:G29),"..."))))</f>
        <v>...</v>
      </c>
      <c r="I29" s="654" t="str">
        <f>IF(COUNTIF('SOURCE SG'!$F:$F,$A29)&gt;0,SUMIF('SOURCE SG'!$F:$F,$A29,'SOURCE SG'!$C:$C),IF(COUNT(I37,I46)&gt;0,SUM(I37,I46),IF(COUNTIF('SOURCE SG'!$F:$F,$A29 &amp; "?")&gt;0,SUMIF('SOURCE SG'!$F:$F,$A29 &amp; "?", 'SOURCE SG'!$C:$C),"...")))</f>
        <v>...</v>
      </c>
      <c r="J29" s="654" t="str">
        <f>IF(COUNTIF('SOURCE LG'!$F:$F,$A29)&gt;0,SUMIF('SOURCE LG'!$F:$F,$A29,'SOURCE LG'!$C:$C),IF(COUNT(J37,J46)&gt;0,SUM(J37,J46),IF(COUNTIF('SOURCE LG'!$F:$F,$A29 &amp; "?")&gt;0,SUMIF('SOURCE LG'!$F:$F,$A29 &amp; "?", 'SOURCE LG'!$C:$C),"...")))</f>
        <v>...</v>
      </c>
      <c r="K29" s="654" t="str">
        <f>IF(COUNTIF('SOURCE CT'!$F:$F,$A29)&gt;0,SUMIF('SOURCE CT'!$F:$F,$A29,'SOURCE CT'!$C:$C),IF(COUNT(K37,K46)&gt;0,SUM(K37,K46),IF(COUNTIF('SOURCE CT'!$F:$F,$A29 &amp; "?")&gt;0,SUMIF('SOURCE CT'!$F:$F,$A29 &amp; "?", 'SOURCE CT'!$C:$C),"...")))</f>
        <v>...</v>
      </c>
      <c r="L29" s="654" t="str">
        <f>IF(COUNTIF('SOURCE GG'!$F:$F,$A29)&gt;0,SUMIF('SOURCE GG'!$F:$F,$A29,'SOURCE GG'!$C:$C),IF(COUNT(L37,L46)&gt;0,SUM(L37,L46),IF(COUNTIF('SOURCE GG'!$F:$F,$A29 &amp; "?")&gt;0,SUMIF('SOURCE GG'!$F:$F,$A29 &amp; "?", 'SOURCE GG'!$C:$C),IF(COUNT(H29:K29)&gt;0,SUM(H29:K29),"..."))))</f>
        <v>...</v>
      </c>
      <c r="M29" s="654" t="str">
        <f>IF(COUNTIF('SOURCE NFPC'!$F:$F,$A29)&gt;0,SUMIF('SOURCE NFPC'!$F:$F,$A29,'SOURCE NFPC'!$C:$C),IF(COUNT(M37,M46)&gt;0,SUM(M37,M46),IF(COUNTIF('SOURCE NFPC'!$F:$F,$A29 &amp; "?")&gt;0,SUMIF('SOURCE NFPC'!$F:$F,$A29 &amp; "?", 'SOURCE NFPC'!$C:$C),"...")))</f>
        <v>...</v>
      </c>
      <c r="N29" s="654" t="str">
        <f>IF(COUNTIF('SOURCE CN'!$F:$F,$A29)&gt;0,SUMIF('SOURCE CN'!$F:$F,$A29,'SOURCE CN'!$C:$C),IF(COUNT(N37,N46)&gt;0,SUM(N37,N46),IF(COUNTIF('SOURCE CN'!$F:$F,$A29 &amp; "?")&gt;0,SUMIF('SOURCE CN'!$F:$F,$A29 &amp; "?", 'SOURCE CN'!$C:$C),"...")))</f>
        <v>...</v>
      </c>
      <c r="O29" s="654" t="str">
        <f>IF(COUNTIF('SOURCE NFPS'!$F:$F,$A29)&gt;0,SUMIF('SOURCE NFPS'!$F:$F,$A29,'SOURCE NFPS'!$C:$C),IF(COUNT(O37,O46)&gt;0,SUM(O37,O46),IF(COUNTIF('SOURCE NFPS'!$F:$F,$A29 &amp; "?")&gt;0,SUMIF('SOURCE NFPS'!$F:$F,$A29 &amp; "?", 'SOURCE NFPS'!$C:$C),IF(COUNT(L29:N29)&gt;0,SUM(L29:N29),"..."))))</f>
        <v>...</v>
      </c>
      <c r="Q29" s="655">
        <f t="shared" si="0"/>
        <v>0</v>
      </c>
      <c r="R29" s="656">
        <f t="shared" si="1"/>
        <v>0</v>
      </c>
      <c r="S29" s="657">
        <f t="shared" si="2"/>
        <v>0</v>
      </c>
      <c r="U29" s="721">
        <v>6208</v>
      </c>
      <c r="V29" s="721" t="str">
        <f t="shared" si="3"/>
        <v>A6208</v>
      </c>
    </row>
    <row r="30" spans="1:22" ht="15" customHeight="1">
      <c r="A30" s="675">
        <v>621</v>
      </c>
      <c r="B30" s="150" t="s">
        <v>2335</v>
      </c>
      <c r="C30" s="4" t="s">
        <v>1063</v>
      </c>
      <c r="D30" s="605" t="str">
        <f>IF(COUNTIF('SOURCE BA'!$F:$F,$A30)&gt;0,SUMIF('SOURCE BA'!$F:$F,$A30,'SOURCE BA'!$C:$C),IF(COUNT(D31:D37)&gt;0, SUM(D31:D37),IF(COUNTIF('SOURCE BA'!$F:$F,$A30 &amp; "?")&gt;0,SUMIF('SOURCE BA'!$F:$F,$A30 &amp; "?", 'SOURCE BA'!$C:$C),"...")))</f>
        <v>...</v>
      </c>
      <c r="E30" s="605" t="str">
        <f>IF(COUNTIF('SOURCE EA'!$F:$F,$A30)&gt;0,SUMIF('SOURCE EA'!$F:$F,$A30,'SOURCE EA'!$C:$C),IF(COUNT(E31:E37)&gt;0, SUM(E31:E37),IF(COUNTIF('SOURCE EA'!$F:$F,$A30 &amp; "?")&gt;0,SUMIF('SOURCE EA'!$F:$F,$A30 &amp; "?", 'SOURCE EA'!$C:$C),"...")))</f>
        <v>...</v>
      </c>
      <c r="F30" s="605" t="str">
        <f>IF(COUNTIF('SOURCE SS'!$F:$F,$A30)&gt;0,SUMIF('SOURCE SS'!$F:$F,$A30,'SOURCE SS'!$C:$C),IF(COUNT(F31:F37)&gt;0, SUM(F31:F37),IF(COUNTIF('SOURCE SS'!$F:$F,$A30 &amp; "?")&gt;0,SUMIF('SOURCE SS'!$F:$F,$A30 &amp; "?", 'SOURCE SS'!$C:$C),"...")))</f>
        <v>...</v>
      </c>
      <c r="G30" s="605" t="str">
        <f>IF(COUNTIF('SOURCE CC'!$F:$F,$A30)&gt;0,SUMIF('SOURCE CC'!$F:$F,$A30,'SOURCE CC'!$C:$C),IF(COUNT(G31:G37)&gt;0, SUM(G31:G37),IF(COUNTIF('SOURCE CC'!$F:$F,$A30 &amp; "?")&gt;0,SUMIF('SOURCE CC'!$F:$F,$A30 &amp; "?", 'SOURCE CC'!$C:$C),"...")))</f>
        <v>...</v>
      </c>
      <c r="H30" s="605" t="str">
        <f>IF(COUNTIF('SOURCE CG'!$F:$F,$A30)&gt;0,SUMIF('SOURCE CG'!$F:$F,$A30,'SOURCE CG'!$C:$C),IF(COUNT(H31:H37)&gt;0, SUM(H31:H37),IF(COUNTIF('SOURCE CG'!$F:$F,$A30 &amp; "?")&gt;0,SUMIF('SOURCE CG'!$F:$F,$A30 &amp; "?", 'SOURCE CG'!$C:$C),IF(COUNT(D30:G30)&gt;0,SUM(D30:G30),"..."))))</f>
        <v>...</v>
      </c>
      <c r="I30" s="605" t="str">
        <f>IF(COUNTIF('SOURCE SG'!$F:$F,$A30)&gt;0,SUMIF('SOURCE SG'!$F:$F,$A30,'SOURCE SG'!$C:$C),IF(COUNT(I31:I37)&gt;0, SUM(I31:I37),IF(COUNTIF('SOURCE SG'!$F:$F,$A30 &amp; "?")&gt;0,SUMIF('SOURCE SG'!$F:$F,$A30 &amp; "?", 'SOURCE SG'!$C:$C),"...")))</f>
        <v>...</v>
      </c>
      <c r="J30" s="605" t="str">
        <f>IF(COUNTIF('SOURCE LG'!$F:$F,$A30)&gt;0,SUMIF('SOURCE LG'!$F:$F,$A30,'SOURCE LG'!$C:$C),IF(COUNT(J31:J37)&gt;0, SUM(J31:J37),IF(COUNTIF('SOURCE LG'!$F:$F,$A30 &amp; "?")&gt;0,SUMIF('SOURCE LG'!$F:$F,$A30 &amp; "?", 'SOURCE LG'!$C:$C),"...")))</f>
        <v>...</v>
      </c>
      <c r="K30" s="605" t="str">
        <f>IF(COUNTIF('SOURCE CT'!$F:$F,$A30)&gt;0,SUMIF('SOURCE CT'!$F:$F,$A30,'SOURCE CT'!$C:$C),IF(COUNT(K31:K37)&gt;0, SUM(K31:K37),IF(COUNTIF('SOURCE CT'!$F:$F,$A30 &amp; "?")&gt;0,SUMIF('SOURCE CT'!$F:$F,$A30 &amp; "?", 'SOURCE CT'!$C:$C),"...")))</f>
        <v>...</v>
      </c>
      <c r="L30" s="605" t="str">
        <f>IF(COUNTIF('SOURCE GG'!$F:$F,$A30)&gt;0,SUMIF('SOURCE GG'!$F:$F,$A30,'SOURCE GG'!$C:$C),IF(COUNT(L31:L37)&gt;0, SUM(L31:L37),IF(COUNTIF('SOURCE GG'!$F:$F,$A30 &amp; "?")&gt;0,SUMIF('SOURCE GG'!$F:$F,$A30 &amp; "?", 'SOURCE GG'!$C:$C),IF(COUNT(H30:K30)&gt;0,SUM(H30:K30),"..."))))</f>
        <v>...</v>
      </c>
      <c r="M30" s="605" t="str">
        <f>IF(COUNTIF('SOURCE NFPC'!$F:$F,$A30)&gt;0,SUMIF('SOURCE NFPC'!$F:$F,$A30,'SOURCE NFPC'!$C:$C),IF(COUNT(M31:M37)&gt;0, SUM(M31:M37),IF(COUNTIF('SOURCE NFPC'!$F:$F,$A30 &amp; "?")&gt;0,SUMIF('SOURCE NFPC'!$F:$F,$A30 &amp; "?", 'SOURCE NFPC'!$C:$C),"...")))</f>
        <v>...</v>
      </c>
      <c r="N30" s="605" t="str">
        <f>IF(COUNTIF('SOURCE CN'!$F:$F,$A30)&gt;0,SUMIF('SOURCE CN'!$F:$F,$A30,'SOURCE CN'!$C:$C),IF(COUNT(N31:N37)&gt;0, SUM(N31:N37),IF(COUNTIF('SOURCE CN'!$F:$F,$A30 &amp; "?")&gt;0,SUMIF('SOURCE CN'!$F:$F,$A30 &amp; "?", 'SOURCE CN'!$C:$C),"...")))</f>
        <v>...</v>
      </c>
      <c r="O30" s="605" t="str">
        <f>IF(COUNTIF('SOURCE NFPS'!$F:$F,$A30)&gt;0,SUMIF('SOURCE NFPS'!$F:$F,$A30,'SOURCE NFPS'!$C:$C),IF(COUNT(O31:O37)&gt;0, SUM(O31:O37),IF(COUNTIF('SOURCE NFPS'!$F:$F,$A30 &amp; "?")&gt;0,SUMIF('SOURCE NFPS'!$F:$F,$A30 &amp; "?", 'SOURCE NFPS'!$C:$C),IF(COUNT(L30:N30)&gt;0,SUM(L30:N30),"..."))))</f>
        <v>...</v>
      </c>
      <c r="Q30" s="563">
        <f t="shared" si="0"/>
        <v>0</v>
      </c>
      <c r="R30" s="564">
        <f t="shared" si="1"/>
        <v>0</v>
      </c>
      <c r="S30" s="565">
        <f t="shared" si="2"/>
        <v>0</v>
      </c>
      <c r="U30" s="63">
        <v>621</v>
      </c>
      <c r="V30" s="63" t="str">
        <f t="shared" si="3"/>
        <v>A621</v>
      </c>
    </row>
    <row r="31" spans="1:22" ht="9.75" customHeight="1">
      <c r="A31" s="676">
        <v>6212</v>
      </c>
      <c r="B31" s="151" t="s">
        <v>943</v>
      </c>
      <c r="C31" s="4" t="s">
        <v>1063</v>
      </c>
      <c r="D31" s="587" t="str">
        <f>IF(COUNTIF('SOURCE BA'!$F:$F,$A31)&gt;0,SUMIF('SOURCE BA'!$F:$F,$A31,'SOURCE BA'!$C:$C),IF(COUNTIF('SOURCE BA'!$F:$F,$A31 &amp; "?")&gt;0,SUMIF('SOURCE BA'!$F:$F,$A31 &amp; "?", 'SOURCE BA'!$C:$C),"..."))</f>
        <v>...</v>
      </c>
      <c r="E31" s="587" t="str">
        <f>IF(COUNTIF('SOURCE EA'!$F:$F,$A31)&gt;0,SUMIF('SOURCE EA'!$F:$F,$A31,'SOURCE EA'!$C:$C),IF(COUNTIF('SOURCE EA'!$F:$F,$A31 &amp; "?")&gt;0,SUMIF('SOURCE EA'!$F:$F,$A31 &amp; "?", 'SOURCE EA'!$C:$C),"..."))</f>
        <v>...</v>
      </c>
      <c r="F31" s="587" t="str">
        <f>IF(COUNTIF('SOURCE SS'!$F:$F,$A31)&gt;0,SUMIF('SOURCE SS'!$F:$F,$A31,'SOURCE SS'!$C:$C),IF(COUNTIF('SOURCE SS'!$F:$F,$A31 &amp; "?")&gt;0,SUMIF('SOURCE SS'!$F:$F,$A31 &amp; "?", 'SOURCE SS'!$C:$C),"..."))</f>
        <v>...</v>
      </c>
      <c r="G31" s="587" t="str">
        <f>IF(COUNTIF('SOURCE CC'!$F:$F,$A31)&gt;0,SUMIF('SOURCE CC'!$F:$F,$A31,'SOURCE CC'!$C:$C),IF(COUNTIF('SOURCE CC'!$F:$F,$A31 &amp; "?")&gt;0,SUMIF('SOURCE CC'!$F:$F,$A31 &amp; "?", 'SOURCE CC'!$C:$C),"..."))</f>
        <v>...</v>
      </c>
      <c r="H31" s="587" t="str">
        <f>IF(COUNTIF('SOURCE CG'!$F:$F,$A31)&gt;0,SUMIF('SOURCE CG'!$F:$F,$A31,'SOURCE CG'!$C:$C),IF(COUNTIF('SOURCE CG'!$F:$F,$A31 &amp; "?")&gt;0,SUMIF('SOURCE CG'!$F:$F,$A31 &amp; "?", 'SOURCE CG'!$C:$C),IF(COUNT(D31:G31)&gt;0,SUM(D31:G31),"...")))</f>
        <v>...</v>
      </c>
      <c r="I31" s="587" t="str">
        <f>IF(COUNTIF('SOURCE SG'!$F:$F,$A31)&gt;0,SUMIF('SOURCE SG'!$F:$F,$A31,'SOURCE SG'!$C:$C),IF(COUNTIF('SOURCE SG'!$F:$F,$A31 &amp; "?")&gt;0,SUMIF('SOURCE SG'!$F:$F,$A31 &amp; "?", 'SOURCE SG'!$C:$C),"..."))</f>
        <v>...</v>
      </c>
      <c r="J31" s="587" t="str">
        <f>IF(COUNTIF('SOURCE LG'!$F:$F,$A31)&gt;0,SUMIF('SOURCE LG'!$F:$F,$A31,'SOURCE LG'!$C:$C),IF(COUNTIF('SOURCE LG'!$F:$F,$A31 &amp; "?")&gt;0,SUMIF('SOURCE LG'!$F:$F,$A31 &amp; "?", 'SOURCE LG'!$C:$C),"..."))</f>
        <v>...</v>
      </c>
      <c r="K31" s="587" t="str">
        <f>IF(COUNTIF('SOURCE CT'!$F:$F,$A31)&gt;0,SUMIF('SOURCE CT'!$F:$F,$A31,'SOURCE CT'!$C:$C),IF(COUNTIF('SOURCE CT'!$F:$F,$A31 &amp; "?")&gt;0,SUMIF('SOURCE CT'!$F:$F,$A31 &amp; "?", 'SOURCE CT'!$C:$C),"..."))</f>
        <v>...</v>
      </c>
      <c r="L31" s="587" t="str">
        <f>IF(COUNTIF('SOURCE GG'!$F:$F,$A31)&gt;0,SUMIF('SOURCE GG'!$F:$F,$A31,'SOURCE GG'!$C:$C),IF(COUNTIF('SOURCE GG'!$F:$F,$A31 &amp; "?")&gt;0,SUMIF('SOURCE GG'!$F:$F,$A31 &amp; "?", 'SOURCE GG'!$C:$C),IF(COUNT(H31:K31)&gt;0,SUM(H31:K31),"...")))</f>
        <v>...</v>
      </c>
      <c r="M31" s="587" t="str">
        <f>IF(COUNTIF('SOURCE NFPC'!$F:$F,$A31)&gt;0,SUMIF('SOURCE NFPC'!$F:$F,$A31,'SOURCE NFPC'!$C:$C),IF(COUNTIF('SOURCE NFPC'!$F:$F,$A31 &amp; "?")&gt;0,SUMIF('SOURCE NFPC'!$F:$F,$A31 &amp; "?", 'SOURCE NFPC'!$C:$C),"..."))</f>
        <v>...</v>
      </c>
      <c r="N31" s="587" t="str">
        <f>IF(COUNTIF('SOURCE CN'!$F:$F,$A31)&gt;0,SUMIF('SOURCE CN'!$F:$F,$A31,'SOURCE CN'!$C:$C),IF(COUNTIF('SOURCE CN'!$F:$F,$A31 &amp; "?")&gt;0,SUMIF('SOURCE CN'!$F:$F,$A31 &amp; "?", 'SOURCE CN'!$C:$C),"..."))</f>
        <v>...</v>
      </c>
      <c r="O31" s="587" t="str">
        <f>IF(COUNTIF('SOURCE NFPS'!$F:$F,$A31)&gt;0,SUMIF('SOURCE NFPS'!$F:$F,$A31,'SOURCE NFPS'!$C:$C),IF(COUNTIF('SOURCE NFPS'!$F:$F,$A31 &amp; "?")&gt;0,SUMIF('SOURCE NFPS'!$F:$F,$A31 &amp; "?", 'SOURCE NFPS'!$C:$C),IF(COUNT(L31:N31)&gt;0,SUM(L31:N31),"...")))</f>
        <v>...</v>
      </c>
      <c r="Q31" s="563">
        <f t="shared" si="0"/>
        <v>0</v>
      </c>
      <c r="R31" s="564">
        <f t="shared" si="1"/>
        <v>0</v>
      </c>
      <c r="S31" s="565">
        <f t="shared" si="2"/>
        <v>0</v>
      </c>
      <c r="U31" s="65">
        <v>6212</v>
      </c>
      <c r="V31" s="65" t="str">
        <f t="shared" si="3"/>
        <v>A6212</v>
      </c>
    </row>
    <row r="32" spans="1:22" ht="9.75" customHeight="1">
      <c r="A32" s="676">
        <v>6213</v>
      </c>
      <c r="B32" s="151" t="s">
        <v>944</v>
      </c>
      <c r="C32" s="4" t="s">
        <v>1063</v>
      </c>
      <c r="D32" s="587" t="str">
        <f>IF(COUNTIF('SOURCE BA'!$F:$F,$A32)&gt;0,SUMIF('SOURCE BA'!$F:$F,$A32,'SOURCE BA'!$C:$C),IF(COUNTIF('SOURCE BA'!$F:$F,$A32 &amp; "?")&gt;0,SUMIF('SOURCE BA'!$F:$F,$A32 &amp; "?", 'SOURCE BA'!$C:$C),"..."))</f>
        <v>...</v>
      </c>
      <c r="E32" s="587" t="str">
        <f>IF(COUNTIF('SOURCE EA'!$F:$F,$A32)&gt;0,SUMIF('SOURCE EA'!$F:$F,$A32,'SOURCE EA'!$C:$C),IF(COUNTIF('SOURCE EA'!$F:$F,$A32 &amp; "?")&gt;0,SUMIF('SOURCE EA'!$F:$F,$A32 &amp; "?", 'SOURCE EA'!$C:$C),"..."))</f>
        <v>...</v>
      </c>
      <c r="F32" s="587" t="str">
        <f>IF(COUNTIF('SOURCE SS'!$F:$F,$A32)&gt;0,SUMIF('SOURCE SS'!$F:$F,$A32,'SOURCE SS'!$C:$C),IF(COUNTIF('SOURCE SS'!$F:$F,$A32 &amp; "?")&gt;0,SUMIF('SOURCE SS'!$F:$F,$A32 &amp; "?", 'SOURCE SS'!$C:$C),"..."))</f>
        <v>...</v>
      </c>
      <c r="G32" s="587" t="str">
        <f>IF(COUNTIF('SOURCE CC'!$F:$F,$A32)&gt;0,SUMIF('SOURCE CC'!$F:$F,$A32,'SOURCE CC'!$C:$C),IF(COUNTIF('SOURCE CC'!$F:$F,$A32 &amp; "?")&gt;0,SUMIF('SOURCE CC'!$F:$F,$A32 &amp; "?", 'SOURCE CC'!$C:$C),"..."))</f>
        <v>...</v>
      </c>
      <c r="H32" s="587" t="str">
        <f>IF(COUNTIF('SOURCE CG'!$F:$F,$A32)&gt;0,SUMIF('SOURCE CG'!$F:$F,$A32,'SOURCE CG'!$C:$C),IF(COUNTIF('SOURCE CG'!$F:$F,$A32 &amp; "?")&gt;0,SUMIF('SOURCE CG'!$F:$F,$A32 &amp; "?", 'SOURCE CG'!$C:$C),IF(COUNT(D32:G32)&gt;0,SUM(D32:G32),"...")))</f>
        <v>...</v>
      </c>
      <c r="I32" s="587" t="str">
        <f>IF(COUNTIF('SOURCE SG'!$F:$F,$A32)&gt;0,SUMIF('SOURCE SG'!$F:$F,$A32,'SOURCE SG'!$C:$C),IF(COUNTIF('SOURCE SG'!$F:$F,$A32 &amp; "?")&gt;0,SUMIF('SOURCE SG'!$F:$F,$A32 &amp; "?", 'SOURCE SG'!$C:$C),"..."))</f>
        <v>...</v>
      </c>
      <c r="J32" s="587" t="str">
        <f>IF(COUNTIF('SOURCE LG'!$F:$F,$A32)&gt;0,SUMIF('SOURCE LG'!$F:$F,$A32,'SOURCE LG'!$C:$C),IF(COUNTIF('SOURCE LG'!$F:$F,$A32 &amp; "?")&gt;0,SUMIF('SOURCE LG'!$F:$F,$A32 &amp; "?", 'SOURCE LG'!$C:$C),"..."))</f>
        <v>...</v>
      </c>
      <c r="K32" s="587" t="str">
        <f>IF(COUNTIF('SOURCE CT'!$F:$F,$A32)&gt;0,SUMIF('SOURCE CT'!$F:$F,$A32,'SOURCE CT'!$C:$C),IF(COUNTIF('SOURCE CT'!$F:$F,$A32 &amp; "?")&gt;0,SUMIF('SOURCE CT'!$F:$F,$A32 &amp; "?", 'SOURCE CT'!$C:$C),"..."))</f>
        <v>...</v>
      </c>
      <c r="L32" s="587" t="str">
        <f>IF(COUNTIF('SOURCE GG'!$F:$F,$A32)&gt;0,SUMIF('SOURCE GG'!$F:$F,$A32,'SOURCE GG'!$C:$C),IF(COUNTIF('SOURCE GG'!$F:$F,$A32 &amp; "?")&gt;0,SUMIF('SOURCE GG'!$F:$F,$A32 &amp; "?", 'SOURCE GG'!$C:$C),IF(COUNT(H32:K32)&gt;0,SUM(H32:K32),"...")))</f>
        <v>...</v>
      </c>
      <c r="M32" s="587" t="str">
        <f>IF(COUNTIF('SOURCE NFPC'!$F:$F,$A32)&gt;0,SUMIF('SOURCE NFPC'!$F:$F,$A32,'SOURCE NFPC'!$C:$C),IF(COUNTIF('SOURCE NFPC'!$F:$F,$A32 &amp; "?")&gt;0,SUMIF('SOURCE NFPC'!$F:$F,$A32 &amp; "?", 'SOURCE NFPC'!$C:$C),"..."))</f>
        <v>...</v>
      </c>
      <c r="N32" s="587" t="str">
        <f>IF(COUNTIF('SOURCE CN'!$F:$F,$A32)&gt;0,SUMIF('SOURCE CN'!$F:$F,$A32,'SOURCE CN'!$C:$C),IF(COUNTIF('SOURCE CN'!$F:$F,$A32 &amp; "?")&gt;0,SUMIF('SOURCE CN'!$F:$F,$A32 &amp; "?", 'SOURCE CN'!$C:$C),"..."))</f>
        <v>...</v>
      </c>
      <c r="O32" s="587" t="str">
        <f>IF(COUNTIF('SOURCE NFPS'!$F:$F,$A32)&gt;0,SUMIF('SOURCE NFPS'!$F:$F,$A32,'SOURCE NFPS'!$C:$C),IF(COUNTIF('SOURCE NFPS'!$F:$F,$A32 &amp; "?")&gt;0,SUMIF('SOURCE NFPS'!$F:$F,$A32 &amp; "?", 'SOURCE NFPS'!$C:$C),IF(COUNT(L32:N32)&gt;0,SUM(L32:N32),"...")))</f>
        <v>...</v>
      </c>
      <c r="Q32" s="563">
        <f t="shared" si="0"/>
        <v>0</v>
      </c>
      <c r="R32" s="564">
        <f t="shared" si="1"/>
        <v>0</v>
      </c>
      <c r="S32" s="565">
        <f t="shared" si="2"/>
        <v>0</v>
      </c>
      <c r="U32" s="65">
        <v>6213</v>
      </c>
      <c r="V32" s="65" t="str">
        <f t="shared" si="3"/>
        <v>A6213</v>
      </c>
    </row>
    <row r="33" spans="1:22" ht="9.75" customHeight="1">
      <c r="A33" s="676">
        <v>6214</v>
      </c>
      <c r="B33" s="151" t="s">
        <v>945</v>
      </c>
      <c r="C33" s="4" t="s">
        <v>1063</v>
      </c>
      <c r="D33" s="587" t="str">
        <f>IF(COUNTIF('SOURCE BA'!$F:$F,$A33)&gt;0,SUMIF('SOURCE BA'!$F:$F,$A33,'SOURCE BA'!$C:$C),IF(COUNTIF('SOURCE BA'!$F:$F,$A33 &amp; "?")&gt;0,SUMIF('SOURCE BA'!$F:$F,$A33 &amp; "?", 'SOURCE BA'!$C:$C),"..."))</f>
        <v>...</v>
      </c>
      <c r="E33" s="587" t="str">
        <f>IF(COUNTIF('SOURCE EA'!$F:$F,$A33)&gt;0,SUMIF('SOURCE EA'!$F:$F,$A33,'SOURCE EA'!$C:$C),IF(COUNTIF('SOURCE EA'!$F:$F,$A33 &amp; "?")&gt;0,SUMIF('SOURCE EA'!$F:$F,$A33 &amp; "?", 'SOURCE EA'!$C:$C),"..."))</f>
        <v>...</v>
      </c>
      <c r="F33" s="587" t="str">
        <f>IF(COUNTIF('SOURCE SS'!$F:$F,$A33)&gt;0,SUMIF('SOURCE SS'!$F:$F,$A33,'SOURCE SS'!$C:$C),IF(COUNTIF('SOURCE SS'!$F:$F,$A33 &amp; "?")&gt;0,SUMIF('SOURCE SS'!$F:$F,$A33 &amp; "?", 'SOURCE SS'!$C:$C),"..."))</f>
        <v>...</v>
      </c>
      <c r="G33" s="587" t="str">
        <f>IF(COUNTIF('SOURCE CC'!$F:$F,$A33)&gt;0,SUMIF('SOURCE CC'!$F:$F,$A33,'SOURCE CC'!$C:$C),IF(COUNTIF('SOURCE CC'!$F:$F,$A33 &amp; "?")&gt;0,SUMIF('SOURCE CC'!$F:$F,$A33 &amp; "?", 'SOURCE CC'!$C:$C),"..."))</f>
        <v>...</v>
      </c>
      <c r="H33" s="587" t="str">
        <f>IF(COUNTIF('SOURCE CG'!$F:$F,$A33)&gt;0,SUMIF('SOURCE CG'!$F:$F,$A33,'SOURCE CG'!$C:$C),IF(COUNTIF('SOURCE CG'!$F:$F,$A33 &amp; "?")&gt;0,SUMIF('SOURCE CG'!$F:$F,$A33 &amp; "?", 'SOURCE CG'!$C:$C),IF(COUNT(D33:G33)&gt;0,SUM(D33:G33),"...")))</f>
        <v>...</v>
      </c>
      <c r="I33" s="587" t="str">
        <f>IF(COUNTIF('SOURCE SG'!$F:$F,$A33)&gt;0,SUMIF('SOURCE SG'!$F:$F,$A33,'SOURCE SG'!$C:$C),IF(COUNTIF('SOURCE SG'!$F:$F,$A33 &amp; "?")&gt;0,SUMIF('SOURCE SG'!$F:$F,$A33 &amp; "?", 'SOURCE SG'!$C:$C),"..."))</f>
        <v>...</v>
      </c>
      <c r="J33" s="587" t="str">
        <f>IF(COUNTIF('SOURCE LG'!$F:$F,$A33)&gt;0,SUMIF('SOURCE LG'!$F:$F,$A33,'SOURCE LG'!$C:$C),IF(COUNTIF('SOURCE LG'!$F:$F,$A33 &amp; "?")&gt;0,SUMIF('SOURCE LG'!$F:$F,$A33 &amp; "?", 'SOURCE LG'!$C:$C),"..."))</f>
        <v>...</v>
      </c>
      <c r="K33" s="587" t="str">
        <f>IF(COUNTIF('SOURCE CT'!$F:$F,$A33)&gt;0,SUMIF('SOURCE CT'!$F:$F,$A33,'SOURCE CT'!$C:$C),IF(COUNTIF('SOURCE CT'!$F:$F,$A33 &amp; "?")&gt;0,SUMIF('SOURCE CT'!$F:$F,$A33 &amp; "?", 'SOURCE CT'!$C:$C),"..."))</f>
        <v>...</v>
      </c>
      <c r="L33" s="587" t="str">
        <f>IF(COUNTIF('SOURCE GG'!$F:$F,$A33)&gt;0,SUMIF('SOURCE GG'!$F:$F,$A33,'SOURCE GG'!$C:$C),IF(COUNTIF('SOURCE GG'!$F:$F,$A33 &amp; "?")&gt;0,SUMIF('SOURCE GG'!$F:$F,$A33 &amp; "?", 'SOURCE GG'!$C:$C),IF(COUNT(H33:K33)&gt;0,SUM(H33:K33),"...")))</f>
        <v>...</v>
      </c>
      <c r="M33" s="587" t="str">
        <f>IF(COUNTIF('SOURCE NFPC'!$F:$F,$A33)&gt;0,SUMIF('SOURCE NFPC'!$F:$F,$A33,'SOURCE NFPC'!$C:$C),IF(COUNTIF('SOURCE NFPC'!$F:$F,$A33 &amp; "?")&gt;0,SUMIF('SOURCE NFPC'!$F:$F,$A33 &amp; "?", 'SOURCE NFPC'!$C:$C),"..."))</f>
        <v>...</v>
      </c>
      <c r="N33" s="587" t="str">
        <f>IF(COUNTIF('SOURCE CN'!$F:$F,$A33)&gt;0,SUMIF('SOURCE CN'!$F:$F,$A33,'SOURCE CN'!$C:$C),IF(COUNTIF('SOURCE CN'!$F:$F,$A33 &amp; "?")&gt;0,SUMIF('SOURCE CN'!$F:$F,$A33 &amp; "?", 'SOURCE CN'!$C:$C),"..."))</f>
        <v>...</v>
      </c>
      <c r="O33" s="587" t="str">
        <f>IF(COUNTIF('SOURCE NFPS'!$F:$F,$A33)&gt;0,SUMIF('SOURCE NFPS'!$F:$F,$A33,'SOURCE NFPS'!$C:$C),IF(COUNTIF('SOURCE NFPS'!$F:$F,$A33 &amp; "?")&gt;0,SUMIF('SOURCE NFPS'!$F:$F,$A33 &amp; "?", 'SOURCE NFPS'!$C:$C),IF(COUNT(L33:N33)&gt;0,SUM(L33:N33),"...")))</f>
        <v>...</v>
      </c>
      <c r="Q33" s="563">
        <f t="shared" si="0"/>
        <v>0</v>
      </c>
      <c r="R33" s="564">
        <f t="shared" si="1"/>
        <v>0</v>
      </c>
      <c r="S33" s="565">
        <f t="shared" si="2"/>
        <v>0</v>
      </c>
      <c r="U33" s="65">
        <v>6214</v>
      </c>
      <c r="V33" s="65" t="str">
        <f t="shared" si="3"/>
        <v>A6214</v>
      </c>
    </row>
    <row r="34" spans="1:22" ht="9.75" customHeight="1">
      <c r="A34" s="676">
        <v>6215</v>
      </c>
      <c r="B34" s="151" t="s">
        <v>1108</v>
      </c>
      <c r="C34" s="4" t="s">
        <v>1063</v>
      </c>
      <c r="D34" s="587" t="str">
        <f>IF(COUNTIF('SOURCE BA'!$F:$F,$A34)&gt;0,SUMIF('SOURCE BA'!$F:$F,$A34,'SOURCE BA'!$C:$C),IF(COUNTIF('SOURCE BA'!$F:$F,$A34 &amp; "?")&gt;0,SUMIF('SOURCE BA'!$F:$F,$A34 &amp; "?", 'SOURCE BA'!$C:$C),"..."))</f>
        <v>...</v>
      </c>
      <c r="E34" s="587" t="str">
        <f>IF(COUNTIF('SOURCE EA'!$F:$F,$A34)&gt;0,SUMIF('SOURCE EA'!$F:$F,$A34,'SOURCE EA'!$C:$C),IF(COUNTIF('SOURCE EA'!$F:$F,$A34 &amp; "?")&gt;0,SUMIF('SOURCE EA'!$F:$F,$A34 &amp; "?", 'SOURCE EA'!$C:$C),"..."))</f>
        <v>...</v>
      </c>
      <c r="F34" s="587" t="str">
        <f>IF(COUNTIF('SOURCE SS'!$F:$F,$A34)&gt;0,SUMIF('SOURCE SS'!$F:$F,$A34,'SOURCE SS'!$C:$C),IF(COUNTIF('SOURCE SS'!$F:$F,$A34 &amp; "?")&gt;0,SUMIF('SOURCE SS'!$F:$F,$A34 &amp; "?", 'SOURCE SS'!$C:$C),"..."))</f>
        <v>...</v>
      </c>
      <c r="G34" s="587" t="str">
        <f>IF(COUNTIF('SOURCE CC'!$F:$F,$A34)&gt;0,SUMIF('SOURCE CC'!$F:$F,$A34,'SOURCE CC'!$C:$C),IF(COUNTIF('SOURCE CC'!$F:$F,$A34 &amp; "?")&gt;0,SUMIF('SOURCE CC'!$F:$F,$A34 &amp; "?", 'SOURCE CC'!$C:$C),"..."))</f>
        <v>...</v>
      </c>
      <c r="H34" s="587" t="str">
        <f>IF(COUNTIF('SOURCE CG'!$F:$F,$A34)&gt;0,SUMIF('SOURCE CG'!$F:$F,$A34,'SOURCE CG'!$C:$C),IF(COUNTIF('SOURCE CG'!$F:$F,$A34 &amp; "?")&gt;0,SUMIF('SOURCE CG'!$F:$F,$A34 &amp; "?", 'SOURCE CG'!$C:$C),IF(COUNT(D34:G34)&gt;0,SUM(D34:G34),"...")))</f>
        <v>...</v>
      </c>
      <c r="I34" s="587" t="str">
        <f>IF(COUNTIF('SOURCE SG'!$F:$F,$A34)&gt;0,SUMIF('SOURCE SG'!$F:$F,$A34,'SOURCE SG'!$C:$C),IF(COUNTIF('SOURCE SG'!$F:$F,$A34 &amp; "?")&gt;0,SUMIF('SOURCE SG'!$F:$F,$A34 &amp; "?", 'SOURCE SG'!$C:$C),"..."))</f>
        <v>...</v>
      </c>
      <c r="J34" s="587" t="str">
        <f>IF(COUNTIF('SOURCE LG'!$F:$F,$A34)&gt;0,SUMIF('SOURCE LG'!$F:$F,$A34,'SOURCE LG'!$C:$C),IF(COUNTIF('SOURCE LG'!$F:$F,$A34 &amp; "?")&gt;0,SUMIF('SOURCE LG'!$F:$F,$A34 &amp; "?", 'SOURCE LG'!$C:$C),"..."))</f>
        <v>...</v>
      </c>
      <c r="K34" s="587" t="str">
        <f>IF(COUNTIF('SOURCE CT'!$F:$F,$A34)&gt;0,SUMIF('SOURCE CT'!$F:$F,$A34,'SOURCE CT'!$C:$C),IF(COUNTIF('SOURCE CT'!$F:$F,$A34 &amp; "?")&gt;0,SUMIF('SOURCE CT'!$F:$F,$A34 &amp; "?", 'SOURCE CT'!$C:$C),"..."))</f>
        <v>...</v>
      </c>
      <c r="L34" s="587" t="str">
        <f>IF(COUNTIF('SOURCE GG'!$F:$F,$A34)&gt;0,SUMIF('SOURCE GG'!$F:$F,$A34,'SOURCE GG'!$C:$C),IF(COUNTIF('SOURCE GG'!$F:$F,$A34 &amp; "?")&gt;0,SUMIF('SOURCE GG'!$F:$F,$A34 &amp; "?", 'SOURCE GG'!$C:$C),IF(COUNT(H34:K34)&gt;0,SUM(H34:K34),"...")))</f>
        <v>...</v>
      </c>
      <c r="M34" s="587" t="str">
        <f>IF(COUNTIF('SOURCE NFPC'!$F:$F,$A34)&gt;0,SUMIF('SOURCE NFPC'!$F:$F,$A34,'SOURCE NFPC'!$C:$C),IF(COUNTIF('SOURCE NFPC'!$F:$F,$A34 &amp; "?")&gt;0,SUMIF('SOURCE NFPC'!$F:$F,$A34 &amp; "?", 'SOURCE NFPC'!$C:$C),"..."))</f>
        <v>...</v>
      </c>
      <c r="N34" s="587" t="str">
        <f>IF(COUNTIF('SOURCE CN'!$F:$F,$A34)&gt;0,SUMIF('SOURCE CN'!$F:$F,$A34,'SOURCE CN'!$C:$C),IF(COUNTIF('SOURCE CN'!$F:$F,$A34 &amp; "?")&gt;0,SUMIF('SOURCE CN'!$F:$F,$A34 &amp; "?", 'SOURCE CN'!$C:$C),"..."))</f>
        <v>...</v>
      </c>
      <c r="O34" s="587" t="str">
        <f>IF(COUNTIF('SOURCE NFPS'!$F:$F,$A34)&gt;0,SUMIF('SOURCE NFPS'!$F:$F,$A34,'SOURCE NFPS'!$C:$C),IF(COUNTIF('SOURCE NFPS'!$F:$F,$A34 &amp; "?")&gt;0,SUMIF('SOURCE NFPS'!$F:$F,$A34 &amp; "?", 'SOURCE NFPS'!$C:$C),IF(COUNT(L34:N34)&gt;0,SUM(L34:N34),"...")))</f>
        <v>...</v>
      </c>
      <c r="Q34" s="563">
        <f t="shared" si="0"/>
        <v>0</v>
      </c>
      <c r="R34" s="564">
        <f t="shared" si="1"/>
        <v>0</v>
      </c>
      <c r="S34" s="565">
        <f t="shared" si="2"/>
        <v>0</v>
      </c>
      <c r="U34" s="65">
        <v>6215</v>
      </c>
      <c r="V34" s="65" t="str">
        <f t="shared" si="3"/>
        <v>A6215</v>
      </c>
    </row>
    <row r="35" spans="1:22" ht="9.75" customHeight="1">
      <c r="A35" s="676">
        <v>6216</v>
      </c>
      <c r="B35" s="151" t="s">
        <v>1344</v>
      </c>
      <c r="C35" s="4" t="s">
        <v>1063</v>
      </c>
      <c r="D35" s="587" t="str">
        <f>IF(COUNTIF('SOURCE BA'!$F:$F,$A35)&gt;0,SUMIF('SOURCE BA'!$F:$F,$A35,'SOURCE BA'!$C:$C),IF(COUNTIF('SOURCE BA'!$F:$F,$A35 &amp; "?")&gt;0,SUMIF('SOURCE BA'!$F:$F,$A35 &amp; "?", 'SOURCE BA'!$C:$C),"..."))</f>
        <v>...</v>
      </c>
      <c r="E35" s="587" t="str">
        <f>IF(COUNTIF('SOURCE EA'!$F:$F,$A35)&gt;0,SUMIF('SOURCE EA'!$F:$F,$A35,'SOURCE EA'!$C:$C),IF(COUNTIF('SOURCE EA'!$F:$F,$A35 &amp; "?")&gt;0,SUMIF('SOURCE EA'!$F:$F,$A35 &amp; "?", 'SOURCE EA'!$C:$C),"..."))</f>
        <v>...</v>
      </c>
      <c r="F35" s="587" t="str">
        <f>IF(COUNTIF('SOURCE SS'!$F:$F,$A35)&gt;0,SUMIF('SOURCE SS'!$F:$F,$A35,'SOURCE SS'!$C:$C),IF(COUNTIF('SOURCE SS'!$F:$F,$A35 &amp; "?")&gt;0,SUMIF('SOURCE SS'!$F:$F,$A35 &amp; "?", 'SOURCE SS'!$C:$C),"..."))</f>
        <v>...</v>
      </c>
      <c r="G35" s="587" t="str">
        <f>IF(COUNTIF('SOURCE CC'!$F:$F,$A35)&gt;0,SUMIF('SOURCE CC'!$F:$F,$A35,'SOURCE CC'!$C:$C),IF(COUNTIF('SOURCE CC'!$F:$F,$A35 &amp; "?")&gt;0,SUMIF('SOURCE CC'!$F:$F,$A35 &amp; "?", 'SOURCE CC'!$C:$C),"..."))</f>
        <v>...</v>
      </c>
      <c r="H35" s="587" t="str">
        <f>IF(COUNTIF('SOURCE CG'!$F:$F,$A35)&gt;0,SUMIF('SOURCE CG'!$F:$F,$A35,'SOURCE CG'!$C:$C),IF(COUNTIF('SOURCE CG'!$F:$F,$A35 &amp; "?")&gt;0,SUMIF('SOURCE CG'!$F:$F,$A35 &amp; "?", 'SOURCE CG'!$C:$C),IF(COUNT(D35:G35)&gt;0,SUM(D35:G35),"...")))</f>
        <v>...</v>
      </c>
      <c r="I35" s="587" t="str">
        <f>IF(COUNTIF('SOURCE SG'!$F:$F,$A35)&gt;0,SUMIF('SOURCE SG'!$F:$F,$A35,'SOURCE SG'!$C:$C),IF(COUNTIF('SOURCE SG'!$F:$F,$A35 &amp; "?")&gt;0,SUMIF('SOURCE SG'!$F:$F,$A35 &amp; "?", 'SOURCE SG'!$C:$C),"..."))</f>
        <v>...</v>
      </c>
      <c r="J35" s="587" t="str">
        <f>IF(COUNTIF('SOURCE LG'!$F:$F,$A35)&gt;0,SUMIF('SOURCE LG'!$F:$F,$A35,'SOURCE LG'!$C:$C),IF(COUNTIF('SOURCE LG'!$F:$F,$A35 &amp; "?")&gt;0,SUMIF('SOURCE LG'!$F:$F,$A35 &amp; "?", 'SOURCE LG'!$C:$C),"..."))</f>
        <v>...</v>
      </c>
      <c r="K35" s="587" t="str">
        <f>IF(COUNTIF('SOURCE CT'!$F:$F,$A35)&gt;0,SUMIF('SOURCE CT'!$F:$F,$A35,'SOURCE CT'!$C:$C),IF(COUNTIF('SOURCE CT'!$F:$F,$A35 &amp; "?")&gt;0,SUMIF('SOURCE CT'!$F:$F,$A35 &amp; "?", 'SOURCE CT'!$C:$C),"..."))</f>
        <v>...</v>
      </c>
      <c r="L35" s="587" t="str">
        <f>IF(COUNTIF('SOURCE GG'!$F:$F,$A35)&gt;0,SUMIF('SOURCE GG'!$F:$F,$A35,'SOURCE GG'!$C:$C),IF(COUNTIF('SOURCE GG'!$F:$F,$A35 &amp; "?")&gt;0,SUMIF('SOURCE GG'!$F:$F,$A35 &amp; "?", 'SOURCE GG'!$C:$C),IF(COUNT(H35:K35)&gt;0,SUM(H35:K35),"...")))</f>
        <v>...</v>
      </c>
      <c r="M35" s="587" t="str">
        <f>IF(COUNTIF('SOURCE NFPC'!$F:$F,$A35)&gt;0,SUMIF('SOURCE NFPC'!$F:$F,$A35,'SOURCE NFPC'!$C:$C),IF(COUNTIF('SOURCE NFPC'!$F:$F,$A35 &amp; "?")&gt;0,SUMIF('SOURCE NFPC'!$F:$F,$A35 &amp; "?", 'SOURCE NFPC'!$C:$C),"..."))</f>
        <v>...</v>
      </c>
      <c r="N35" s="587" t="str">
        <f>IF(COUNTIF('SOURCE CN'!$F:$F,$A35)&gt;0,SUMIF('SOURCE CN'!$F:$F,$A35,'SOURCE CN'!$C:$C),IF(COUNTIF('SOURCE CN'!$F:$F,$A35 &amp; "?")&gt;0,SUMIF('SOURCE CN'!$F:$F,$A35 &amp; "?", 'SOURCE CN'!$C:$C),"..."))</f>
        <v>...</v>
      </c>
      <c r="O35" s="587" t="str">
        <f>IF(COUNTIF('SOURCE NFPS'!$F:$F,$A35)&gt;0,SUMIF('SOURCE NFPS'!$F:$F,$A35,'SOURCE NFPS'!$C:$C),IF(COUNTIF('SOURCE NFPS'!$F:$F,$A35 &amp; "?")&gt;0,SUMIF('SOURCE NFPS'!$F:$F,$A35 &amp; "?", 'SOURCE NFPS'!$C:$C),IF(COUNT(L35:N35)&gt;0,SUM(L35:N35),"...")))</f>
        <v>...</v>
      </c>
      <c r="Q35" s="563">
        <f t="shared" si="0"/>
        <v>0</v>
      </c>
      <c r="R35" s="564">
        <f t="shared" si="1"/>
        <v>0</v>
      </c>
      <c r="S35" s="565">
        <f t="shared" si="2"/>
        <v>0</v>
      </c>
      <c r="U35" s="65">
        <v>6216</v>
      </c>
      <c r="V35" s="65" t="str">
        <f t="shared" si="3"/>
        <v>A6216</v>
      </c>
    </row>
    <row r="36" spans="1:22" ht="9.75" customHeight="1">
      <c r="A36" s="676">
        <v>6217</v>
      </c>
      <c r="B36" s="151" t="s">
        <v>1345</v>
      </c>
      <c r="C36" s="4" t="s">
        <v>1063</v>
      </c>
      <c r="D36" s="587" t="str">
        <f>IF(COUNTIF('SOURCE BA'!$F:$F,$A36)&gt;0,SUMIF('SOURCE BA'!$F:$F,$A36,'SOURCE BA'!$C:$C),IF(COUNTIF('SOURCE BA'!$F:$F,$A36 &amp; "?")&gt;0,SUMIF('SOURCE BA'!$F:$F,$A36 &amp; "?", 'SOURCE BA'!$C:$C),"..."))</f>
        <v>...</v>
      </c>
      <c r="E36" s="587" t="str">
        <f>IF(COUNTIF('SOURCE EA'!$F:$F,$A36)&gt;0,SUMIF('SOURCE EA'!$F:$F,$A36,'SOURCE EA'!$C:$C),IF(COUNTIF('SOURCE EA'!$F:$F,$A36 &amp; "?")&gt;0,SUMIF('SOURCE EA'!$F:$F,$A36 &amp; "?", 'SOURCE EA'!$C:$C),"..."))</f>
        <v>...</v>
      </c>
      <c r="F36" s="587" t="str">
        <f>IF(COUNTIF('SOURCE SS'!$F:$F,$A36)&gt;0,SUMIF('SOURCE SS'!$F:$F,$A36,'SOURCE SS'!$C:$C),IF(COUNTIF('SOURCE SS'!$F:$F,$A36 &amp; "?")&gt;0,SUMIF('SOURCE SS'!$F:$F,$A36 &amp; "?", 'SOURCE SS'!$C:$C),"..."))</f>
        <v>...</v>
      </c>
      <c r="G36" s="587" t="str">
        <f>IF(COUNTIF('SOURCE CC'!$F:$F,$A36)&gt;0,SUMIF('SOURCE CC'!$F:$F,$A36,'SOURCE CC'!$C:$C),IF(COUNTIF('SOURCE CC'!$F:$F,$A36 &amp; "?")&gt;0,SUMIF('SOURCE CC'!$F:$F,$A36 &amp; "?", 'SOURCE CC'!$C:$C),"..."))</f>
        <v>...</v>
      </c>
      <c r="H36" s="587" t="str">
        <f>IF(COUNTIF('SOURCE CG'!$F:$F,$A36)&gt;0,SUMIF('SOURCE CG'!$F:$F,$A36,'SOURCE CG'!$C:$C),IF(COUNTIF('SOURCE CG'!$F:$F,$A36 &amp; "?")&gt;0,SUMIF('SOURCE CG'!$F:$F,$A36 &amp; "?", 'SOURCE CG'!$C:$C),IF(COUNT(D36:G36)&gt;0,SUM(D36:G36),"...")))</f>
        <v>...</v>
      </c>
      <c r="I36" s="587" t="str">
        <f>IF(COUNTIF('SOURCE SG'!$F:$F,$A36)&gt;0,SUMIF('SOURCE SG'!$F:$F,$A36,'SOURCE SG'!$C:$C),IF(COUNTIF('SOURCE SG'!$F:$F,$A36 &amp; "?")&gt;0,SUMIF('SOURCE SG'!$F:$F,$A36 &amp; "?", 'SOURCE SG'!$C:$C),"..."))</f>
        <v>...</v>
      </c>
      <c r="J36" s="587" t="str">
        <f>IF(COUNTIF('SOURCE LG'!$F:$F,$A36)&gt;0,SUMIF('SOURCE LG'!$F:$F,$A36,'SOURCE LG'!$C:$C),IF(COUNTIF('SOURCE LG'!$F:$F,$A36 &amp; "?")&gt;0,SUMIF('SOURCE LG'!$F:$F,$A36 &amp; "?", 'SOURCE LG'!$C:$C),"..."))</f>
        <v>...</v>
      </c>
      <c r="K36" s="587" t="str">
        <f>IF(COUNTIF('SOURCE CT'!$F:$F,$A36)&gt;0,SUMIF('SOURCE CT'!$F:$F,$A36,'SOURCE CT'!$C:$C),IF(COUNTIF('SOURCE CT'!$F:$F,$A36 &amp; "?")&gt;0,SUMIF('SOURCE CT'!$F:$F,$A36 &amp; "?", 'SOURCE CT'!$C:$C),"..."))</f>
        <v>...</v>
      </c>
      <c r="L36" s="587" t="str">
        <f>IF(COUNTIF('SOURCE GG'!$F:$F,$A36)&gt;0,SUMIF('SOURCE GG'!$F:$F,$A36,'SOURCE GG'!$C:$C),IF(COUNTIF('SOURCE GG'!$F:$F,$A36 &amp; "?")&gt;0,SUMIF('SOURCE GG'!$F:$F,$A36 &amp; "?", 'SOURCE GG'!$C:$C),IF(COUNT(H36:K36)&gt;0,SUM(H36:K36),"...")))</f>
        <v>...</v>
      </c>
      <c r="M36" s="587" t="str">
        <f>IF(COUNTIF('SOURCE NFPC'!$F:$F,$A36)&gt;0,SUMIF('SOURCE NFPC'!$F:$F,$A36,'SOURCE NFPC'!$C:$C),IF(COUNTIF('SOURCE NFPC'!$F:$F,$A36 &amp; "?")&gt;0,SUMIF('SOURCE NFPC'!$F:$F,$A36 &amp; "?", 'SOURCE NFPC'!$C:$C),"..."))</f>
        <v>...</v>
      </c>
      <c r="N36" s="587" t="str">
        <f>IF(COUNTIF('SOURCE CN'!$F:$F,$A36)&gt;0,SUMIF('SOURCE CN'!$F:$F,$A36,'SOURCE CN'!$C:$C),IF(COUNTIF('SOURCE CN'!$F:$F,$A36 &amp; "?")&gt;0,SUMIF('SOURCE CN'!$F:$F,$A36 &amp; "?", 'SOURCE CN'!$C:$C),"..."))</f>
        <v>...</v>
      </c>
      <c r="O36" s="587" t="str">
        <f>IF(COUNTIF('SOURCE NFPS'!$F:$F,$A36)&gt;0,SUMIF('SOURCE NFPS'!$F:$F,$A36,'SOURCE NFPS'!$C:$C),IF(COUNTIF('SOURCE NFPS'!$F:$F,$A36 &amp; "?")&gt;0,SUMIF('SOURCE NFPS'!$F:$F,$A36 &amp; "?", 'SOURCE NFPS'!$C:$C),IF(COUNT(L36:N36)&gt;0,SUM(L36:N36),"...")))</f>
        <v>...</v>
      </c>
      <c r="Q36" s="563">
        <f t="shared" si="0"/>
        <v>0</v>
      </c>
      <c r="R36" s="564">
        <f t="shared" si="1"/>
        <v>0</v>
      </c>
      <c r="S36" s="565">
        <f t="shared" si="2"/>
        <v>0</v>
      </c>
      <c r="U36" s="65">
        <v>6217</v>
      </c>
      <c r="V36" s="65" t="str">
        <f t="shared" si="3"/>
        <v>A6217</v>
      </c>
    </row>
    <row r="37" spans="1:22" ht="9.75" customHeight="1">
      <c r="A37" s="676">
        <v>6218</v>
      </c>
      <c r="B37" s="151" t="s">
        <v>411</v>
      </c>
      <c r="C37" s="4" t="s">
        <v>1063</v>
      </c>
      <c r="D37" s="587" t="str">
        <f>IF(COUNTIF('SOURCE BA'!$F:$F,$A37)&gt;0,SUMIF('SOURCE BA'!$F:$F,$A37,'SOURCE BA'!$C:$C),IF(COUNTIF('SOURCE BA'!$F:$F,$A37 &amp; "?")&gt;0,SUMIF('SOURCE BA'!$F:$F,$A37 &amp; "?", 'SOURCE BA'!$C:$C),"..."))</f>
        <v>...</v>
      </c>
      <c r="E37" s="587" t="str">
        <f>IF(COUNTIF('SOURCE EA'!$F:$F,$A37)&gt;0,SUMIF('SOURCE EA'!$F:$F,$A37,'SOURCE EA'!$C:$C),IF(COUNTIF('SOURCE EA'!$F:$F,$A37 &amp; "?")&gt;0,SUMIF('SOURCE EA'!$F:$F,$A37 &amp; "?", 'SOURCE EA'!$C:$C),"..."))</f>
        <v>...</v>
      </c>
      <c r="F37" s="587" t="str">
        <f>IF(COUNTIF('SOURCE SS'!$F:$F,$A37)&gt;0,SUMIF('SOURCE SS'!$F:$F,$A37,'SOURCE SS'!$C:$C),IF(COUNTIF('SOURCE SS'!$F:$F,$A37 &amp; "?")&gt;0,SUMIF('SOURCE SS'!$F:$F,$A37 &amp; "?", 'SOURCE SS'!$C:$C),"..."))</f>
        <v>...</v>
      </c>
      <c r="G37" s="587" t="str">
        <f>IF(COUNTIF('SOURCE CC'!$F:$F,$A37)&gt;0,SUMIF('SOURCE CC'!$F:$F,$A37,'SOURCE CC'!$C:$C),IF(COUNTIF('SOURCE CC'!$F:$F,$A37 &amp; "?")&gt;0,SUMIF('SOURCE CC'!$F:$F,$A37 &amp; "?", 'SOURCE CC'!$C:$C),"..."))</f>
        <v>...</v>
      </c>
      <c r="H37" s="587" t="str">
        <f>IF(COUNTIF('SOURCE CG'!$F:$F,$A37)&gt;0,SUMIF('SOURCE CG'!$F:$F,$A37,'SOURCE CG'!$C:$C),IF(COUNTIF('SOURCE CG'!$F:$F,$A37 &amp; "?")&gt;0,SUMIF('SOURCE CG'!$F:$F,$A37 &amp; "?", 'SOURCE CG'!$C:$C),IF(COUNT(D37:G37)&gt;0,SUM(D37:G37),"...")))</f>
        <v>...</v>
      </c>
      <c r="I37" s="587" t="str">
        <f>IF(COUNTIF('SOURCE SG'!$F:$F,$A37)&gt;0,SUMIF('SOURCE SG'!$F:$F,$A37,'SOURCE SG'!$C:$C),IF(COUNTIF('SOURCE SG'!$F:$F,$A37 &amp; "?")&gt;0,SUMIF('SOURCE SG'!$F:$F,$A37 &amp; "?", 'SOURCE SG'!$C:$C),"..."))</f>
        <v>...</v>
      </c>
      <c r="J37" s="587" t="str">
        <f>IF(COUNTIF('SOURCE LG'!$F:$F,$A37)&gt;0,SUMIF('SOURCE LG'!$F:$F,$A37,'SOURCE LG'!$C:$C),IF(COUNTIF('SOURCE LG'!$F:$F,$A37 &amp; "?")&gt;0,SUMIF('SOURCE LG'!$F:$F,$A37 &amp; "?", 'SOURCE LG'!$C:$C),"..."))</f>
        <v>...</v>
      </c>
      <c r="K37" s="587" t="str">
        <f>IF(COUNTIF('SOURCE CT'!$F:$F,$A37)&gt;0,SUMIF('SOURCE CT'!$F:$F,$A37,'SOURCE CT'!$C:$C),IF(COUNTIF('SOURCE CT'!$F:$F,$A37 &amp; "?")&gt;0,SUMIF('SOURCE CT'!$F:$F,$A37 &amp; "?", 'SOURCE CT'!$C:$C),"..."))</f>
        <v>...</v>
      </c>
      <c r="L37" s="587" t="str">
        <f>IF(COUNTIF('SOURCE GG'!$F:$F,$A37)&gt;0,SUMIF('SOURCE GG'!$F:$F,$A37,'SOURCE GG'!$C:$C),IF(COUNTIF('SOURCE GG'!$F:$F,$A37 &amp; "?")&gt;0,SUMIF('SOURCE GG'!$F:$F,$A37 &amp; "?", 'SOURCE GG'!$C:$C),IF(COUNT(H37:K37)&gt;0,SUM(H37:K37),"...")))</f>
        <v>...</v>
      </c>
      <c r="M37" s="587" t="str">
        <f>IF(COUNTIF('SOURCE NFPC'!$F:$F,$A37)&gt;0,SUMIF('SOURCE NFPC'!$F:$F,$A37,'SOURCE NFPC'!$C:$C),IF(COUNTIF('SOURCE NFPC'!$F:$F,$A37 &amp; "?")&gt;0,SUMIF('SOURCE NFPC'!$F:$F,$A37 &amp; "?", 'SOURCE NFPC'!$C:$C),"..."))</f>
        <v>...</v>
      </c>
      <c r="N37" s="587" t="str">
        <f>IF(COUNTIF('SOURCE CN'!$F:$F,$A37)&gt;0,SUMIF('SOURCE CN'!$F:$F,$A37,'SOURCE CN'!$C:$C),IF(COUNTIF('SOURCE CN'!$F:$F,$A37 &amp; "?")&gt;0,SUMIF('SOURCE CN'!$F:$F,$A37 &amp; "?", 'SOURCE CN'!$C:$C),"..."))</f>
        <v>...</v>
      </c>
      <c r="O37" s="587" t="str">
        <f>IF(COUNTIF('SOURCE NFPS'!$F:$F,$A37)&gt;0,SUMIF('SOURCE NFPS'!$F:$F,$A37,'SOURCE NFPS'!$C:$C),IF(COUNTIF('SOURCE NFPS'!$F:$F,$A37 &amp; "?")&gt;0,SUMIF('SOURCE NFPS'!$F:$F,$A37 &amp; "?", 'SOURCE NFPS'!$C:$C),IF(COUNT(L37:N37)&gt;0,SUM(L37:N37),"...")))</f>
        <v>...</v>
      </c>
      <c r="Q37" s="563">
        <f t="shared" si="0"/>
        <v>0</v>
      </c>
      <c r="R37" s="564">
        <f t="shared" si="1"/>
        <v>0</v>
      </c>
      <c r="S37" s="565">
        <f t="shared" si="2"/>
        <v>0</v>
      </c>
      <c r="U37" s="65">
        <v>6218</v>
      </c>
      <c r="V37" s="65" t="str">
        <f t="shared" si="3"/>
        <v>A6218</v>
      </c>
    </row>
    <row r="38" spans="1:22" ht="15" customHeight="1">
      <c r="A38" s="675">
        <v>622</v>
      </c>
      <c r="B38" s="150" t="s">
        <v>2336</v>
      </c>
      <c r="C38" s="4" t="s">
        <v>1063</v>
      </c>
      <c r="D38" s="605" t="str">
        <f>IF(COUNTIF('SOURCE BA'!$F:$F,$A38)&gt;0,SUMIF('SOURCE BA'!$F:$F,$A38,'SOURCE BA'!$C:$C),IF(COUNT(D39:D46)&gt;0, SUM(D39:D46),IF(COUNTIF('SOURCE BA'!$F:$F,$A38 &amp; "?")&gt;0,SUMIF('SOURCE BA'!$F:$F,$A38 &amp; "?", 'SOURCE BA'!$C:$C),"...")))</f>
        <v>...</v>
      </c>
      <c r="E38" s="605" t="str">
        <f>IF(COUNTIF('SOURCE EA'!$F:$F,$A38)&gt;0,SUMIF('SOURCE EA'!$F:$F,$A38,'SOURCE EA'!$C:$C),IF(COUNT(E39:E46)&gt;0, SUM(E39:E46),IF(COUNTIF('SOURCE EA'!$F:$F,$A38 &amp; "?")&gt;0,SUMIF('SOURCE EA'!$F:$F,$A38 &amp; "?", 'SOURCE EA'!$C:$C),"...")))</f>
        <v>...</v>
      </c>
      <c r="F38" s="605" t="str">
        <f>IF(COUNTIF('SOURCE SS'!$F:$F,$A38)&gt;0,SUMIF('SOURCE SS'!$F:$F,$A38,'SOURCE SS'!$C:$C),IF(COUNT(F39:F46)&gt;0, SUM(F39:F46),IF(COUNTIF('SOURCE SS'!$F:$F,$A38 &amp; "?")&gt;0,SUMIF('SOURCE SS'!$F:$F,$A38 &amp; "?", 'SOURCE SS'!$C:$C),"...")))</f>
        <v>...</v>
      </c>
      <c r="G38" s="605" t="str">
        <f>IF(COUNTIF('SOURCE CC'!$F:$F,$A38)&gt;0,SUMIF('SOURCE CC'!$F:$F,$A38,'SOURCE CC'!$C:$C),IF(COUNT(G39:G46)&gt;0, SUM(G39:G46),IF(COUNTIF('SOURCE CC'!$F:$F,$A38 &amp; "?")&gt;0,SUMIF('SOURCE CC'!$F:$F,$A38 &amp; "?", 'SOURCE CC'!$C:$C),"...")))</f>
        <v>...</v>
      </c>
      <c r="H38" s="605" t="str">
        <f>IF(COUNTIF('SOURCE CG'!$F:$F,$A38)&gt;0,SUMIF('SOURCE CG'!$F:$F,$A38,'SOURCE CG'!$C:$C),IF(COUNT(H39:H46)&gt;0, SUM(H39:H46),IF(COUNTIF('SOURCE CG'!$F:$F,$A38 &amp; "?")&gt;0,SUMIF('SOURCE CG'!$F:$F,$A38 &amp; "?", 'SOURCE CG'!$C:$C),IF(COUNT(D38:G38)&gt;0,SUM(D38:G38),"..."))))</f>
        <v>...</v>
      </c>
      <c r="I38" s="605" t="str">
        <f>IF(COUNTIF('SOURCE SG'!$F:$F,$A38)&gt;0,SUMIF('SOURCE SG'!$F:$F,$A38,'SOURCE SG'!$C:$C),IF(COUNT(I39:I46)&gt;0, SUM(I39:I46),IF(COUNTIF('SOURCE SG'!$F:$F,$A38 &amp; "?")&gt;0,SUMIF('SOURCE SG'!$F:$F,$A38 &amp; "?", 'SOURCE SG'!$C:$C),"...")))</f>
        <v>...</v>
      </c>
      <c r="J38" s="605" t="str">
        <f>IF(COUNTIF('SOURCE LG'!$F:$F,$A38)&gt;0,SUMIF('SOURCE LG'!$F:$F,$A38,'SOURCE LG'!$C:$C),IF(COUNT(J39:J46)&gt;0, SUM(J39:J46),IF(COUNTIF('SOURCE LG'!$F:$F,$A38 &amp; "?")&gt;0,SUMIF('SOURCE LG'!$F:$F,$A38 &amp; "?", 'SOURCE LG'!$C:$C),"...")))</f>
        <v>...</v>
      </c>
      <c r="K38" s="605" t="str">
        <f>IF(COUNTIF('SOURCE CT'!$F:$F,$A38)&gt;0,SUMIF('SOURCE CT'!$F:$F,$A38,'SOURCE CT'!$C:$C),IF(COUNT(K39:K46)&gt;0, SUM(K39:K46),IF(COUNTIF('SOURCE CT'!$F:$F,$A38 &amp; "?")&gt;0,SUMIF('SOURCE CT'!$F:$F,$A38 &amp; "?", 'SOURCE CT'!$C:$C),"...")))</f>
        <v>...</v>
      </c>
      <c r="L38" s="605" t="str">
        <f>IF(COUNTIF('SOURCE GG'!$F:$F,$A38)&gt;0,SUMIF('SOURCE GG'!$F:$F,$A38,'SOURCE GG'!$C:$C),IF(COUNT(L39:L46)&gt;0, SUM(L39:L46),IF(COUNTIF('SOURCE GG'!$F:$F,$A38 &amp; "?")&gt;0,SUMIF('SOURCE GG'!$F:$F,$A38 &amp; "?", 'SOURCE GG'!$C:$C),IF(COUNT(H38:K38)&gt;0,SUM(H38:K38),"..."))))</f>
        <v>...</v>
      </c>
      <c r="M38" s="605" t="str">
        <f>IF(COUNTIF('SOURCE NFPC'!$F:$F,$A38)&gt;0,SUMIF('SOURCE NFPC'!$F:$F,$A38,'SOURCE NFPC'!$C:$C),IF(COUNT(M39:M46)&gt;0, SUM(M39:M46),IF(COUNTIF('SOURCE NFPC'!$F:$F,$A38 &amp; "?")&gt;0,SUMIF('SOURCE NFPC'!$F:$F,$A38 &amp; "?", 'SOURCE NFPC'!$C:$C),"...")))</f>
        <v>...</v>
      </c>
      <c r="N38" s="605" t="str">
        <f>IF(COUNTIF('SOURCE CN'!$F:$F,$A38)&gt;0,SUMIF('SOURCE CN'!$F:$F,$A38,'SOURCE CN'!$C:$C),IF(COUNT(N39:N46)&gt;0, SUM(N39:N46),IF(COUNTIF('SOURCE CN'!$F:$F,$A38 &amp; "?")&gt;0,SUMIF('SOURCE CN'!$F:$F,$A38 &amp; "?", 'SOURCE CN'!$C:$C),"...")))</f>
        <v>...</v>
      </c>
      <c r="O38" s="605" t="str">
        <f>IF(COUNTIF('SOURCE NFPS'!$F:$F,$A38)&gt;0,SUMIF('SOURCE NFPS'!$F:$F,$A38,'SOURCE NFPS'!$C:$C),IF(COUNT(O39:O46)&gt;0, SUM(O39:O46),IF(COUNTIF('SOURCE NFPS'!$F:$F,$A38 &amp; "?")&gt;0,SUMIF('SOURCE NFPS'!$F:$F,$A38 &amp; "?", 'SOURCE NFPS'!$C:$C),IF(COUNT(L38:N38)&gt;0,SUM(L38:N38),"..."))))</f>
        <v>...</v>
      </c>
      <c r="Q38" s="563">
        <f t="shared" si="0"/>
        <v>0</v>
      </c>
      <c r="R38" s="564">
        <f t="shared" si="1"/>
        <v>0</v>
      </c>
      <c r="S38" s="565">
        <f t="shared" si="2"/>
        <v>0</v>
      </c>
      <c r="U38" s="63">
        <v>622</v>
      </c>
      <c r="V38" s="63" t="str">
        <f t="shared" si="3"/>
        <v>A622</v>
      </c>
    </row>
    <row r="39" spans="1:22" ht="9.75" customHeight="1">
      <c r="A39" s="676">
        <v>6221</v>
      </c>
      <c r="B39" s="151" t="s">
        <v>2319</v>
      </c>
      <c r="C39" s="4"/>
      <c r="D39" s="587" t="str">
        <f>IF(COUNTIF('SOURCE BA'!$F:$F,$A39)&gt;0,SUMIF('SOURCE BA'!$F:$F,$A39,'SOURCE BA'!$C:$C),IF(COUNTIF('SOURCE BA'!$F:$F,$A39 &amp; "?")&gt;0,SUMIF('SOURCE BA'!$F:$F,$A39 &amp; "?", 'SOURCE BA'!$C:$C),"..."))</f>
        <v>...</v>
      </c>
      <c r="E39" s="587" t="str">
        <f>IF(COUNTIF('SOURCE EA'!$F:$F,$A39)&gt;0,SUMIF('SOURCE EA'!$F:$F,$A39,'SOURCE EA'!$C:$C),IF(COUNTIF('SOURCE EA'!$F:$F,$A39 &amp; "?")&gt;0,SUMIF('SOURCE EA'!$F:$F,$A39 &amp; "?", 'SOURCE EA'!$C:$C),"..."))</f>
        <v>...</v>
      </c>
      <c r="F39" s="587" t="str">
        <f>IF(COUNTIF('SOURCE SS'!$F:$F,$A39)&gt;0,SUMIF('SOURCE SS'!$F:$F,$A39,'SOURCE SS'!$C:$C),IF(COUNTIF('SOURCE SS'!$F:$F,$A39 &amp; "?")&gt;0,SUMIF('SOURCE SS'!$F:$F,$A39 &amp; "?", 'SOURCE SS'!$C:$C),"..."))</f>
        <v>...</v>
      </c>
      <c r="G39" s="587" t="str">
        <f>IF(COUNTIF('SOURCE CC'!$F:$F,$A39)&gt;0,SUMIF('SOURCE CC'!$F:$F,$A39,'SOURCE CC'!$C:$C),IF(COUNTIF('SOURCE CC'!$F:$F,$A39 &amp; "?")&gt;0,SUMIF('SOURCE CC'!$F:$F,$A39 &amp; "?", 'SOURCE CC'!$C:$C),"..."))</f>
        <v>...</v>
      </c>
      <c r="H39" s="587" t="str">
        <f>IF(COUNTIF('SOURCE CG'!$F:$F,$A39)&gt;0,SUMIF('SOURCE CG'!$F:$F,$A39,'SOURCE CG'!$C:$C),IF(COUNTIF('SOURCE CG'!$F:$F,$A39 &amp; "?")&gt;0,SUMIF('SOURCE CG'!$F:$F,$A39 &amp; "?", 'SOURCE CG'!$C:$C),IF(COUNT(D39:G39)&gt;0,SUM(D39:G39),"...")))</f>
        <v>...</v>
      </c>
      <c r="I39" s="587" t="str">
        <f>IF(COUNTIF('SOURCE SG'!$F:$F,$A39)&gt;0,SUMIF('SOURCE SG'!$F:$F,$A39,'SOURCE SG'!$C:$C),IF(COUNTIF('SOURCE SG'!$F:$F,$A39 &amp; "?")&gt;0,SUMIF('SOURCE SG'!$F:$F,$A39 &amp; "?", 'SOURCE SG'!$C:$C),"..."))</f>
        <v>...</v>
      </c>
      <c r="J39" s="587" t="str">
        <f>IF(COUNTIF('SOURCE LG'!$F:$F,$A39)&gt;0,SUMIF('SOURCE LG'!$F:$F,$A39,'SOURCE LG'!$C:$C),IF(COUNTIF('SOURCE LG'!$F:$F,$A39 &amp; "?")&gt;0,SUMIF('SOURCE LG'!$F:$F,$A39 &amp; "?", 'SOURCE LG'!$C:$C),"..."))</f>
        <v>...</v>
      </c>
      <c r="K39" s="587" t="str">
        <f>IF(COUNTIF('SOURCE CT'!$F:$F,$A39)&gt;0,SUMIF('SOURCE CT'!$F:$F,$A39,'SOURCE CT'!$C:$C),IF(COUNTIF('SOURCE CT'!$F:$F,$A39 &amp; "?")&gt;0,SUMIF('SOURCE CT'!$F:$F,$A39 &amp; "?", 'SOURCE CT'!$C:$C),"..."))</f>
        <v>...</v>
      </c>
      <c r="L39" s="587" t="str">
        <f>IF(COUNTIF('SOURCE GG'!$F:$F,$A39)&gt;0,SUMIF('SOURCE GG'!$F:$F,$A39,'SOURCE GG'!$C:$C),IF(COUNTIF('SOURCE GG'!$F:$F,$A39 &amp; "?")&gt;0,SUMIF('SOURCE GG'!$F:$F,$A39 &amp; "?", 'SOURCE GG'!$C:$C),IF(COUNT(H39:K39)&gt;0,SUM(H39:K39),"...")))</f>
        <v>...</v>
      </c>
      <c r="M39" s="587" t="str">
        <f>IF(COUNTIF('SOURCE NFPC'!$F:$F,$A39)&gt;0,SUMIF('SOURCE NFPC'!$F:$F,$A39,'SOURCE NFPC'!$C:$C),IF(COUNTIF('SOURCE NFPC'!$F:$F,$A39 &amp; "?")&gt;0,SUMIF('SOURCE NFPC'!$F:$F,$A39 &amp; "?", 'SOURCE NFPC'!$C:$C),"..."))</f>
        <v>...</v>
      </c>
      <c r="N39" s="587" t="str">
        <f>IF(COUNTIF('SOURCE CN'!$F:$F,$A39)&gt;0,SUMIF('SOURCE CN'!$F:$F,$A39,'SOURCE CN'!$C:$C),IF(COUNTIF('SOURCE CN'!$F:$F,$A39 &amp; "?")&gt;0,SUMIF('SOURCE CN'!$F:$F,$A39 &amp; "?", 'SOURCE CN'!$C:$C),"..."))</f>
        <v>...</v>
      </c>
      <c r="O39" s="587" t="str">
        <f>IF(COUNTIF('SOURCE NFPS'!$F:$F,$A39)&gt;0,SUMIF('SOURCE NFPS'!$F:$F,$A39,'SOURCE NFPS'!$C:$C),IF(COUNTIF('SOURCE NFPS'!$F:$F,$A39 &amp; "?")&gt;0,SUMIF('SOURCE NFPS'!$F:$F,$A39 &amp; "?", 'SOURCE NFPS'!$C:$C),IF(COUNT(L39:N39)&gt;0,SUM(L39:N39),"...")))</f>
        <v>...</v>
      </c>
      <c r="Q39" s="563"/>
      <c r="R39" s="564"/>
      <c r="S39" s="565"/>
      <c r="U39" s="65"/>
      <c r="V39" s="65"/>
    </row>
    <row r="40" spans="1:22" ht="9.75" customHeight="1">
      <c r="A40" s="676">
        <v>6222</v>
      </c>
      <c r="B40" s="151" t="s">
        <v>943</v>
      </c>
      <c r="C40" s="4" t="s">
        <v>1063</v>
      </c>
      <c r="D40" s="587" t="str">
        <f>IF(COUNTIF('SOURCE BA'!$F:$F,$A40)&gt;0,SUMIF('SOURCE BA'!$F:$F,$A40,'SOURCE BA'!$C:$C),IF(COUNTIF('SOURCE BA'!$F:$F,$A40 &amp; "?")&gt;0,SUMIF('SOURCE BA'!$F:$F,$A40 &amp; "?", 'SOURCE BA'!$C:$C),"..."))</f>
        <v>...</v>
      </c>
      <c r="E40" s="587" t="str">
        <f>IF(COUNTIF('SOURCE EA'!$F:$F,$A40)&gt;0,SUMIF('SOURCE EA'!$F:$F,$A40,'SOURCE EA'!$C:$C),IF(COUNTIF('SOURCE EA'!$F:$F,$A40 &amp; "?")&gt;0,SUMIF('SOURCE EA'!$F:$F,$A40 &amp; "?", 'SOURCE EA'!$C:$C),"..."))</f>
        <v>...</v>
      </c>
      <c r="F40" s="587" t="str">
        <f>IF(COUNTIF('SOURCE SS'!$F:$F,$A40)&gt;0,SUMIF('SOURCE SS'!$F:$F,$A40,'SOURCE SS'!$C:$C),IF(COUNTIF('SOURCE SS'!$F:$F,$A40 &amp; "?")&gt;0,SUMIF('SOURCE SS'!$F:$F,$A40 &amp; "?", 'SOURCE SS'!$C:$C),"..."))</f>
        <v>...</v>
      </c>
      <c r="G40" s="587" t="str">
        <f>IF(COUNTIF('SOURCE CC'!$F:$F,$A40)&gt;0,SUMIF('SOURCE CC'!$F:$F,$A40,'SOURCE CC'!$C:$C),IF(COUNTIF('SOURCE CC'!$F:$F,$A40 &amp; "?")&gt;0,SUMIF('SOURCE CC'!$F:$F,$A40 &amp; "?", 'SOURCE CC'!$C:$C),"..."))</f>
        <v>...</v>
      </c>
      <c r="H40" s="587" t="str">
        <f>IF(COUNTIF('SOURCE CG'!$F:$F,$A40)&gt;0,SUMIF('SOURCE CG'!$F:$F,$A40,'SOURCE CG'!$C:$C),IF(COUNTIF('SOURCE CG'!$F:$F,$A40 &amp; "?")&gt;0,SUMIF('SOURCE CG'!$F:$F,$A40 &amp; "?", 'SOURCE CG'!$C:$C),IF(COUNT(D40:G40)&gt;0,SUM(D40:G40),"...")))</f>
        <v>...</v>
      </c>
      <c r="I40" s="587" t="str">
        <f>IF(COUNTIF('SOURCE SG'!$F:$F,$A40)&gt;0,SUMIF('SOURCE SG'!$F:$F,$A40,'SOURCE SG'!$C:$C),IF(COUNTIF('SOURCE SG'!$F:$F,$A40 &amp; "?")&gt;0,SUMIF('SOURCE SG'!$F:$F,$A40 &amp; "?", 'SOURCE SG'!$C:$C),"..."))</f>
        <v>...</v>
      </c>
      <c r="J40" s="587" t="str">
        <f>IF(COUNTIF('SOURCE LG'!$F:$F,$A40)&gt;0,SUMIF('SOURCE LG'!$F:$F,$A40,'SOURCE LG'!$C:$C),IF(COUNTIF('SOURCE LG'!$F:$F,$A40 &amp; "?")&gt;0,SUMIF('SOURCE LG'!$F:$F,$A40 &amp; "?", 'SOURCE LG'!$C:$C),"..."))</f>
        <v>...</v>
      </c>
      <c r="K40" s="587" t="str">
        <f>IF(COUNTIF('SOURCE CT'!$F:$F,$A40)&gt;0,SUMIF('SOURCE CT'!$F:$F,$A40,'SOURCE CT'!$C:$C),IF(COUNTIF('SOURCE CT'!$F:$F,$A40 &amp; "?")&gt;0,SUMIF('SOURCE CT'!$F:$F,$A40 &amp; "?", 'SOURCE CT'!$C:$C),"..."))</f>
        <v>...</v>
      </c>
      <c r="L40" s="587" t="str">
        <f>IF(COUNTIF('SOURCE GG'!$F:$F,$A40)&gt;0,SUMIF('SOURCE GG'!$F:$F,$A40,'SOURCE GG'!$C:$C),IF(COUNTIF('SOURCE GG'!$F:$F,$A40 &amp; "?")&gt;0,SUMIF('SOURCE GG'!$F:$F,$A40 &amp; "?", 'SOURCE GG'!$C:$C),IF(COUNT(H40:K40)&gt;0,SUM(H40:K40),"...")))</f>
        <v>...</v>
      </c>
      <c r="M40" s="587" t="str">
        <f>IF(COUNTIF('SOURCE NFPC'!$F:$F,$A40)&gt;0,SUMIF('SOURCE NFPC'!$F:$F,$A40,'SOURCE NFPC'!$C:$C),IF(COUNTIF('SOURCE NFPC'!$F:$F,$A40 &amp; "?")&gt;0,SUMIF('SOURCE NFPC'!$F:$F,$A40 &amp; "?", 'SOURCE NFPC'!$C:$C),"..."))</f>
        <v>...</v>
      </c>
      <c r="N40" s="587" t="str">
        <f>IF(COUNTIF('SOURCE CN'!$F:$F,$A40)&gt;0,SUMIF('SOURCE CN'!$F:$F,$A40,'SOURCE CN'!$C:$C),IF(COUNTIF('SOURCE CN'!$F:$F,$A40 &amp; "?")&gt;0,SUMIF('SOURCE CN'!$F:$F,$A40 &amp; "?", 'SOURCE CN'!$C:$C),"..."))</f>
        <v>...</v>
      </c>
      <c r="O40" s="587" t="str">
        <f>IF(COUNTIF('SOURCE NFPS'!$F:$F,$A40)&gt;0,SUMIF('SOURCE NFPS'!$F:$F,$A40,'SOURCE NFPS'!$C:$C),IF(COUNTIF('SOURCE NFPS'!$F:$F,$A40 &amp; "?")&gt;0,SUMIF('SOURCE NFPS'!$F:$F,$A40 &amp; "?", 'SOURCE NFPS'!$C:$C),IF(COUNT(L40:N40)&gt;0,SUM(L40:N40),"...")))</f>
        <v>...</v>
      </c>
      <c r="Q40" s="563">
        <f t="shared" si="0"/>
        <v>0</v>
      </c>
      <c r="R40" s="564">
        <f t="shared" si="1"/>
        <v>0</v>
      </c>
      <c r="S40" s="565">
        <f t="shared" si="2"/>
        <v>0</v>
      </c>
      <c r="U40" s="65">
        <v>6222</v>
      </c>
      <c r="V40" s="65" t="str">
        <f t="shared" si="3"/>
        <v>A6222</v>
      </c>
    </row>
    <row r="41" spans="1:22" ht="9.75" customHeight="1">
      <c r="A41" s="676">
        <v>6223</v>
      </c>
      <c r="B41" s="151" t="s">
        <v>412</v>
      </c>
      <c r="C41" s="4" t="s">
        <v>1063</v>
      </c>
      <c r="D41" s="587" t="str">
        <f>IF(COUNTIF('SOURCE BA'!$F:$F,$A41)&gt;0,SUMIF('SOURCE BA'!$F:$F,$A41,'SOURCE BA'!$C:$C),IF(COUNTIF('SOURCE BA'!$F:$F,$A41 &amp; "?")&gt;0,SUMIF('SOURCE BA'!$F:$F,$A41 &amp; "?", 'SOURCE BA'!$C:$C),"..."))</f>
        <v>...</v>
      </c>
      <c r="E41" s="587" t="str">
        <f>IF(COUNTIF('SOURCE EA'!$F:$F,$A41)&gt;0,SUMIF('SOURCE EA'!$F:$F,$A41,'SOURCE EA'!$C:$C),IF(COUNTIF('SOURCE EA'!$F:$F,$A41 &amp; "?")&gt;0,SUMIF('SOURCE EA'!$F:$F,$A41 &amp; "?", 'SOURCE EA'!$C:$C),"..."))</f>
        <v>...</v>
      </c>
      <c r="F41" s="587" t="str">
        <f>IF(COUNTIF('SOURCE SS'!$F:$F,$A41)&gt;0,SUMIF('SOURCE SS'!$F:$F,$A41,'SOURCE SS'!$C:$C),IF(COUNTIF('SOURCE SS'!$F:$F,$A41 &amp; "?")&gt;0,SUMIF('SOURCE SS'!$F:$F,$A41 &amp; "?", 'SOURCE SS'!$C:$C),"..."))</f>
        <v>...</v>
      </c>
      <c r="G41" s="587" t="str">
        <f>IF(COUNTIF('SOURCE CC'!$F:$F,$A41)&gt;0,SUMIF('SOURCE CC'!$F:$F,$A41,'SOURCE CC'!$C:$C),IF(COUNTIF('SOURCE CC'!$F:$F,$A41 &amp; "?")&gt;0,SUMIF('SOURCE CC'!$F:$F,$A41 &amp; "?", 'SOURCE CC'!$C:$C),"..."))</f>
        <v>...</v>
      </c>
      <c r="H41" s="587" t="str">
        <f>IF(COUNTIF('SOURCE CG'!$F:$F,$A41)&gt;0,SUMIF('SOURCE CG'!$F:$F,$A41,'SOURCE CG'!$C:$C),IF(COUNTIF('SOURCE CG'!$F:$F,$A41 &amp; "?")&gt;0,SUMIF('SOURCE CG'!$F:$F,$A41 &amp; "?", 'SOURCE CG'!$C:$C),IF(COUNT(D41:G41)&gt;0,SUM(D41:G41),"...")))</f>
        <v>...</v>
      </c>
      <c r="I41" s="587" t="str">
        <f>IF(COUNTIF('SOURCE SG'!$F:$F,$A41)&gt;0,SUMIF('SOURCE SG'!$F:$F,$A41,'SOURCE SG'!$C:$C),IF(COUNTIF('SOURCE SG'!$F:$F,$A41 &amp; "?")&gt;0,SUMIF('SOURCE SG'!$F:$F,$A41 &amp; "?", 'SOURCE SG'!$C:$C),"..."))</f>
        <v>...</v>
      </c>
      <c r="J41" s="587" t="str">
        <f>IF(COUNTIF('SOURCE LG'!$F:$F,$A41)&gt;0,SUMIF('SOURCE LG'!$F:$F,$A41,'SOURCE LG'!$C:$C),IF(COUNTIF('SOURCE LG'!$F:$F,$A41 &amp; "?")&gt;0,SUMIF('SOURCE LG'!$F:$F,$A41 &amp; "?", 'SOURCE LG'!$C:$C),"..."))</f>
        <v>...</v>
      </c>
      <c r="K41" s="587" t="str">
        <f>IF(COUNTIF('SOURCE CT'!$F:$F,$A41)&gt;0,SUMIF('SOURCE CT'!$F:$F,$A41,'SOURCE CT'!$C:$C),IF(COUNTIF('SOURCE CT'!$F:$F,$A41 &amp; "?")&gt;0,SUMIF('SOURCE CT'!$F:$F,$A41 &amp; "?", 'SOURCE CT'!$C:$C),"..."))</f>
        <v>...</v>
      </c>
      <c r="L41" s="587" t="str">
        <f>IF(COUNTIF('SOURCE GG'!$F:$F,$A41)&gt;0,SUMIF('SOURCE GG'!$F:$F,$A41,'SOURCE GG'!$C:$C),IF(COUNTIF('SOURCE GG'!$F:$F,$A41 &amp; "?")&gt;0,SUMIF('SOURCE GG'!$F:$F,$A41 &amp; "?", 'SOURCE GG'!$C:$C),IF(COUNT(H41:K41)&gt;0,SUM(H41:K41),"...")))</f>
        <v>...</v>
      </c>
      <c r="M41" s="587" t="str">
        <f>IF(COUNTIF('SOURCE NFPC'!$F:$F,$A41)&gt;0,SUMIF('SOURCE NFPC'!$F:$F,$A41,'SOURCE NFPC'!$C:$C),IF(COUNTIF('SOURCE NFPC'!$F:$F,$A41 &amp; "?")&gt;0,SUMIF('SOURCE NFPC'!$F:$F,$A41 &amp; "?", 'SOURCE NFPC'!$C:$C),"..."))</f>
        <v>...</v>
      </c>
      <c r="N41" s="587" t="str">
        <f>IF(COUNTIF('SOURCE CN'!$F:$F,$A41)&gt;0,SUMIF('SOURCE CN'!$F:$F,$A41,'SOURCE CN'!$C:$C),IF(COUNTIF('SOURCE CN'!$F:$F,$A41 &amp; "?")&gt;0,SUMIF('SOURCE CN'!$F:$F,$A41 &amp; "?", 'SOURCE CN'!$C:$C),"..."))</f>
        <v>...</v>
      </c>
      <c r="O41" s="587" t="str">
        <f>IF(COUNTIF('SOURCE NFPS'!$F:$F,$A41)&gt;0,SUMIF('SOURCE NFPS'!$F:$F,$A41,'SOURCE NFPS'!$C:$C),IF(COUNTIF('SOURCE NFPS'!$F:$F,$A41 &amp; "?")&gt;0,SUMIF('SOURCE NFPS'!$F:$F,$A41 &amp; "?", 'SOURCE NFPS'!$C:$C),IF(COUNT(L41:N41)&gt;0,SUM(L41:N41),"...")))</f>
        <v>...</v>
      </c>
      <c r="Q41" s="563">
        <f t="shared" si="0"/>
        <v>0</v>
      </c>
      <c r="R41" s="564">
        <f t="shared" si="1"/>
        <v>0</v>
      </c>
      <c r="S41" s="565">
        <f t="shared" si="2"/>
        <v>0</v>
      </c>
      <c r="U41" s="65">
        <v>6223</v>
      </c>
      <c r="V41" s="65" t="str">
        <f t="shared" si="3"/>
        <v>A6223</v>
      </c>
    </row>
    <row r="42" spans="1:22" ht="9.75" customHeight="1">
      <c r="A42" s="676">
        <v>6224</v>
      </c>
      <c r="B42" s="151" t="s">
        <v>945</v>
      </c>
      <c r="C42" s="4" t="s">
        <v>1063</v>
      </c>
      <c r="D42" s="587" t="str">
        <f>IF(COUNTIF('SOURCE BA'!$F:$F,$A42)&gt;0,SUMIF('SOURCE BA'!$F:$F,$A42,'SOURCE BA'!$C:$C),IF(COUNTIF('SOURCE BA'!$F:$F,$A42 &amp; "?")&gt;0,SUMIF('SOURCE BA'!$F:$F,$A42 &amp; "?", 'SOURCE BA'!$C:$C),"..."))</f>
        <v>...</v>
      </c>
      <c r="E42" s="587" t="str">
        <f>IF(COUNTIF('SOURCE EA'!$F:$F,$A42)&gt;0,SUMIF('SOURCE EA'!$F:$F,$A42,'SOURCE EA'!$C:$C),IF(COUNTIF('SOURCE EA'!$F:$F,$A42 &amp; "?")&gt;0,SUMIF('SOURCE EA'!$F:$F,$A42 &amp; "?", 'SOURCE EA'!$C:$C),"..."))</f>
        <v>...</v>
      </c>
      <c r="F42" s="587" t="str">
        <f>IF(COUNTIF('SOURCE SS'!$F:$F,$A42)&gt;0,SUMIF('SOURCE SS'!$F:$F,$A42,'SOURCE SS'!$C:$C),IF(COUNTIF('SOURCE SS'!$F:$F,$A42 &amp; "?")&gt;0,SUMIF('SOURCE SS'!$F:$F,$A42 &amp; "?", 'SOURCE SS'!$C:$C),"..."))</f>
        <v>...</v>
      </c>
      <c r="G42" s="587" t="str">
        <f>IF(COUNTIF('SOURCE CC'!$F:$F,$A42)&gt;0,SUMIF('SOURCE CC'!$F:$F,$A42,'SOURCE CC'!$C:$C),IF(COUNTIF('SOURCE CC'!$F:$F,$A42 &amp; "?")&gt;0,SUMIF('SOURCE CC'!$F:$F,$A42 &amp; "?", 'SOURCE CC'!$C:$C),"..."))</f>
        <v>...</v>
      </c>
      <c r="H42" s="587" t="str">
        <f>IF(COUNTIF('SOURCE CG'!$F:$F,$A42)&gt;0,SUMIF('SOURCE CG'!$F:$F,$A42,'SOURCE CG'!$C:$C),IF(COUNTIF('SOURCE CG'!$F:$F,$A42 &amp; "?")&gt;0,SUMIF('SOURCE CG'!$F:$F,$A42 &amp; "?", 'SOURCE CG'!$C:$C),IF(COUNT(D42:G42)&gt;0,SUM(D42:G42),"...")))</f>
        <v>...</v>
      </c>
      <c r="I42" s="587" t="str">
        <f>IF(COUNTIF('SOURCE SG'!$F:$F,$A42)&gt;0,SUMIF('SOURCE SG'!$F:$F,$A42,'SOURCE SG'!$C:$C),IF(COUNTIF('SOURCE SG'!$F:$F,$A42 &amp; "?")&gt;0,SUMIF('SOURCE SG'!$F:$F,$A42 &amp; "?", 'SOURCE SG'!$C:$C),"..."))</f>
        <v>...</v>
      </c>
      <c r="J42" s="587" t="str">
        <f>IF(COUNTIF('SOURCE LG'!$F:$F,$A42)&gt;0,SUMIF('SOURCE LG'!$F:$F,$A42,'SOURCE LG'!$C:$C),IF(COUNTIF('SOURCE LG'!$F:$F,$A42 &amp; "?")&gt;0,SUMIF('SOURCE LG'!$F:$F,$A42 &amp; "?", 'SOURCE LG'!$C:$C),"..."))</f>
        <v>...</v>
      </c>
      <c r="K42" s="587" t="str">
        <f>IF(COUNTIF('SOURCE CT'!$F:$F,$A42)&gt;0,SUMIF('SOURCE CT'!$F:$F,$A42,'SOURCE CT'!$C:$C),IF(COUNTIF('SOURCE CT'!$F:$F,$A42 &amp; "?")&gt;0,SUMIF('SOURCE CT'!$F:$F,$A42 &amp; "?", 'SOURCE CT'!$C:$C),"..."))</f>
        <v>...</v>
      </c>
      <c r="L42" s="587" t="str">
        <f>IF(COUNTIF('SOURCE GG'!$F:$F,$A42)&gt;0,SUMIF('SOURCE GG'!$F:$F,$A42,'SOURCE GG'!$C:$C),IF(COUNTIF('SOURCE GG'!$F:$F,$A42 &amp; "?")&gt;0,SUMIF('SOURCE GG'!$F:$F,$A42 &amp; "?", 'SOURCE GG'!$C:$C),IF(COUNT(H42:K42)&gt;0,SUM(H42:K42),"...")))</f>
        <v>...</v>
      </c>
      <c r="M42" s="587" t="str">
        <f>IF(COUNTIF('SOURCE NFPC'!$F:$F,$A42)&gt;0,SUMIF('SOURCE NFPC'!$F:$F,$A42,'SOURCE NFPC'!$C:$C),IF(COUNTIF('SOURCE NFPC'!$F:$F,$A42 &amp; "?")&gt;0,SUMIF('SOURCE NFPC'!$F:$F,$A42 &amp; "?", 'SOURCE NFPC'!$C:$C),"..."))</f>
        <v>...</v>
      </c>
      <c r="N42" s="587" t="str">
        <f>IF(COUNTIF('SOURCE CN'!$F:$F,$A42)&gt;0,SUMIF('SOURCE CN'!$F:$F,$A42,'SOURCE CN'!$C:$C),IF(COUNTIF('SOURCE CN'!$F:$F,$A42 &amp; "?")&gt;0,SUMIF('SOURCE CN'!$F:$F,$A42 &amp; "?", 'SOURCE CN'!$C:$C),"..."))</f>
        <v>...</v>
      </c>
      <c r="O42" s="587" t="str">
        <f>IF(COUNTIF('SOURCE NFPS'!$F:$F,$A42)&gt;0,SUMIF('SOURCE NFPS'!$F:$F,$A42,'SOURCE NFPS'!$C:$C),IF(COUNTIF('SOURCE NFPS'!$F:$F,$A42 &amp; "?")&gt;0,SUMIF('SOURCE NFPS'!$F:$F,$A42 &amp; "?", 'SOURCE NFPS'!$C:$C),IF(COUNT(L42:N42)&gt;0,SUM(L42:N42),"...")))</f>
        <v>...</v>
      </c>
      <c r="Q42" s="563">
        <f t="shared" si="0"/>
        <v>0</v>
      </c>
      <c r="R42" s="564">
        <f t="shared" si="1"/>
        <v>0</v>
      </c>
      <c r="S42" s="565">
        <f t="shared" si="2"/>
        <v>0</v>
      </c>
      <c r="U42" s="65">
        <v>6224</v>
      </c>
      <c r="V42" s="65" t="str">
        <f t="shared" si="3"/>
        <v>A6224</v>
      </c>
    </row>
    <row r="43" spans="1:22" ht="9.75" customHeight="1">
      <c r="A43" s="676">
        <v>6225</v>
      </c>
      <c r="B43" s="151" t="s">
        <v>1108</v>
      </c>
      <c r="C43" s="4" t="s">
        <v>1063</v>
      </c>
      <c r="D43" s="587" t="str">
        <f>IF(COUNTIF('SOURCE BA'!$F:$F,$A43)&gt;0,SUMIF('SOURCE BA'!$F:$F,$A43,'SOURCE BA'!$C:$C),IF(COUNTIF('SOURCE BA'!$F:$F,$A43 &amp; "?")&gt;0,SUMIF('SOURCE BA'!$F:$F,$A43 &amp; "?", 'SOURCE BA'!$C:$C),"..."))</f>
        <v>...</v>
      </c>
      <c r="E43" s="587" t="str">
        <f>IF(COUNTIF('SOURCE EA'!$F:$F,$A43)&gt;0,SUMIF('SOURCE EA'!$F:$F,$A43,'SOURCE EA'!$C:$C),IF(COUNTIF('SOURCE EA'!$F:$F,$A43 &amp; "?")&gt;0,SUMIF('SOURCE EA'!$F:$F,$A43 &amp; "?", 'SOURCE EA'!$C:$C),"..."))</f>
        <v>...</v>
      </c>
      <c r="F43" s="587" t="str">
        <f>IF(COUNTIF('SOURCE SS'!$F:$F,$A43)&gt;0,SUMIF('SOURCE SS'!$F:$F,$A43,'SOURCE SS'!$C:$C),IF(COUNTIF('SOURCE SS'!$F:$F,$A43 &amp; "?")&gt;0,SUMIF('SOURCE SS'!$F:$F,$A43 &amp; "?", 'SOURCE SS'!$C:$C),"..."))</f>
        <v>...</v>
      </c>
      <c r="G43" s="587" t="str">
        <f>IF(COUNTIF('SOURCE CC'!$F:$F,$A43)&gt;0,SUMIF('SOURCE CC'!$F:$F,$A43,'SOURCE CC'!$C:$C),IF(COUNTIF('SOURCE CC'!$F:$F,$A43 &amp; "?")&gt;0,SUMIF('SOURCE CC'!$F:$F,$A43 &amp; "?", 'SOURCE CC'!$C:$C),"..."))</f>
        <v>...</v>
      </c>
      <c r="H43" s="587" t="str">
        <f>IF(COUNTIF('SOURCE CG'!$F:$F,$A43)&gt;0,SUMIF('SOURCE CG'!$F:$F,$A43,'SOURCE CG'!$C:$C),IF(COUNTIF('SOURCE CG'!$F:$F,$A43 &amp; "?")&gt;0,SUMIF('SOURCE CG'!$F:$F,$A43 &amp; "?", 'SOURCE CG'!$C:$C),IF(COUNT(D43:G43)&gt;0,SUM(D43:G43),"...")))</f>
        <v>...</v>
      </c>
      <c r="I43" s="587" t="str">
        <f>IF(COUNTIF('SOURCE SG'!$F:$F,$A43)&gt;0,SUMIF('SOURCE SG'!$F:$F,$A43,'SOURCE SG'!$C:$C),IF(COUNTIF('SOURCE SG'!$F:$F,$A43 &amp; "?")&gt;0,SUMIF('SOURCE SG'!$F:$F,$A43 &amp; "?", 'SOURCE SG'!$C:$C),"..."))</f>
        <v>...</v>
      </c>
      <c r="J43" s="587" t="str">
        <f>IF(COUNTIF('SOURCE LG'!$F:$F,$A43)&gt;0,SUMIF('SOURCE LG'!$F:$F,$A43,'SOURCE LG'!$C:$C),IF(COUNTIF('SOURCE LG'!$F:$F,$A43 &amp; "?")&gt;0,SUMIF('SOURCE LG'!$F:$F,$A43 &amp; "?", 'SOURCE LG'!$C:$C),"..."))</f>
        <v>...</v>
      </c>
      <c r="K43" s="587" t="str">
        <f>IF(COUNTIF('SOURCE CT'!$F:$F,$A43)&gt;0,SUMIF('SOURCE CT'!$F:$F,$A43,'SOURCE CT'!$C:$C),IF(COUNTIF('SOURCE CT'!$F:$F,$A43 &amp; "?")&gt;0,SUMIF('SOURCE CT'!$F:$F,$A43 &amp; "?", 'SOURCE CT'!$C:$C),"..."))</f>
        <v>...</v>
      </c>
      <c r="L43" s="587" t="str">
        <f>IF(COUNTIF('SOURCE GG'!$F:$F,$A43)&gt;0,SUMIF('SOURCE GG'!$F:$F,$A43,'SOURCE GG'!$C:$C),IF(COUNTIF('SOURCE GG'!$F:$F,$A43 &amp; "?")&gt;0,SUMIF('SOURCE GG'!$F:$F,$A43 &amp; "?", 'SOURCE GG'!$C:$C),IF(COUNT(H43:K43)&gt;0,SUM(H43:K43),"...")))</f>
        <v>...</v>
      </c>
      <c r="M43" s="587" t="str">
        <f>IF(COUNTIF('SOURCE NFPC'!$F:$F,$A43)&gt;0,SUMIF('SOURCE NFPC'!$F:$F,$A43,'SOURCE NFPC'!$C:$C),IF(COUNTIF('SOURCE NFPC'!$F:$F,$A43 &amp; "?")&gt;0,SUMIF('SOURCE NFPC'!$F:$F,$A43 &amp; "?", 'SOURCE NFPC'!$C:$C),"..."))</f>
        <v>...</v>
      </c>
      <c r="N43" s="587" t="str">
        <f>IF(COUNTIF('SOURCE CN'!$F:$F,$A43)&gt;0,SUMIF('SOURCE CN'!$F:$F,$A43,'SOURCE CN'!$C:$C),IF(COUNTIF('SOURCE CN'!$F:$F,$A43 &amp; "?")&gt;0,SUMIF('SOURCE CN'!$F:$F,$A43 &amp; "?", 'SOURCE CN'!$C:$C),"..."))</f>
        <v>...</v>
      </c>
      <c r="O43" s="587" t="str">
        <f>IF(COUNTIF('SOURCE NFPS'!$F:$F,$A43)&gt;0,SUMIF('SOURCE NFPS'!$F:$F,$A43,'SOURCE NFPS'!$C:$C),IF(COUNTIF('SOURCE NFPS'!$F:$F,$A43 &amp; "?")&gt;0,SUMIF('SOURCE NFPS'!$F:$F,$A43 &amp; "?", 'SOURCE NFPS'!$C:$C),IF(COUNT(L43:N43)&gt;0,SUM(L43:N43),"...")))</f>
        <v>...</v>
      </c>
      <c r="Q43" s="563">
        <f t="shared" si="0"/>
        <v>0</v>
      </c>
      <c r="R43" s="564">
        <f t="shared" si="1"/>
        <v>0</v>
      </c>
      <c r="S43" s="565">
        <f t="shared" si="2"/>
        <v>0</v>
      </c>
      <c r="U43" s="65">
        <v>6225</v>
      </c>
      <c r="V43" s="65" t="str">
        <f t="shared" si="3"/>
        <v>A6225</v>
      </c>
    </row>
    <row r="44" spans="1:22" ht="9.75" customHeight="1">
      <c r="A44" s="676">
        <v>6226</v>
      </c>
      <c r="B44" s="151" t="s">
        <v>1344</v>
      </c>
      <c r="C44" s="4" t="s">
        <v>1063</v>
      </c>
      <c r="D44" s="587" t="str">
        <f>IF(COUNTIF('SOURCE BA'!$F:$F,$A44)&gt;0,SUMIF('SOURCE BA'!$F:$F,$A44,'SOURCE BA'!$C:$C),IF(COUNTIF('SOURCE BA'!$F:$F,$A44 &amp; "?")&gt;0,SUMIF('SOURCE BA'!$F:$F,$A44 &amp; "?", 'SOURCE BA'!$C:$C),"..."))</f>
        <v>...</v>
      </c>
      <c r="E44" s="587" t="str">
        <f>IF(COUNTIF('SOURCE EA'!$F:$F,$A44)&gt;0,SUMIF('SOURCE EA'!$F:$F,$A44,'SOURCE EA'!$C:$C),IF(COUNTIF('SOURCE EA'!$F:$F,$A44 &amp; "?")&gt;0,SUMIF('SOURCE EA'!$F:$F,$A44 &amp; "?", 'SOURCE EA'!$C:$C),"..."))</f>
        <v>...</v>
      </c>
      <c r="F44" s="587" t="str">
        <f>IF(COUNTIF('SOURCE SS'!$F:$F,$A44)&gt;0,SUMIF('SOURCE SS'!$F:$F,$A44,'SOURCE SS'!$C:$C),IF(COUNTIF('SOURCE SS'!$F:$F,$A44 &amp; "?")&gt;0,SUMIF('SOURCE SS'!$F:$F,$A44 &amp; "?", 'SOURCE SS'!$C:$C),"..."))</f>
        <v>...</v>
      </c>
      <c r="G44" s="587" t="str">
        <f>IF(COUNTIF('SOURCE CC'!$F:$F,$A44)&gt;0,SUMIF('SOURCE CC'!$F:$F,$A44,'SOURCE CC'!$C:$C),IF(COUNTIF('SOURCE CC'!$F:$F,$A44 &amp; "?")&gt;0,SUMIF('SOURCE CC'!$F:$F,$A44 &amp; "?", 'SOURCE CC'!$C:$C),"..."))</f>
        <v>...</v>
      </c>
      <c r="H44" s="587" t="str">
        <f>IF(COUNTIF('SOURCE CG'!$F:$F,$A44)&gt;0,SUMIF('SOURCE CG'!$F:$F,$A44,'SOURCE CG'!$C:$C),IF(COUNTIF('SOURCE CG'!$F:$F,$A44 &amp; "?")&gt;0,SUMIF('SOURCE CG'!$F:$F,$A44 &amp; "?", 'SOURCE CG'!$C:$C),IF(COUNT(D44:G44)&gt;0,SUM(D44:G44),"...")))</f>
        <v>...</v>
      </c>
      <c r="I44" s="587" t="str">
        <f>IF(COUNTIF('SOURCE SG'!$F:$F,$A44)&gt;0,SUMIF('SOURCE SG'!$F:$F,$A44,'SOURCE SG'!$C:$C),IF(COUNTIF('SOURCE SG'!$F:$F,$A44 &amp; "?")&gt;0,SUMIF('SOURCE SG'!$F:$F,$A44 &amp; "?", 'SOURCE SG'!$C:$C),"..."))</f>
        <v>...</v>
      </c>
      <c r="J44" s="587" t="str">
        <f>IF(COUNTIF('SOURCE LG'!$F:$F,$A44)&gt;0,SUMIF('SOURCE LG'!$F:$F,$A44,'SOURCE LG'!$C:$C),IF(COUNTIF('SOURCE LG'!$F:$F,$A44 &amp; "?")&gt;0,SUMIF('SOURCE LG'!$F:$F,$A44 &amp; "?", 'SOURCE LG'!$C:$C),"..."))</f>
        <v>...</v>
      </c>
      <c r="K44" s="587" t="str">
        <f>IF(COUNTIF('SOURCE CT'!$F:$F,$A44)&gt;0,SUMIF('SOURCE CT'!$F:$F,$A44,'SOURCE CT'!$C:$C),IF(COUNTIF('SOURCE CT'!$F:$F,$A44 &amp; "?")&gt;0,SUMIF('SOURCE CT'!$F:$F,$A44 &amp; "?", 'SOURCE CT'!$C:$C),"..."))</f>
        <v>...</v>
      </c>
      <c r="L44" s="587" t="str">
        <f>IF(COUNTIF('SOURCE GG'!$F:$F,$A44)&gt;0,SUMIF('SOURCE GG'!$F:$F,$A44,'SOURCE GG'!$C:$C),IF(COUNTIF('SOURCE GG'!$F:$F,$A44 &amp; "?")&gt;0,SUMIF('SOURCE GG'!$F:$F,$A44 &amp; "?", 'SOURCE GG'!$C:$C),IF(COUNT(H44:K44)&gt;0,SUM(H44:K44),"...")))</f>
        <v>...</v>
      </c>
      <c r="M44" s="587" t="str">
        <f>IF(COUNTIF('SOURCE NFPC'!$F:$F,$A44)&gt;0,SUMIF('SOURCE NFPC'!$F:$F,$A44,'SOURCE NFPC'!$C:$C),IF(COUNTIF('SOURCE NFPC'!$F:$F,$A44 &amp; "?")&gt;0,SUMIF('SOURCE NFPC'!$F:$F,$A44 &amp; "?", 'SOURCE NFPC'!$C:$C),"..."))</f>
        <v>...</v>
      </c>
      <c r="N44" s="587" t="str">
        <f>IF(COUNTIF('SOURCE CN'!$F:$F,$A44)&gt;0,SUMIF('SOURCE CN'!$F:$F,$A44,'SOURCE CN'!$C:$C),IF(COUNTIF('SOURCE CN'!$F:$F,$A44 &amp; "?")&gt;0,SUMIF('SOURCE CN'!$F:$F,$A44 &amp; "?", 'SOURCE CN'!$C:$C),"..."))</f>
        <v>...</v>
      </c>
      <c r="O44" s="587" t="str">
        <f>IF(COUNTIF('SOURCE NFPS'!$F:$F,$A44)&gt;0,SUMIF('SOURCE NFPS'!$F:$F,$A44,'SOURCE NFPS'!$C:$C),IF(COUNTIF('SOURCE NFPS'!$F:$F,$A44 &amp; "?")&gt;0,SUMIF('SOURCE NFPS'!$F:$F,$A44 &amp; "?", 'SOURCE NFPS'!$C:$C),IF(COUNT(L44:N44)&gt;0,SUM(L44:N44),"...")))</f>
        <v>...</v>
      </c>
      <c r="Q44" s="563">
        <f t="shared" si="0"/>
        <v>0</v>
      </c>
      <c r="R44" s="564">
        <f t="shared" si="1"/>
        <v>0</v>
      </c>
      <c r="S44" s="565">
        <f t="shared" si="2"/>
        <v>0</v>
      </c>
      <c r="U44" s="65">
        <v>6226</v>
      </c>
      <c r="V44" s="65" t="str">
        <f t="shared" si="3"/>
        <v>A6226</v>
      </c>
    </row>
    <row r="45" spans="1:22" ht="9.75" customHeight="1">
      <c r="A45" s="676">
        <v>6227</v>
      </c>
      <c r="B45" s="151" t="s">
        <v>1345</v>
      </c>
      <c r="C45" s="4" t="s">
        <v>1063</v>
      </c>
      <c r="D45" s="587" t="str">
        <f>IF(COUNTIF('SOURCE BA'!$F:$F,$A45)&gt;0,SUMIF('SOURCE BA'!$F:$F,$A45,'SOURCE BA'!$C:$C),IF(COUNTIF('SOURCE BA'!$F:$F,$A45 &amp; "?")&gt;0,SUMIF('SOURCE BA'!$F:$F,$A45 &amp; "?", 'SOURCE BA'!$C:$C),"..."))</f>
        <v>...</v>
      </c>
      <c r="E45" s="587" t="str">
        <f>IF(COUNTIF('SOURCE EA'!$F:$F,$A45)&gt;0,SUMIF('SOURCE EA'!$F:$F,$A45,'SOURCE EA'!$C:$C),IF(COUNTIF('SOURCE EA'!$F:$F,$A45 &amp; "?")&gt;0,SUMIF('SOURCE EA'!$F:$F,$A45 &amp; "?", 'SOURCE EA'!$C:$C),"..."))</f>
        <v>...</v>
      </c>
      <c r="F45" s="587" t="str">
        <f>IF(COUNTIF('SOURCE SS'!$F:$F,$A45)&gt;0,SUMIF('SOURCE SS'!$F:$F,$A45,'SOURCE SS'!$C:$C),IF(COUNTIF('SOURCE SS'!$F:$F,$A45 &amp; "?")&gt;0,SUMIF('SOURCE SS'!$F:$F,$A45 &amp; "?", 'SOURCE SS'!$C:$C),"..."))</f>
        <v>...</v>
      </c>
      <c r="G45" s="587" t="str">
        <f>IF(COUNTIF('SOURCE CC'!$F:$F,$A45)&gt;0,SUMIF('SOURCE CC'!$F:$F,$A45,'SOURCE CC'!$C:$C),IF(COUNTIF('SOURCE CC'!$F:$F,$A45 &amp; "?")&gt;0,SUMIF('SOURCE CC'!$F:$F,$A45 &amp; "?", 'SOURCE CC'!$C:$C),"..."))</f>
        <v>...</v>
      </c>
      <c r="H45" s="587" t="str">
        <f>IF(COUNTIF('SOURCE CG'!$F:$F,$A45)&gt;0,SUMIF('SOURCE CG'!$F:$F,$A45,'SOURCE CG'!$C:$C),IF(COUNTIF('SOURCE CG'!$F:$F,$A45 &amp; "?")&gt;0,SUMIF('SOURCE CG'!$F:$F,$A45 &amp; "?", 'SOURCE CG'!$C:$C),IF(COUNT(D45:G45)&gt;0,SUM(D45:G45),"...")))</f>
        <v>...</v>
      </c>
      <c r="I45" s="587" t="str">
        <f>IF(COUNTIF('SOURCE SG'!$F:$F,$A45)&gt;0,SUMIF('SOURCE SG'!$F:$F,$A45,'SOURCE SG'!$C:$C),IF(COUNTIF('SOURCE SG'!$F:$F,$A45 &amp; "?")&gt;0,SUMIF('SOURCE SG'!$F:$F,$A45 &amp; "?", 'SOURCE SG'!$C:$C),"..."))</f>
        <v>...</v>
      </c>
      <c r="J45" s="587" t="str">
        <f>IF(COUNTIF('SOURCE LG'!$F:$F,$A45)&gt;0,SUMIF('SOURCE LG'!$F:$F,$A45,'SOURCE LG'!$C:$C),IF(COUNTIF('SOURCE LG'!$F:$F,$A45 &amp; "?")&gt;0,SUMIF('SOURCE LG'!$F:$F,$A45 &amp; "?", 'SOURCE LG'!$C:$C),"..."))</f>
        <v>...</v>
      </c>
      <c r="K45" s="587" t="str">
        <f>IF(COUNTIF('SOURCE CT'!$F:$F,$A45)&gt;0,SUMIF('SOURCE CT'!$F:$F,$A45,'SOURCE CT'!$C:$C),IF(COUNTIF('SOURCE CT'!$F:$F,$A45 &amp; "?")&gt;0,SUMIF('SOURCE CT'!$F:$F,$A45 &amp; "?", 'SOURCE CT'!$C:$C),"..."))</f>
        <v>...</v>
      </c>
      <c r="L45" s="587" t="str">
        <f>IF(COUNTIF('SOURCE GG'!$F:$F,$A45)&gt;0,SUMIF('SOURCE GG'!$F:$F,$A45,'SOURCE GG'!$C:$C),IF(COUNTIF('SOURCE GG'!$F:$F,$A45 &amp; "?")&gt;0,SUMIF('SOURCE GG'!$F:$F,$A45 &amp; "?", 'SOURCE GG'!$C:$C),IF(COUNT(H45:K45)&gt;0,SUM(H45:K45),"...")))</f>
        <v>...</v>
      </c>
      <c r="M45" s="587" t="str">
        <f>IF(COUNTIF('SOURCE NFPC'!$F:$F,$A45)&gt;0,SUMIF('SOURCE NFPC'!$F:$F,$A45,'SOURCE NFPC'!$C:$C),IF(COUNTIF('SOURCE NFPC'!$F:$F,$A45 &amp; "?")&gt;0,SUMIF('SOURCE NFPC'!$F:$F,$A45 &amp; "?", 'SOURCE NFPC'!$C:$C),"..."))</f>
        <v>...</v>
      </c>
      <c r="N45" s="587" t="str">
        <f>IF(COUNTIF('SOURCE CN'!$F:$F,$A45)&gt;0,SUMIF('SOURCE CN'!$F:$F,$A45,'SOURCE CN'!$C:$C),IF(COUNTIF('SOURCE CN'!$F:$F,$A45 &amp; "?")&gt;0,SUMIF('SOURCE CN'!$F:$F,$A45 &amp; "?", 'SOURCE CN'!$C:$C),"..."))</f>
        <v>...</v>
      </c>
      <c r="O45" s="587" t="str">
        <f>IF(COUNTIF('SOURCE NFPS'!$F:$F,$A45)&gt;0,SUMIF('SOURCE NFPS'!$F:$F,$A45,'SOURCE NFPS'!$C:$C),IF(COUNTIF('SOURCE NFPS'!$F:$F,$A45 &amp; "?")&gt;0,SUMIF('SOURCE NFPS'!$F:$F,$A45 &amp; "?", 'SOURCE NFPS'!$C:$C),IF(COUNT(L45:N45)&gt;0,SUM(L45:N45),"...")))</f>
        <v>...</v>
      </c>
      <c r="Q45" s="563">
        <f t="shared" si="0"/>
        <v>0</v>
      </c>
      <c r="R45" s="564">
        <f t="shared" si="1"/>
        <v>0</v>
      </c>
      <c r="S45" s="565">
        <f t="shared" si="2"/>
        <v>0</v>
      </c>
      <c r="U45" s="65">
        <v>6227</v>
      </c>
      <c r="V45" s="65" t="str">
        <f t="shared" si="3"/>
        <v>A6227</v>
      </c>
    </row>
    <row r="46" spans="1:22" ht="9.75" customHeight="1">
      <c r="A46" s="676">
        <v>6228</v>
      </c>
      <c r="B46" s="151" t="s">
        <v>411</v>
      </c>
      <c r="C46" s="4" t="s">
        <v>1063</v>
      </c>
      <c r="D46" s="587" t="str">
        <f>IF(COUNTIF('SOURCE BA'!$F:$F,$A46)&gt;0,SUMIF('SOURCE BA'!$F:$F,$A46,'SOURCE BA'!$C:$C),IF(COUNTIF('SOURCE BA'!$F:$F,$A46 &amp; "?")&gt;0,SUMIF('SOURCE BA'!$F:$F,$A46 &amp; "?", 'SOURCE BA'!$C:$C),"..."))</f>
        <v>...</v>
      </c>
      <c r="E46" s="587" t="str">
        <f>IF(COUNTIF('SOURCE EA'!$F:$F,$A46)&gt;0,SUMIF('SOURCE EA'!$F:$F,$A46,'SOURCE EA'!$C:$C),IF(COUNTIF('SOURCE EA'!$F:$F,$A46 &amp; "?")&gt;0,SUMIF('SOURCE EA'!$F:$F,$A46 &amp; "?", 'SOURCE EA'!$C:$C),"..."))</f>
        <v>...</v>
      </c>
      <c r="F46" s="587" t="str">
        <f>IF(COUNTIF('SOURCE SS'!$F:$F,$A46)&gt;0,SUMIF('SOURCE SS'!$F:$F,$A46,'SOURCE SS'!$C:$C),IF(COUNTIF('SOURCE SS'!$F:$F,$A46 &amp; "?")&gt;0,SUMIF('SOURCE SS'!$F:$F,$A46 &amp; "?", 'SOURCE SS'!$C:$C),"..."))</f>
        <v>...</v>
      </c>
      <c r="G46" s="587" t="str">
        <f>IF(COUNTIF('SOURCE CC'!$F:$F,$A46)&gt;0,SUMIF('SOURCE CC'!$F:$F,$A46,'SOURCE CC'!$C:$C),IF(COUNTIF('SOURCE CC'!$F:$F,$A46 &amp; "?")&gt;0,SUMIF('SOURCE CC'!$F:$F,$A46 &amp; "?", 'SOURCE CC'!$C:$C),"..."))</f>
        <v>...</v>
      </c>
      <c r="H46" s="587" t="str">
        <f>IF(COUNTIF('SOURCE CG'!$F:$F,$A46)&gt;0,SUMIF('SOURCE CG'!$F:$F,$A46,'SOURCE CG'!$C:$C),IF(COUNTIF('SOURCE CG'!$F:$F,$A46 &amp; "?")&gt;0,SUMIF('SOURCE CG'!$F:$F,$A46 &amp; "?", 'SOURCE CG'!$C:$C),IF(COUNT(D46:G46)&gt;0,SUM(D46:G46),"...")))</f>
        <v>...</v>
      </c>
      <c r="I46" s="587" t="str">
        <f>IF(COUNTIF('SOURCE SG'!$F:$F,$A46)&gt;0,SUMIF('SOURCE SG'!$F:$F,$A46,'SOURCE SG'!$C:$C),IF(COUNTIF('SOURCE SG'!$F:$F,$A46 &amp; "?")&gt;0,SUMIF('SOURCE SG'!$F:$F,$A46 &amp; "?", 'SOURCE SG'!$C:$C),"..."))</f>
        <v>...</v>
      </c>
      <c r="J46" s="587" t="str">
        <f>IF(COUNTIF('SOURCE LG'!$F:$F,$A46)&gt;0,SUMIF('SOURCE LG'!$F:$F,$A46,'SOURCE LG'!$C:$C),IF(COUNTIF('SOURCE LG'!$F:$F,$A46 &amp; "?")&gt;0,SUMIF('SOURCE LG'!$F:$F,$A46 &amp; "?", 'SOURCE LG'!$C:$C),"..."))</f>
        <v>...</v>
      </c>
      <c r="K46" s="587" t="str">
        <f>IF(COUNTIF('SOURCE CT'!$F:$F,$A46)&gt;0,SUMIF('SOURCE CT'!$F:$F,$A46,'SOURCE CT'!$C:$C),IF(COUNTIF('SOURCE CT'!$F:$F,$A46 &amp; "?")&gt;0,SUMIF('SOURCE CT'!$F:$F,$A46 &amp; "?", 'SOURCE CT'!$C:$C),"..."))</f>
        <v>...</v>
      </c>
      <c r="L46" s="587" t="str">
        <f>IF(COUNTIF('SOURCE GG'!$F:$F,$A46)&gt;0,SUMIF('SOURCE GG'!$F:$F,$A46,'SOURCE GG'!$C:$C),IF(COUNTIF('SOURCE GG'!$F:$F,$A46 &amp; "?")&gt;0,SUMIF('SOURCE GG'!$F:$F,$A46 &amp; "?", 'SOURCE GG'!$C:$C),IF(COUNT(H46:K46)&gt;0,SUM(H46:K46),"...")))</f>
        <v>...</v>
      </c>
      <c r="M46" s="587" t="str">
        <f>IF(COUNTIF('SOURCE NFPC'!$F:$F,$A46)&gt;0,SUMIF('SOURCE NFPC'!$F:$F,$A46,'SOURCE NFPC'!$C:$C),IF(COUNTIF('SOURCE NFPC'!$F:$F,$A46 &amp; "?")&gt;0,SUMIF('SOURCE NFPC'!$F:$F,$A46 &amp; "?", 'SOURCE NFPC'!$C:$C),"..."))</f>
        <v>...</v>
      </c>
      <c r="N46" s="587" t="str">
        <f>IF(COUNTIF('SOURCE CN'!$F:$F,$A46)&gt;0,SUMIF('SOURCE CN'!$F:$F,$A46,'SOURCE CN'!$C:$C),IF(COUNTIF('SOURCE CN'!$F:$F,$A46 &amp; "?")&gt;0,SUMIF('SOURCE CN'!$F:$F,$A46 &amp; "?", 'SOURCE CN'!$C:$C),"..."))</f>
        <v>...</v>
      </c>
      <c r="O46" s="587" t="str">
        <f>IF(COUNTIF('SOURCE NFPS'!$F:$F,$A46)&gt;0,SUMIF('SOURCE NFPS'!$F:$F,$A46,'SOURCE NFPS'!$C:$C),IF(COUNTIF('SOURCE NFPS'!$F:$F,$A46 &amp; "?")&gt;0,SUMIF('SOURCE NFPS'!$F:$F,$A46 &amp; "?", 'SOURCE NFPS'!$C:$C),IF(COUNT(L46:N46)&gt;0,SUM(L46:N46),"...")))</f>
        <v>...</v>
      </c>
      <c r="Q46" s="563">
        <f t="shared" si="0"/>
        <v>0</v>
      </c>
      <c r="R46" s="564">
        <f t="shared" si="1"/>
        <v>0</v>
      </c>
      <c r="S46" s="565">
        <f t="shared" si="2"/>
        <v>0</v>
      </c>
      <c r="U46" s="65">
        <v>6228</v>
      </c>
      <c r="V46" s="65" t="str">
        <f t="shared" si="3"/>
        <v>A6228</v>
      </c>
    </row>
    <row r="47" spans="1:22" s="284" customFormat="1" ht="15" customHeight="1">
      <c r="A47" s="674">
        <v>63</v>
      </c>
      <c r="B47" s="146" t="s">
        <v>1639</v>
      </c>
      <c r="C47" s="265" t="s">
        <v>1063</v>
      </c>
      <c r="D47" s="584" t="str">
        <f>IF(COUNTIF('SOURCE BA'!$F:$F,$A47)&gt;0,SUMIF('SOURCE BA'!$F:$F,$A47,'SOURCE BA'!$C:$C),IF(COUNT(D49:D55)&gt;0,SUM(D49:D55),IF(COUNT(D56,D64)&gt;0, SUM(D56,D64),IF(COUNTIF('SOURCE BA'!$F:$F,$A47 &amp; "?")&gt;0,SUMIF('SOURCE BA'!$F:$F,$A47 &amp; "?", 'SOURCE BA'!$C:$C),"..."))))</f>
        <v>...</v>
      </c>
      <c r="E47" s="584" t="str">
        <f>IF(COUNTIF('SOURCE EA'!$F:$F,$A47)&gt;0,SUMIF('SOURCE EA'!$F:$F,$A47,'SOURCE EA'!$C:$C),IF(COUNT(E49:E55)&gt;0,SUM(E49:E55),IF(COUNT(E56,E64)&gt;0, SUM(E56,E64),IF(COUNTIF('SOURCE EA'!$F:$F,$A47 &amp; "?")&gt;0,SUMIF('SOURCE EA'!$F:$F,$A47 &amp; "?", 'SOURCE EA'!$C:$C),"..."))))</f>
        <v>...</v>
      </c>
      <c r="F47" s="584" t="str">
        <f>IF(COUNTIF('SOURCE SS'!$F:$F,$A47)&gt;0,SUMIF('SOURCE SS'!$F:$F,$A47,'SOURCE SS'!$C:$C),IF(COUNT(F49:F55)&gt;0,SUM(F49:F55),IF(COUNT(F56,F64)&gt;0, SUM(F56,F64),IF(COUNTIF('SOURCE SS'!$F:$F,$A47 &amp; "?")&gt;0,SUMIF('SOURCE SS'!$F:$F,$A47 &amp; "?", 'SOURCE SS'!$C:$C),"..."))))</f>
        <v>...</v>
      </c>
      <c r="G47" s="584" t="str">
        <f>IF(COUNTIF('SOURCE CC'!$F:$F,$A47)&gt;0,SUMIF('SOURCE CC'!$F:$F,$A47,'SOURCE CC'!$C:$C),IF(COUNT(G49:G55)&gt;0,SUM(G49:G55),IF(COUNT(G56,G64)&gt;0, SUM(G56,G64),IF(COUNTIF('SOURCE CC'!$F:$F,$A47 &amp; "?")&gt;0,SUMIF('SOURCE CC'!$F:$F,$A47 &amp; "?", 'SOURCE CC'!$C:$C),"..."))))</f>
        <v>...</v>
      </c>
      <c r="H47" s="584" t="str">
        <f>IF(COUNTIF('SOURCE CG'!$F:$F,$A47)&gt;0,SUMIF('SOURCE CG'!$F:$F,$A47,'SOURCE CG'!$C:$C),IF(COUNT(H49:H55)&gt;0,SUM(H49:H55),IF(COUNT(H56,H64)&gt;0, SUM(H56,H64),IF(COUNTIF('SOURCE CG'!$F:$F,$A47 &amp; "?")&gt;0,SUMIF('SOURCE CG'!$F:$F,$A47 &amp; "?", 'SOURCE CG'!$C:$C),IF(COUNT(D47:G47)&gt;0,SUM(D47:G47),"...")))))</f>
        <v>...</v>
      </c>
      <c r="I47" s="584" t="str">
        <f>IF(COUNTIF('SOURCE SG'!$F:$F,$A47)&gt;0,SUMIF('SOURCE SG'!$F:$F,$A47,'SOURCE SG'!$C:$C),IF(COUNT(I49:I55)&gt;0,SUM(I49:I55),IF(COUNT(I56,I64)&gt;0, SUM(I56,I64),IF(COUNTIF('SOURCE SG'!$F:$F,$A47 &amp; "?")&gt;0,SUMIF('SOURCE SG'!$F:$F,$A47 &amp; "?", 'SOURCE SG'!$C:$C),"..."))))</f>
        <v>...</v>
      </c>
      <c r="J47" s="584" t="str">
        <f>IF(COUNTIF('SOURCE LG'!$F:$F,$A47)&gt;0,SUMIF('SOURCE LG'!$F:$F,$A47,'SOURCE LG'!$C:$C),IF(COUNT(J49:J55)&gt;0,SUM(J49:J55),IF(COUNT(J56,J64)&gt;0, SUM(J56,J64),IF(COUNTIF('SOURCE LG'!$F:$F,$A47 &amp; "?")&gt;0,SUMIF('SOURCE LG'!$F:$F,$A47 &amp; "?", 'SOURCE LG'!$C:$C),"..."))))</f>
        <v>...</v>
      </c>
      <c r="K47" s="584" t="str">
        <f>IF(COUNTIF('SOURCE CT'!$F:$F,$A47)&gt;0,SUMIF('SOURCE CT'!$F:$F,$A47,'SOURCE CT'!$C:$C),IF(COUNT(K49:K55)&gt;0,SUM(K49:K55),IF(COUNT(K56,K64)&gt;0, SUM(K56,K64),IF(COUNTIF('SOURCE CT'!$F:$F,$A47 &amp; "?")&gt;0,SUMIF('SOURCE CT'!$F:$F,$A47 &amp; "?", 'SOURCE CT'!$C:$C),"..."))))</f>
        <v>...</v>
      </c>
      <c r="L47" s="584" t="str">
        <f>IF(COUNTIF('SOURCE GG'!$F:$F,$A47)&gt;0,SUMIF('SOURCE GG'!$F:$F,$A47,'SOURCE GG'!$C:$C),IF(COUNT(L49:L55)&gt;0,SUM(L49:L55),IF(COUNT(L56,L64)&gt;0, SUM(L56,L64),IF(COUNTIF('SOURCE GG'!$F:$F,$A47 &amp; "?")&gt;0,SUMIF('SOURCE GG'!$F:$F,$A47 &amp; "?", 'SOURCE GG'!$C:$C),IF(COUNT(H47:K47)&gt;0,SUM(H47:K47),"...")))))</f>
        <v>...</v>
      </c>
      <c r="M47" s="584" t="str">
        <f>IF(COUNTIF('SOURCE NFPC'!$F:$F,$A47)&gt;0,SUMIF('SOURCE NFPC'!$F:$F,$A47,'SOURCE NFPC'!$C:$C),IF(COUNT(M49:M55)&gt;0,SUM(M49:M55),IF(COUNT(M56,M64)&gt;0, SUM(M56,M64),IF(COUNTIF('SOURCE NFPC'!$F:$F,$A47 &amp; "?")&gt;0,SUMIF('SOURCE NFPC'!$F:$F,$A47 &amp; "?", 'SOURCE NFPC'!$C:$C),"..."))))</f>
        <v>...</v>
      </c>
      <c r="N47" s="584" t="str">
        <f>IF(COUNTIF('SOURCE CN'!$F:$F,$A47)&gt;0,SUMIF('SOURCE CN'!$F:$F,$A47,'SOURCE CN'!$C:$C),IF(COUNT(N49:N55)&gt;0,SUM(N49:N55),IF(COUNT(N56,N64)&gt;0, SUM(N56,N64),IF(COUNTIF('SOURCE CN'!$F:$F,$A47 &amp; "?")&gt;0,SUMIF('SOURCE CN'!$F:$F,$A47 &amp; "?", 'SOURCE CN'!$C:$C),"..."))))</f>
        <v>...</v>
      </c>
      <c r="O47" s="584" t="str">
        <f>IF(COUNTIF('SOURCE NFPS'!$F:$F,$A47)&gt;0,SUMIF('SOURCE NFPS'!$F:$F,$A47,'SOURCE NFPS'!$C:$C),IF(COUNT(O49:O55)&gt;0,SUM(O49:O55),IF(COUNT(O56,O64)&gt;0, SUM(O56,O64),IF(COUNTIF('SOURCE NFPS'!$F:$F,$A47 &amp; "?")&gt;0,SUMIF('SOURCE NFPS'!$F:$F,$A47 &amp; "?", 'SOURCE NFPS'!$C:$C),IF(COUNT(L47:N47)&gt;0,SUM(L47:N47),"...")))))</f>
        <v>...</v>
      </c>
      <c r="Q47" s="557">
        <f t="shared" si="0"/>
        <v>0</v>
      </c>
      <c r="R47" s="558">
        <f t="shared" si="1"/>
        <v>0</v>
      </c>
      <c r="S47" s="559">
        <f t="shared" si="2"/>
        <v>0</v>
      </c>
      <c r="U47" s="93">
        <v>63</v>
      </c>
      <c r="V47" s="93" t="str">
        <f t="shared" si="3"/>
        <v>A63</v>
      </c>
    </row>
    <row r="48" spans="1:22" s="720" customFormat="1" ht="12.75" customHeight="1">
      <c r="A48" s="686">
        <v>6301</v>
      </c>
      <c r="B48" s="652" t="s">
        <v>2356</v>
      </c>
      <c r="C48" s="653"/>
      <c r="D48" s="654" t="str">
        <f>IF(COUNTIF('SOURCE BA'!$F:$F,$A48)&gt;0,SUMIF('SOURCE BA'!$F:$F,$A48,'SOURCE BA'!$C:$C),IF(COUNT(D65)&gt;0,SUM(D65),IF(COUNTIF('SOURCE BA'!$F:$F,$A48 &amp; "?")&gt;0,SUMIF('SOURCE BA'!$F:$F,$A48 &amp; "?", 'SOURCE BA'!$C:$C),"...")))</f>
        <v>...</v>
      </c>
      <c r="E48" s="654" t="str">
        <f>IF(COUNTIF('SOURCE EA'!$F:$F,$A48)&gt;0,SUMIF('SOURCE EA'!$F:$F,$A48,'SOURCE EA'!$C:$C),IF(COUNT(E65)&gt;0,SUM(E65),IF(COUNTIF('SOURCE EA'!$F:$F,$A48 &amp; "?")&gt;0,SUMIF('SOURCE EA'!$F:$F,$A48 &amp; "?", 'SOURCE EA'!$C:$C),"...")))</f>
        <v>...</v>
      </c>
      <c r="F48" s="654" t="str">
        <f>IF(COUNTIF('SOURCE SS'!$F:$F,$A48)&gt;0,SUMIF('SOURCE SS'!$F:$F,$A48,'SOURCE SS'!$C:$C),IF(COUNT(F65)&gt;0,SUM(F65),IF(COUNTIF('SOURCE SS'!$F:$F,$A48 &amp; "?")&gt;0,SUMIF('SOURCE SS'!$F:$F,$A48 &amp; "?", 'SOURCE SS'!$C:$C),"...")))</f>
        <v>...</v>
      </c>
      <c r="G48" s="654" t="str">
        <f>IF(COUNTIF('SOURCE CC'!$F:$F,$A48)&gt;0,SUMIF('SOURCE CC'!$F:$F,$A48,'SOURCE CC'!$C:$C),IF(COUNT(G65)&gt;0,SUM(G65),IF(COUNTIF('SOURCE CC'!$F:$F,$A48 &amp; "?")&gt;0,SUMIF('SOURCE CC'!$F:$F,$A48 &amp; "?", 'SOURCE CC'!$C:$C),"...")))</f>
        <v>...</v>
      </c>
      <c r="H48" s="654" t="str">
        <f>IF(COUNTIF('SOURCE CG'!$F:$F,$A48)&gt;0,SUMIF('SOURCE CG'!$F:$F,$A48,'SOURCE CG'!$C:$C),IF(COUNT(H65)&gt;0,SUM(H65),IF(COUNTIF('SOURCE CG'!$F:$F,$A48 &amp; "?")&gt;0,SUMIF('SOURCE CG'!$F:$F,$A48 &amp; "?", 'SOURCE CG'!$C:$C),IF(COUNT(D48:G48)&gt;0,SUM(D48:G48),"..."))))</f>
        <v>...</v>
      </c>
      <c r="I48" s="654" t="str">
        <f>IF(COUNTIF('SOURCE SG'!$F:$F,$A48)&gt;0,SUMIF('SOURCE SG'!$F:$F,$A48,'SOURCE SG'!$C:$C),IF(COUNT(I65)&gt;0,SUM(I65),IF(COUNTIF('SOURCE SG'!$F:$F,$A48 &amp; "?")&gt;0,SUMIF('SOURCE SG'!$F:$F,$A48 &amp; "?", 'SOURCE SG'!$C:$C),"...")))</f>
        <v>...</v>
      </c>
      <c r="J48" s="654" t="str">
        <f>IF(COUNTIF('SOURCE LG'!$F:$F,$A48)&gt;0,SUMIF('SOURCE LG'!$F:$F,$A48,'SOURCE LG'!$C:$C),IF(COUNT(J65)&gt;0,SUM(J65),IF(COUNTIF('SOURCE LG'!$F:$F,$A48 &amp; "?")&gt;0,SUMIF('SOURCE LG'!$F:$F,$A48 &amp; "?", 'SOURCE LG'!$C:$C),"...")))</f>
        <v>...</v>
      </c>
      <c r="K48" s="654" t="str">
        <f>IF(COUNTIF('SOURCE CT'!$F:$F,$A48)&gt;0,SUMIF('SOURCE CT'!$F:$F,$A48,'SOURCE CT'!$C:$C),IF(COUNT(K65)&gt;0,SUM(K65),IF(COUNTIF('SOURCE CT'!$F:$F,$A48 &amp; "?")&gt;0,SUMIF('SOURCE CT'!$F:$F,$A48 &amp; "?", 'SOURCE CT'!$C:$C),"...")))</f>
        <v>...</v>
      </c>
      <c r="L48" s="654" t="str">
        <f>IF(COUNTIF('SOURCE GG'!$F:$F,$A48)&gt;0,SUMIF('SOURCE GG'!$F:$F,$A48,'SOURCE GG'!$C:$C),IF(COUNT(L65)&gt;0,SUM(L65),IF(COUNTIF('SOURCE GG'!$F:$F,$A48 &amp; "?")&gt;0,SUMIF('SOURCE GG'!$F:$F,$A48 &amp; "?", 'SOURCE GG'!$C:$C),IF(COUNT(H48:K48)&gt;0,SUM(H48:K48),"..."))))</f>
        <v>...</v>
      </c>
      <c r="M48" s="654" t="str">
        <f>IF(COUNTIF('SOURCE NFPC'!$F:$F,$A48)&gt;0,SUMIF('SOURCE NFPC'!$F:$F,$A48,'SOURCE NFPC'!$C:$C),IF(COUNT(M65)&gt;0,SUM(M65),IF(COUNTIF('SOURCE NFPC'!$F:$F,$A48 &amp; "?")&gt;0,SUMIF('SOURCE NFPC'!$F:$F,$A48 &amp; "?", 'SOURCE NFPC'!$C:$C),"...")))</f>
        <v>...</v>
      </c>
      <c r="N48" s="654" t="str">
        <f>IF(COUNTIF('SOURCE CN'!$F:$F,$A48)&gt;0,SUMIF('SOURCE CN'!$F:$F,$A48,'SOURCE CN'!$C:$C),IF(COUNT(N65)&gt;0,SUM(N65),IF(COUNTIF('SOURCE CN'!$F:$F,$A48 &amp; "?")&gt;0,SUMIF('SOURCE CN'!$F:$F,$A48 &amp; "?", 'SOURCE CN'!$C:$C),"...")))</f>
        <v>...</v>
      </c>
      <c r="O48" s="654" t="str">
        <f>IF(COUNTIF('SOURCE NFPS'!$F:$F,$A48)&gt;0,SUMIF('SOURCE NFPS'!$F:$F,$A48,'SOURCE NFPS'!$C:$C),IF(COUNT(O65)&gt;0,SUM(O65),IF(COUNTIF('SOURCE NFPS'!$F:$F,$A48 &amp; "?")&gt;0,SUMIF('SOURCE NFPS'!$F:$F,$A48 &amp; "?", 'SOURCE NFPS'!$C:$C),IF(COUNT(L48:N48)&gt;0,SUM(L48:N48),"..."))))</f>
        <v>...</v>
      </c>
      <c r="Q48" s="655"/>
      <c r="R48" s="656"/>
      <c r="S48" s="657"/>
      <c r="U48" s="721"/>
      <c r="V48" s="721"/>
    </row>
    <row r="49" spans="1:22" s="720" customFormat="1" ht="12.75" customHeight="1">
      <c r="A49" s="686">
        <v>6302</v>
      </c>
      <c r="B49" s="652" t="s">
        <v>1173</v>
      </c>
      <c r="C49" s="653" t="s">
        <v>1063</v>
      </c>
      <c r="D49" s="654" t="str">
        <f>IF(COUNTIF('SOURCE BA'!$F:$F,$A49)&gt;0,SUMIF('SOURCE BA'!$F:$F,$A49,'SOURCE BA'!$C:$C),IF(COUNT(D57,D66)&gt;0,SUM(D57,D66),IF(COUNTIF('SOURCE BA'!$F:$F,$A49 &amp; "?")&gt;0,SUMIF('SOURCE BA'!$F:$F,$A49 &amp; "?", 'SOURCE BA'!$C:$C),"...")))</f>
        <v>...</v>
      </c>
      <c r="E49" s="654" t="str">
        <f>IF(COUNTIF('SOURCE EA'!$F:$F,$A49)&gt;0,SUMIF('SOURCE EA'!$F:$F,$A49,'SOURCE EA'!$C:$C),IF(COUNT(E57,E66)&gt;0,SUM(E57,E66),IF(COUNTIF('SOURCE EA'!$F:$F,$A49 &amp; "?")&gt;0,SUMIF('SOURCE EA'!$F:$F,$A49 &amp; "?", 'SOURCE EA'!$C:$C),"...")))</f>
        <v>...</v>
      </c>
      <c r="F49" s="654" t="str">
        <f>IF(COUNTIF('SOURCE SS'!$F:$F,$A49)&gt;0,SUMIF('SOURCE SS'!$F:$F,$A49,'SOURCE SS'!$C:$C),IF(COUNT(F57,F66)&gt;0,SUM(F57,F66),IF(COUNTIF('SOURCE SS'!$F:$F,$A49 &amp; "?")&gt;0,SUMIF('SOURCE SS'!$F:$F,$A49 &amp; "?", 'SOURCE SS'!$C:$C),"...")))</f>
        <v>...</v>
      </c>
      <c r="G49" s="654" t="str">
        <f>IF(COUNTIF('SOURCE CC'!$F:$F,$A49)&gt;0,SUMIF('SOURCE CC'!$F:$F,$A49,'SOURCE CC'!$C:$C),IF(COUNT(G57,G66)&gt;0,SUM(G57,G66),IF(COUNTIF('SOURCE CC'!$F:$F,$A49 &amp; "?")&gt;0,SUMIF('SOURCE CC'!$F:$F,$A49 &amp; "?", 'SOURCE CC'!$C:$C),"...")))</f>
        <v>...</v>
      </c>
      <c r="H49" s="654" t="str">
        <f>IF(COUNTIF('SOURCE CG'!$F:$F,$A49)&gt;0,SUMIF('SOURCE CG'!$F:$F,$A49,'SOURCE CG'!$C:$C),IF(COUNT(H57,H66)&gt;0,SUM(H57,H66),IF(COUNTIF('SOURCE CG'!$F:$F,$A49 &amp; "?")&gt;0,SUMIF('SOURCE CG'!$F:$F,$A49 &amp; "?", 'SOURCE CG'!$C:$C),IF(COUNT(D49:G49)&gt;0,SUM(D49:G49),"..."))))</f>
        <v>...</v>
      </c>
      <c r="I49" s="654" t="str">
        <f>IF(COUNTIF('SOURCE SG'!$F:$F,$A49)&gt;0,SUMIF('SOURCE SG'!$F:$F,$A49,'SOURCE SG'!$C:$C),IF(COUNT(I57,I66)&gt;0,SUM(I57,I66),IF(COUNTIF('SOURCE SG'!$F:$F,$A49 &amp; "?")&gt;0,SUMIF('SOURCE SG'!$F:$F,$A49 &amp; "?", 'SOURCE SG'!$C:$C),"...")))</f>
        <v>...</v>
      </c>
      <c r="J49" s="654" t="str">
        <f>IF(COUNTIF('SOURCE LG'!$F:$F,$A49)&gt;0,SUMIF('SOURCE LG'!$F:$F,$A49,'SOURCE LG'!$C:$C),IF(COUNT(J57,J66)&gt;0,SUM(J57,J66),IF(COUNTIF('SOURCE LG'!$F:$F,$A49 &amp; "?")&gt;0,SUMIF('SOURCE LG'!$F:$F,$A49 &amp; "?", 'SOURCE LG'!$C:$C),"...")))</f>
        <v>...</v>
      </c>
      <c r="K49" s="654" t="str">
        <f>IF(COUNTIF('SOURCE CT'!$F:$F,$A49)&gt;0,SUMIF('SOURCE CT'!$F:$F,$A49,'SOURCE CT'!$C:$C),IF(COUNT(K57,K66)&gt;0,SUM(K57,K66),IF(COUNTIF('SOURCE CT'!$F:$F,$A49 &amp; "?")&gt;0,SUMIF('SOURCE CT'!$F:$F,$A49 &amp; "?", 'SOURCE CT'!$C:$C),"...")))</f>
        <v>...</v>
      </c>
      <c r="L49" s="654" t="str">
        <f>IF(COUNTIF('SOURCE GG'!$F:$F,$A49)&gt;0,SUMIF('SOURCE GG'!$F:$F,$A49,'SOURCE GG'!$C:$C),IF(COUNT(L57,L66)&gt;0,SUM(L57,L66),IF(COUNTIF('SOURCE GG'!$F:$F,$A49 &amp; "?")&gt;0,SUMIF('SOURCE GG'!$F:$F,$A49 &amp; "?", 'SOURCE GG'!$C:$C),IF(COUNT(H49:K49)&gt;0,SUM(H49:K49),"..."))))</f>
        <v>...</v>
      </c>
      <c r="M49" s="654" t="str">
        <f>IF(COUNTIF('SOURCE NFPC'!$F:$F,$A49)&gt;0,SUMIF('SOURCE NFPC'!$F:$F,$A49,'SOURCE NFPC'!$C:$C),IF(COUNT(M57,M66)&gt;0,SUM(M57,M66),IF(COUNTIF('SOURCE NFPC'!$F:$F,$A49 &amp; "?")&gt;0,SUMIF('SOURCE NFPC'!$F:$F,$A49 &amp; "?", 'SOURCE NFPC'!$C:$C),"...")))</f>
        <v>...</v>
      </c>
      <c r="N49" s="654" t="str">
        <f>IF(COUNTIF('SOURCE CN'!$F:$F,$A49)&gt;0,SUMIF('SOURCE CN'!$F:$F,$A49,'SOURCE CN'!$C:$C),IF(COUNT(N57,N66)&gt;0,SUM(N57,N66),IF(COUNTIF('SOURCE CN'!$F:$F,$A49 &amp; "?")&gt;0,SUMIF('SOURCE CN'!$F:$F,$A49 &amp; "?", 'SOURCE CN'!$C:$C),"...")))</f>
        <v>...</v>
      </c>
      <c r="O49" s="654" t="str">
        <f>IF(COUNTIF('SOURCE NFPS'!$F:$F,$A49)&gt;0,SUMIF('SOURCE NFPS'!$F:$F,$A49,'SOURCE NFPS'!$C:$C),IF(COUNT(O57,O66)&gt;0,SUM(O57,O66),IF(COUNTIF('SOURCE NFPS'!$F:$F,$A49 &amp; "?")&gt;0,SUMIF('SOURCE NFPS'!$F:$F,$A49 &amp; "?", 'SOURCE NFPS'!$C:$C),IF(COUNT(L49:N49)&gt;0,SUM(L49:N49),"..."))))</f>
        <v>...</v>
      </c>
      <c r="Q49" s="655">
        <f t="shared" si="0"/>
        <v>0</v>
      </c>
      <c r="R49" s="656">
        <f t="shared" si="1"/>
        <v>0</v>
      </c>
      <c r="S49" s="657">
        <f t="shared" si="2"/>
        <v>0</v>
      </c>
      <c r="U49" s="721">
        <v>6302</v>
      </c>
      <c r="V49" s="721" t="str">
        <f t="shared" si="3"/>
        <v>A6302</v>
      </c>
    </row>
    <row r="50" spans="1:22" s="720" customFormat="1" ht="12.75" customHeight="1">
      <c r="A50" s="686">
        <v>6303</v>
      </c>
      <c r="B50" s="652" t="s">
        <v>1230</v>
      </c>
      <c r="C50" s="653" t="s">
        <v>1063</v>
      </c>
      <c r="D50" s="654" t="str">
        <f>IF(COUNTIF('SOURCE BA'!$F:$F,$A50)&gt;0,SUMIF('SOURCE BA'!$F:$F,$A50,'SOURCE BA'!$C:$C),IF(COUNT(D58,D67)&gt;0,SUM(D58,D67),IF(COUNTIF('SOURCE BA'!$F:$F,$A50 &amp; "?")&gt;0,SUMIF('SOURCE BA'!$F:$F,$A50 &amp; "?", 'SOURCE BA'!$C:$C),"...")))</f>
        <v>...</v>
      </c>
      <c r="E50" s="654" t="str">
        <f>IF(COUNTIF('SOURCE EA'!$F:$F,$A50)&gt;0,SUMIF('SOURCE EA'!$F:$F,$A50,'SOURCE EA'!$C:$C),IF(COUNT(E58,E67)&gt;0,SUM(E58,E67),IF(COUNTIF('SOURCE EA'!$F:$F,$A50 &amp; "?")&gt;0,SUMIF('SOURCE EA'!$F:$F,$A50 &amp; "?", 'SOURCE EA'!$C:$C),"...")))</f>
        <v>...</v>
      </c>
      <c r="F50" s="654" t="str">
        <f>IF(COUNTIF('SOURCE SS'!$F:$F,$A50)&gt;0,SUMIF('SOURCE SS'!$F:$F,$A50,'SOURCE SS'!$C:$C),IF(COUNT(F58,F67)&gt;0,SUM(F58,F67),IF(COUNTIF('SOURCE SS'!$F:$F,$A50 &amp; "?")&gt;0,SUMIF('SOURCE SS'!$F:$F,$A50 &amp; "?", 'SOURCE SS'!$C:$C),"...")))</f>
        <v>...</v>
      </c>
      <c r="G50" s="654" t="str">
        <f>IF(COUNTIF('SOURCE CC'!$F:$F,$A50)&gt;0,SUMIF('SOURCE CC'!$F:$F,$A50,'SOURCE CC'!$C:$C),IF(COUNT(G58,G67)&gt;0,SUM(G58,G67),IF(COUNTIF('SOURCE CC'!$F:$F,$A50 &amp; "?")&gt;0,SUMIF('SOURCE CC'!$F:$F,$A50 &amp; "?", 'SOURCE CC'!$C:$C),"...")))</f>
        <v>...</v>
      </c>
      <c r="H50" s="654" t="str">
        <f>IF(COUNTIF('SOURCE CG'!$F:$F,$A50)&gt;0,SUMIF('SOURCE CG'!$F:$F,$A50,'SOURCE CG'!$C:$C),IF(COUNT(H58,H67)&gt;0,SUM(H58,H67),IF(COUNTIF('SOURCE CG'!$F:$F,$A50 &amp; "?")&gt;0,SUMIF('SOURCE CG'!$F:$F,$A50 &amp; "?", 'SOURCE CG'!$C:$C),IF(COUNT(D50:G50)&gt;0,SUM(D50:G50),"..."))))</f>
        <v>...</v>
      </c>
      <c r="I50" s="654" t="str">
        <f>IF(COUNTIF('SOURCE SG'!$F:$F,$A50)&gt;0,SUMIF('SOURCE SG'!$F:$F,$A50,'SOURCE SG'!$C:$C),IF(COUNT(I58,I67)&gt;0,SUM(I58,I67),IF(COUNTIF('SOURCE SG'!$F:$F,$A50 &amp; "?")&gt;0,SUMIF('SOURCE SG'!$F:$F,$A50 &amp; "?", 'SOURCE SG'!$C:$C),"...")))</f>
        <v>...</v>
      </c>
      <c r="J50" s="654" t="str">
        <f>IF(COUNTIF('SOURCE LG'!$F:$F,$A50)&gt;0,SUMIF('SOURCE LG'!$F:$F,$A50,'SOURCE LG'!$C:$C),IF(COUNT(J58,J67)&gt;0,SUM(J58,J67),IF(COUNTIF('SOURCE LG'!$F:$F,$A50 &amp; "?")&gt;0,SUMIF('SOURCE LG'!$F:$F,$A50 &amp; "?", 'SOURCE LG'!$C:$C),"...")))</f>
        <v>...</v>
      </c>
      <c r="K50" s="654" t="str">
        <f>IF(COUNTIF('SOURCE CT'!$F:$F,$A50)&gt;0,SUMIF('SOURCE CT'!$F:$F,$A50,'SOURCE CT'!$C:$C),IF(COUNT(K58,K67)&gt;0,SUM(K58,K67),IF(COUNTIF('SOURCE CT'!$F:$F,$A50 &amp; "?")&gt;0,SUMIF('SOURCE CT'!$F:$F,$A50 &amp; "?", 'SOURCE CT'!$C:$C),"...")))</f>
        <v>...</v>
      </c>
      <c r="L50" s="654" t="str">
        <f>IF(COUNTIF('SOURCE GG'!$F:$F,$A50)&gt;0,SUMIF('SOURCE GG'!$F:$F,$A50,'SOURCE GG'!$C:$C),IF(COUNT(L58,L67)&gt;0,SUM(L58,L67),IF(COUNTIF('SOURCE GG'!$F:$F,$A50 &amp; "?")&gt;0,SUMIF('SOURCE GG'!$F:$F,$A50 &amp; "?", 'SOURCE GG'!$C:$C),IF(COUNT(H50:K50)&gt;0,SUM(H50:K50),"..."))))</f>
        <v>...</v>
      </c>
      <c r="M50" s="654" t="str">
        <f>IF(COUNTIF('SOURCE NFPC'!$F:$F,$A50)&gt;0,SUMIF('SOURCE NFPC'!$F:$F,$A50,'SOURCE NFPC'!$C:$C),IF(COUNT(M58,M67)&gt;0,SUM(M58,M67),IF(COUNTIF('SOURCE NFPC'!$F:$F,$A50 &amp; "?")&gt;0,SUMIF('SOURCE NFPC'!$F:$F,$A50 &amp; "?", 'SOURCE NFPC'!$C:$C),"...")))</f>
        <v>...</v>
      </c>
      <c r="N50" s="654" t="str">
        <f>IF(COUNTIF('SOURCE CN'!$F:$F,$A50)&gt;0,SUMIF('SOURCE CN'!$F:$F,$A50,'SOURCE CN'!$C:$C),IF(COUNT(N58,N67)&gt;0,SUM(N58,N67),IF(COUNTIF('SOURCE CN'!$F:$F,$A50 &amp; "?")&gt;0,SUMIF('SOURCE CN'!$F:$F,$A50 &amp; "?", 'SOURCE CN'!$C:$C),"...")))</f>
        <v>...</v>
      </c>
      <c r="O50" s="654" t="str">
        <f>IF(COUNTIF('SOURCE NFPS'!$F:$F,$A50)&gt;0,SUMIF('SOURCE NFPS'!$F:$F,$A50,'SOURCE NFPS'!$C:$C),IF(COUNT(O58,O67)&gt;0,SUM(O58,O67),IF(COUNTIF('SOURCE NFPS'!$F:$F,$A50 &amp; "?")&gt;0,SUMIF('SOURCE NFPS'!$F:$F,$A50 &amp; "?", 'SOURCE NFPS'!$C:$C),IF(COUNT(L50:N50)&gt;0,SUM(L50:N50),"..."))))</f>
        <v>...</v>
      </c>
      <c r="Q50" s="655">
        <f t="shared" si="0"/>
        <v>0</v>
      </c>
      <c r="R50" s="656">
        <f t="shared" si="1"/>
        <v>0</v>
      </c>
      <c r="S50" s="657">
        <f t="shared" si="2"/>
        <v>0</v>
      </c>
      <c r="U50" s="721">
        <v>6303</v>
      </c>
      <c r="V50" s="721" t="str">
        <f t="shared" si="3"/>
        <v>A6303</v>
      </c>
    </row>
    <row r="51" spans="1:22" s="720" customFormat="1" ht="11.25" customHeight="1">
      <c r="A51" s="686">
        <v>6304</v>
      </c>
      <c r="B51" s="652" t="s">
        <v>1231</v>
      </c>
      <c r="C51" s="653" t="s">
        <v>1063</v>
      </c>
      <c r="D51" s="654" t="str">
        <f>IF(COUNTIF('SOURCE BA'!$F:$F,$A51)&gt;0,SUMIF('SOURCE BA'!$F:$F,$A51,'SOURCE BA'!$C:$C),IF(COUNT(D59,D68)&gt;0,SUM(D59,D68),IF(COUNTIF('SOURCE BA'!$F:$F,$A51 &amp; "?")&gt;0,SUMIF('SOURCE BA'!$F:$F,$A51 &amp; "?", 'SOURCE BA'!$C:$C),"...")))</f>
        <v>...</v>
      </c>
      <c r="E51" s="654" t="str">
        <f>IF(COUNTIF('SOURCE EA'!$F:$F,$A51)&gt;0,SUMIF('SOURCE EA'!$F:$F,$A51,'SOURCE EA'!$C:$C),IF(COUNT(E59,E68)&gt;0,SUM(E59,E68),IF(COUNTIF('SOURCE EA'!$F:$F,$A51 &amp; "?")&gt;0,SUMIF('SOURCE EA'!$F:$F,$A51 &amp; "?", 'SOURCE EA'!$C:$C),"...")))</f>
        <v>...</v>
      </c>
      <c r="F51" s="654" t="str">
        <f>IF(COUNTIF('SOURCE SS'!$F:$F,$A51)&gt;0,SUMIF('SOURCE SS'!$F:$F,$A51,'SOURCE SS'!$C:$C),IF(COUNT(F59,F68)&gt;0,SUM(F59,F68),IF(COUNTIF('SOURCE SS'!$F:$F,$A51 &amp; "?")&gt;0,SUMIF('SOURCE SS'!$F:$F,$A51 &amp; "?", 'SOURCE SS'!$C:$C),"...")))</f>
        <v>...</v>
      </c>
      <c r="G51" s="654" t="str">
        <f>IF(COUNTIF('SOURCE CC'!$F:$F,$A51)&gt;0,SUMIF('SOURCE CC'!$F:$F,$A51,'SOURCE CC'!$C:$C),IF(COUNT(G59,G68)&gt;0,SUM(G59,G68),IF(COUNTIF('SOURCE CC'!$F:$F,$A51 &amp; "?")&gt;0,SUMIF('SOURCE CC'!$F:$F,$A51 &amp; "?", 'SOURCE CC'!$C:$C),"...")))</f>
        <v>...</v>
      </c>
      <c r="H51" s="654" t="str">
        <f>IF(COUNTIF('SOURCE CG'!$F:$F,$A51)&gt;0,SUMIF('SOURCE CG'!$F:$F,$A51,'SOURCE CG'!$C:$C),IF(COUNT(H59,H68)&gt;0,SUM(H59,H68),IF(COUNTIF('SOURCE CG'!$F:$F,$A51 &amp; "?")&gt;0,SUMIF('SOURCE CG'!$F:$F,$A51 &amp; "?", 'SOURCE CG'!$C:$C),IF(COUNT(D51:G51)&gt;0,SUM(D51:G51),"..."))))</f>
        <v>...</v>
      </c>
      <c r="I51" s="654" t="str">
        <f>IF(COUNTIF('SOURCE SG'!$F:$F,$A51)&gt;0,SUMIF('SOURCE SG'!$F:$F,$A51,'SOURCE SG'!$C:$C),IF(COUNT(I59,I68)&gt;0,SUM(I59,I68),IF(COUNTIF('SOURCE SG'!$F:$F,$A51 &amp; "?")&gt;0,SUMIF('SOURCE SG'!$F:$F,$A51 &amp; "?", 'SOURCE SG'!$C:$C),"...")))</f>
        <v>...</v>
      </c>
      <c r="J51" s="654" t="str">
        <f>IF(COUNTIF('SOURCE LG'!$F:$F,$A51)&gt;0,SUMIF('SOURCE LG'!$F:$F,$A51,'SOURCE LG'!$C:$C),IF(COUNT(J59,J68)&gt;0,SUM(J59,J68),IF(COUNTIF('SOURCE LG'!$F:$F,$A51 &amp; "?")&gt;0,SUMIF('SOURCE LG'!$F:$F,$A51 &amp; "?", 'SOURCE LG'!$C:$C),"...")))</f>
        <v>...</v>
      </c>
      <c r="K51" s="654" t="str">
        <f>IF(COUNTIF('SOURCE CT'!$F:$F,$A51)&gt;0,SUMIF('SOURCE CT'!$F:$F,$A51,'SOURCE CT'!$C:$C),IF(COUNT(K59,K68)&gt;0,SUM(K59,K68),IF(COUNTIF('SOURCE CT'!$F:$F,$A51 &amp; "?")&gt;0,SUMIF('SOURCE CT'!$F:$F,$A51 &amp; "?", 'SOURCE CT'!$C:$C),"...")))</f>
        <v>...</v>
      </c>
      <c r="L51" s="654" t="str">
        <f>IF(COUNTIF('SOURCE GG'!$F:$F,$A51)&gt;0,SUMIF('SOURCE GG'!$F:$F,$A51,'SOURCE GG'!$C:$C),IF(COUNT(L59,L68)&gt;0,SUM(L59,L68),IF(COUNTIF('SOURCE GG'!$F:$F,$A51 &amp; "?")&gt;0,SUMIF('SOURCE GG'!$F:$F,$A51 &amp; "?", 'SOURCE GG'!$C:$C),IF(COUNT(H51:K51)&gt;0,SUM(H51:K51),"..."))))</f>
        <v>...</v>
      </c>
      <c r="M51" s="654" t="str">
        <f>IF(COUNTIF('SOURCE NFPC'!$F:$F,$A51)&gt;0,SUMIF('SOURCE NFPC'!$F:$F,$A51,'SOURCE NFPC'!$C:$C),IF(COUNT(M59,M68)&gt;0,SUM(M59,M68),IF(COUNTIF('SOURCE NFPC'!$F:$F,$A51 &amp; "?")&gt;0,SUMIF('SOURCE NFPC'!$F:$F,$A51 &amp; "?", 'SOURCE NFPC'!$C:$C),"...")))</f>
        <v>...</v>
      </c>
      <c r="N51" s="654" t="str">
        <f>IF(COUNTIF('SOURCE CN'!$F:$F,$A51)&gt;0,SUMIF('SOURCE CN'!$F:$F,$A51,'SOURCE CN'!$C:$C),IF(COUNT(N59,N68)&gt;0,SUM(N59,N68),IF(COUNTIF('SOURCE CN'!$F:$F,$A51 &amp; "?")&gt;0,SUMIF('SOURCE CN'!$F:$F,$A51 &amp; "?", 'SOURCE CN'!$C:$C),"...")))</f>
        <v>...</v>
      </c>
      <c r="O51" s="654" t="str">
        <f>IF(COUNTIF('SOURCE NFPS'!$F:$F,$A51)&gt;0,SUMIF('SOURCE NFPS'!$F:$F,$A51,'SOURCE NFPS'!$C:$C),IF(COUNT(O59,O68)&gt;0,SUM(O59,O68),IF(COUNTIF('SOURCE NFPS'!$F:$F,$A51 &amp; "?")&gt;0,SUMIF('SOURCE NFPS'!$F:$F,$A51 &amp; "?", 'SOURCE NFPS'!$C:$C),IF(COUNT(L51:N51)&gt;0,SUM(L51:N51),"..."))))</f>
        <v>...</v>
      </c>
      <c r="Q51" s="655">
        <f t="shared" si="0"/>
        <v>0</v>
      </c>
      <c r="R51" s="656">
        <f t="shared" si="1"/>
        <v>0</v>
      </c>
      <c r="S51" s="657">
        <f t="shared" si="2"/>
        <v>0</v>
      </c>
      <c r="U51" s="721">
        <v>6304</v>
      </c>
      <c r="V51" s="721" t="str">
        <f t="shared" si="3"/>
        <v>A6304</v>
      </c>
    </row>
    <row r="52" spans="1:22" s="720" customFormat="1" ht="12.75" customHeight="1">
      <c r="A52" s="686">
        <v>6305</v>
      </c>
      <c r="B52" s="652" t="s">
        <v>1096</v>
      </c>
      <c r="C52" s="653" t="s">
        <v>1063</v>
      </c>
      <c r="D52" s="654" t="str">
        <f>IF(COUNTIF('SOURCE BA'!$F:$F,$A52)&gt;0,SUMIF('SOURCE BA'!$F:$F,$A52,'SOURCE BA'!$C:$C),IF(COUNT(D60,D69)&gt;0,SUM(D60,D69),IF(COUNTIF('SOURCE BA'!$F:$F,$A52 &amp; "?")&gt;0,SUMIF('SOURCE BA'!$F:$F,$A52 &amp; "?", 'SOURCE BA'!$C:$C),"...")))</f>
        <v>...</v>
      </c>
      <c r="E52" s="654" t="str">
        <f>IF(COUNTIF('SOURCE EA'!$F:$F,$A52)&gt;0,SUMIF('SOURCE EA'!$F:$F,$A52,'SOURCE EA'!$C:$C),IF(COUNT(E60,E69)&gt;0,SUM(E60,E69),IF(COUNTIF('SOURCE EA'!$F:$F,$A52 &amp; "?")&gt;0,SUMIF('SOURCE EA'!$F:$F,$A52 &amp; "?", 'SOURCE EA'!$C:$C),"...")))</f>
        <v>...</v>
      </c>
      <c r="F52" s="654" t="str">
        <f>IF(COUNTIF('SOURCE SS'!$F:$F,$A52)&gt;0,SUMIF('SOURCE SS'!$F:$F,$A52,'SOURCE SS'!$C:$C),IF(COUNT(F60,F69)&gt;0,SUM(F60,F69),IF(COUNTIF('SOURCE SS'!$F:$F,$A52 &amp; "?")&gt;0,SUMIF('SOURCE SS'!$F:$F,$A52 &amp; "?", 'SOURCE SS'!$C:$C),"...")))</f>
        <v>...</v>
      </c>
      <c r="G52" s="654" t="str">
        <f>IF(COUNTIF('SOURCE CC'!$F:$F,$A52)&gt;0,SUMIF('SOURCE CC'!$F:$F,$A52,'SOURCE CC'!$C:$C),IF(COUNT(G60,G69)&gt;0,SUM(G60,G69),IF(COUNTIF('SOURCE CC'!$F:$F,$A52 &amp; "?")&gt;0,SUMIF('SOURCE CC'!$F:$F,$A52 &amp; "?", 'SOURCE CC'!$C:$C),"...")))</f>
        <v>...</v>
      </c>
      <c r="H52" s="654" t="str">
        <f>IF(COUNTIF('SOURCE CG'!$F:$F,$A52)&gt;0,SUMIF('SOURCE CG'!$F:$F,$A52,'SOURCE CG'!$C:$C),IF(COUNT(H60,H69)&gt;0,SUM(H60,H69),IF(COUNTIF('SOURCE CG'!$F:$F,$A52 &amp; "?")&gt;0,SUMIF('SOURCE CG'!$F:$F,$A52 &amp; "?", 'SOURCE CG'!$C:$C),IF(COUNT(D52:G52)&gt;0,SUM(D52:G52),"..."))))</f>
        <v>...</v>
      </c>
      <c r="I52" s="654" t="str">
        <f>IF(COUNTIF('SOURCE SG'!$F:$F,$A52)&gt;0,SUMIF('SOURCE SG'!$F:$F,$A52,'SOURCE SG'!$C:$C),IF(COUNT(I60,I69)&gt;0,SUM(I60,I69),IF(COUNTIF('SOURCE SG'!$F:$F,$A52 &amp; "?")&gt;0,SUMIF('SOURCE SG'!$F:$F,$A52 &amp; "?", 'SOURCE SG'!$C:$C),"...")))</f>
        <v>...</v>
      </c>
      <c r="J52" s="654" t="str">
        <f>IF(COUNTIF('SOURCE LG'!$F:$F,$A52)&gt;0,SUMIF('SOURCE LG'!$F:$F,$A52,'SOURCE LG'!$C:$C),IF(COUNT(J60,J69)&gt;0,SUM(J60,J69),IF(COUNTIF('SOURCE LG'!$F:$F,$A52 &amp; "?")&gt;0,SUMIF('SOURCE LG'!$F:$F,$A52 &amp; "?", 'SOURCE LG'!$C:$C),"...")))</f>
        <v>...</v>
      </c>
      <c r="K52" s="654" t="str">
        <f>IF(COUNTIF('SOURCE CT'!$F:$F,$A52)&gt;0,SUMIF('SOURCE CT'!$F:$F,$A52,'SOURCE CT'!$C:$C),IF(COUNT(K60,K69)&gt;0,SUM(K60,K69),IF(COUNTIF('SOURCE CT'!$F:$F,$A52 &amp; "?")&gt;0,SUMIF('SOURCE CT'!$F:$F,$A52 &amp; "?", 'SOURCE CT'!$C:$C),"...")))</f>
        <v>...</v>
      </c>
      <c r="L52" s="654" t="str">
        <f>IF(COUNTIF('SOURCE GG'!$F:$F,$A52)&gt;0,SUMIF('SOURCE GG'!$F:$F,$A52,'SOURCE GG'!$C:$C),IF(COUNT(L60,L69)&gt;0,SUM(L60,L69),IF(COUNTIF('SOURCE GG'!$F:$F,$A52 &amp; "?")&gt;0,SUMIF('SOURCE GG'!$F:$F,$A52 &amp; "?", 'SOURCE GG'!$C:$C),IF(COUNT(H52:K52)&gt;0,SUM(H52:K52),"..."))))</f>
        <v>...</v>
      </c>
      <c r="M52" s="654" t="str">
        <f>IF(COUNTIF('SOURCE NFPC'!$F:$F,$A52)&gt;0,SUMIF('SOURCE NFPC'!$F:$F,$A52,'SOURCE NFPC'!$C:$C),IF(COUNT(M60,M69)&gt;0,SUM(M60,M69),IF(COUNTIF('SOURCE NFPC'!$F:$F,$A52 &amp; "?")&gt;0,SUMIF('SOURCE NFPC'!$F:$F,$A52 &amp; "?", 'SOURCE NFPC'!$C:$C),"...")))</f>
        <v>...</v>
      </c>
      <c r="N52" s="654" t="str">
        <f>IF(COUNTIF('SOURCE CN'!$F:$F,$A52)&gt;0,SUMIF('SOURCE CN'!$F:$F,$A52,'SOURCE CN'!$C:$C),IF(COUNT(N60,N69)&gt;0,SUM(N60,N69),IF(COUNTIF('SOURCE CN'!$F:$F,$A52 &amp; "?")&gt;0,SUMIF('SOURCE CN'!$F:$F,$A52 &amp; "?", 'SOURCE CN'!$C:$C),"...")))</f>
        <v>...</v>
      </c>
      <c r="O52" s="654" t="str">
        <f>IF(COUNTIF('SOURCE NFPS'!$F:$F,$A52)&gt;0,SUMIF('SOURCE NFPS'!$F:$F,$A52,'SOURCE NFPS'!$C:$C),IF(COUNT(O60,O69)&gt;0,SUM(O60,O69),IF(COUNTIF('SOURCE NFPS'!$F:$F,$A52 &amp; "?")&gt;0,SUMIF('SOURCE NFPS'!$F:$F,$A52 &amp; "?", 'SOURCE NFPS'!$C:$C),IF(COUNT(L52:N52)&gt;0,SUM(L52:N52),"..."))))</f>
        <v>...</v>
      </c>
      <c r="Q52" s="655">
        <f t="shared" si="0"/>
        <v>0</v>
      </c>
      <c r="R52" s="656">
        <f t="shared" si="1"/>
        <v>0</v>
      </c>
      <c r="S52" s="657">
        <f t="shared" si="2"/>
        <v>0</v>
      </c>
      <c r="U52" s="721">
        <v>6305</v>
      </c>
      <c r="V52" s="721" t="str">
        <f t="shared" si="3"/>
        <v>A6305</v>
      </c>
    </row>
    <row r="53" spans="1:22" s="720" customFormat="1" ht="12.75" customHeight="1">
      <c r="A53" s="686">
        <v>6306</v>
      </c>
      <c r="B53" s="652" t="s">
        <v>1155</v>
      </c>
      <c r="C53" s="653" t="s">
        <v>1063</v>
      </c>
      <c r="D53" s="654" t="str">
        <f>IF(COUNTIF('SOURCE BA'!$F:$F,$A53)&gt;0,SUMIF('SOURCE BA'!$F:$F,$A53,'SOURCE BA'!$C:$C),IF(COUNT(D61,D70)&gt;0,SUM(D61,D70),IF(COUNTIF('SOURCE BA'!$F:$F,$A53 &amp; "?")&gt;0,SUMIF('SOURCE BA'!$F:$F,$A53 &amp; "?", 'SOURCE BA'!$C:$C),"...")))</f>
        <v>...</v>
      </c>
      <c r="E53" s="654" t="str">
        <f>IF(COUNTIF('SOURCE EA'!$F:$F,$A53)&gt;0,SUMIF('SOURCE EA'!$F:$F,$A53,'SOURCE EA'!$C:$C),IF(COUNT(E61,E70)&gt;0,SUM(E61,E70),IF(COUNTIF('SOURCE EA'!$F:$F,$A53 &amp; "?")&gt;0,SUMIF('SOURCE EA'!$F:$F,$A53 &amp; "?", 'SOURCE EA'!$C:$C),"...")))</f>
        <v>...</v>
      </c>
      <c r="F53" s="654" t="str">
        <f>IF(COUNTIF('SOURCE SS'!$F:$F,$A53)&gt;0,SUMIF('SOURCE SS'!$F:$F,$A53,'SOURCE SS'!$C:$C),IF(COUNT(F61,F70)&gt;0,SUM(F61,F70),IF(COUNTIF('SOURCE SS'!$F:$F,$A53 &amp; "?")&gt;0,SUMIF('SOURCE SS'!$F:$F,$A53 &amp; "?", 'SOURCE SS'!$C:$C),"...")))</f>
        <v>...</v>
      </c>
      <c r="G53" s="654" t="str">
        <f>IF(COUNTIF('SOURCE CC'!$F:$F,$A53)&gt;0,SUMIF('SOURCE CC'!$F:$F,$A53,'SOURCE CC'!$C:$C),IF(COUNT(G61,G70)&gt;0,SUM(G61,G70),IF(COUNTIF('SOURCE CC'!$F:$F,$A53 &amp; "?")&gt;0,SUMIF('SOURCE CC'!$F:$F,$A53 &amp; "?", 'SOURCE CC'!$C:$C),"...")))</f>
        <v>...</v>
      </c>
      <c r="H53" s="654" t="str">
        <f>IF(COUNTIF('SOURCE CG'!$F:$F,$A53)&gt;0,SUMIF('SOURCE CG'!$F:$F,$A53,'SOURCE CG'!$C:$C),IF(COUNT(H61,H70)&gt;0,SUM(H61,H70),IF(COUNTIF('SOURCE CG'!$F:$F,$A53 &amp; "?")&gt;0,SUMIF('SOURCE CG'!$F:$F,$A53 &amp; "?", 'SOURCE CG'!$C:$C),IF(COUNT(D53:G53)&gt;0,SUM(D53:G53),"..."))))</f>
        <v>...</v>
      </c>
      <c r="I53" s="654" t="str">
        <f>IF(COUNTIF('SOURCE SG'!$F:$F,$A53)&gt;0,SUMIF('SOURCE SG'!$F:$F,$A53,'SOURCE SG'!$C:$C),IF(COUNT(I61,I70)&gt;0,SUM(I61,I70),IF(COUNTIF('SOURCE SG'!$F:$F,$A53 &amp; "?")&gt;0,SUMIF('SOURCE SG'!$F:$F,$A53 &amp; "?", 'SOURCE SG'!$C:$C),"...")))</f>
        <v>...</v>
      </c>
      <c r="J53" s="654" t="str">
        <f>IF(COUNTIF('SOURCE LG'!$F:$F,$A53)&gt;0,SUMIF('SOURCE LG'!$F:$F,$A53,'SOURCE LG'!$C:$C),IF(COUNT(J61,J70)&gt;0,SUM(J61,J70),IF(COUNTIF('SOURCE LG'!$F:$F,$A53 &amp; "?")&gt;0,SUMIF('SOURCE LG'!$F:$F,$A53 &amp; "?", 'SOURCE LG'!$C:$C),"...")))</f>
        <v>...</v>
      </c>
      <c r="K53" s="654" t="str">
        <f>IF(COUNTIF('SOURCE CT'!$F:$F,$A53)&gt;0,SUMIF('SOURCE CT'!$F:$F,$A53,'SOURCE CT'!$C:$C),IF(COUNT(K61,K70)&gt;0,SUM(K61,K70),IF(COUNTIF('SOURCE CT'!$F:$F,$A53 &amp; "?")&gt;0,SUMIF('SOURCE CT'!$F:$F,$A53 &amp; "?", 'SOURCE CT'!$C:$C),"...")))</f>
        <v>...</v>
      </c>
      <c r="L53" s="654" t="str">
        <f>IF(COUNTIF('SOURCE GG'!$F:$F,$A53)&gt;0,SUMIF('SOURCE GG'!$F:$F,$A53,'SOURCE GG'!$C:$C),IF(COUNT(L61,L70)&gt;0,SUM(L61,L70),IF(COUNTIF('SOURCE GG'!$F:$F,$A53 &amp; "?")&gt;0,SUMIF('SOURCE GG'!$F:$F,$A53 &amp; "?", 'SOURCE GG'!$C:$C),IF(COUNT(H53:K53)&gt;0,SUM(H53:K53),"..."))))</f>
        <v>...</v>
      </c>
      <c r="M53" s="654" t="str">
        <f>IF(COUNTIF('SOURCE NFPC'!$F:$F,$A53)&gt;0,SUMIF('SOURCE NFPC'!$F:$F,$A53,'SOURCE NFPC'!$C:$C),IF(COUNT(M61,M70)&gt;0,SUM(M61,M70),IF(COUNTIF('SOURCE NFPC'!$F:$F,$A53 &amp; "?")&gt;0,SUMIF('SOURCE NFPC'!$F:$F,$A53 &amp; "?", 'SOURCE NFPC'!$C:$C),"...")))</f>
        <v>...</v>
      </c>
      <c r="N53" s="654" t="str">
        <f>IF(COUNTIF('SOURCE CN'!$F:$F,$A53)&gt;0,SUMIF('SOURCE CN'!$F:$F,$A53,'SOURCE CN'!$C:$C),IF(COUNT(N61,N70)&gt;0,SUM(N61,N70),IF(COUNTIF('SOURCE CN'!$F:$F,$A53 &amp; "?")&gt;0,SUMIF('SOURCE CN'!$F:$F,$A53 &amp; "?", 'SOURCE CN'!$C:$C),"...")))</f>
        <v>...</v>
      </c>
      <c r="O53" s="654" t="str">
        <f>IF(COUNTIF('SOURCE NFPS'!$F:$F,$A53)&gt;0,SUMIF('SOURCE NFPS'!$F:$F,$A53,'SOURCE NFPS'!$C:$C),IF(COUNT(O61,O70)&gt;0,SUM(O61,O70),IF(COUNTIF('SOURCE NFPS'!$F:$F,$A53 &amp; "?")&gt;0,SUMIF('SOURCE NFPS'!$F:$F,$A53 &amp; "?", 'SOURCE NFPS'!$C:$C),IF(COUNT(L53:N53)&gt;0,SUM(L53:N53),"..."))))</f>
        <v>...</v>
      </c>
      <c r="Q53" s="655">
        <f t="shared" si="0"/>
        <v>0</v>
      </c>
      <c r="R53" s="656">
        <f t="shared" si="1"/>
        <v>0</v>
      </c>
      <c r="S53" s="657">
        <f t="shared" si="2"/>
        <v>0</v>
      </c>
      <c r="U53" s="721">
        <v>6306</v>
      </c>
      <c r="V53" s="721" t="str">
        <f t="shared" si="3"/>
        <v>A6306</v>
      </c>
    </row>
    <row r="54" spans="1:22" s="720" customFormat="1" ht="12" customHeight="1">
      <c r="A54" s="686">
        <v>6307</v>
      </c>
      <c r="B54" s="652" t="s">
        <v>1156</v>
      </c>
      <c r="C54" s="653" t="s">
        <v>1063</v>
      </c>
      <c r="D54" s="654" t="str">
        <f>IF(COUNTIF('SOURCE BA'!$F:$F,$A54)&gt;0,SUMIF('SOURCE BA'!$F:$F,$A54,'SOURCE BA'!$C:$C),IF(COUNT(D62,D71)&gt;0,SUM(D62,D71),IF(COUNTIF('SOURCE BA'!$F:$F,$A54 &amp; "?")&gt;0,SUMIF('SOURCE BA'!$F:$F,$A54 &amp; "?", 'SOURCE BA'!$C:$C),"...")))</f>
        <v>...</v>
      </c>
      <c r="E54" s="654" t="str">
        <f>IF(COUNTIF('SOURCE EA'!$F:$F,$A54)&gt;0,SUMIF('SOURCE EA'!$F:$F,$A54,'SOURCE EA'!$C:$C),IF(COUNT(E62,E71)&gt;0,SUM(E62,E71),IF(COUNTIF('SOURCE EA'!$F:$F,$A54 &amp; "?")&gt;0,SUMIF('SOURCE EA'!$F:$F,$A54 &amp; "?", 'SOURCE EA'!$C:$C),"...")))</f>
        <v>...</v>
      </c>
      <c r="F54" s="654" t="str">
        <f>IF(COUNTIF('SOURCE SS'!$F:$F,$A54)&gt;0,SUMIF('SOURCE SS'!$F:$F,$A54,'SOURCE SS'!$C:$C),IF(COUNT(F62,F71)&gt;0,SUM(F62,F71),IF(COUNTIF('SOURCE SS'!$F:$F,$A54 &amp; "?")&gt;0,SUMIF('SOURCE SS'!$F:$F,$A54 &amp; "?", 'SOURCE SS'!$C:$C),"...")))</f>
        <v>...</v>
      </c>
      <c r="G54" s="654" t="str">
        <f>IF(COUNTIF('SOURCE CC'!$F:$F,$A54)&gt;0,SUMIF('SOURCE CC'!$F:$F,$A54,'SOURCE CC'!$C:$C),IF(COUNT(G62,G71)&gt;0,SUM(G62,G71),IF(COUNTIF('SOURCE CC'!$F:$F,$A54 &amp; "?")&gt;0,SUMIF('SOURCE CC'!$F:$F,$A54 &amp; "?", 'SOURCE CC'!$C:$C),"...")))</f>
        <v>...</v>
      </c>
      <c r="H54" s="654" t="str">
        <f>IF(COUNTIF('SOURCE CG'!$F:$F,$A54)&gt;0,SUMIF('SOURCE CG'!$F:$F,$A54,'SOURCE CG'!$C:$C),IF(COUNT(H62,H71)&gt;0,SUM(H62,H71),IF(COUNTIF('SOURCE CG'!$F:$F,$A54 &amp; "?")&gt;0,SUMIF('SOURCE CG'!$F:$F,$A54 &amp; "?", 'SOURCE CG'!$C:$C),IF(COUNT(D54:G54)&gt;0,SUM(D54:G54),"..."))))</f>
        <v>...</v>
      </c>
      <c r="I54" s="654" t="str">
        <f>IF(COUNTIF('SOURCE SG'!$F:$F,$A54)&gt;0,SUMIF('SOURCE SG'!$F:$F,$A54,'SOURCE SG'!$C:$C),IF(COUNT(I62,I71)&gt;0,SUM(I62,I71),IF(COUNTIF('SOURCE SG'!$F:$F,$A54 &amp; "?")&gt;0,SUMIF('SOURCE SG'!$F:$F,$A54 &amp; "?", 'SOURCE SG'!$C:$C),"...")))</f>
        <v>...</v>
      </c>
      <c r="J54" s="654" t="str">
        <f>IF(COUNTIF('SOURCE LG'!$F:$F,$A54)&gt;0,SUMIF('SOURCE LG'!$F:$F,$A54,'SOURCE LG'!$C:$C),IF(COUNT(J62,J71)&gt;0,SUM(J62,J71),IF(COUNTIF('SOURCE LG'!$F:$F,$A54 &amp; "?")&gt;0,SUMIF('SOURCE LG'!$F:$F,$A54 &amp; "?", 'SOURCE LG'!$C:$C),"...")))</f>
        <v>...</v>
      </c>
      <c r="K54" s="654" t="str">
        <f>IF(COUNTIF('SOURCE CT'!$F:$F,$A54)&gt;0,SUMIF('SOURCE CT'!$F:$F,$A54,'SOURCE CT'!$C:$C),IF(COUNT(K62,K71)&gt;0,SUM(K62,K71),IF(COUNTIF('SOURCE CT'!$F:$F,$A54 &amp; "?")&gt;0,SUMIF('SOURCE CT'!$F:$F,$A54 &amp; "?", 'SOURCE CT'!$C:$C),"...")))</f>
        <v>...</v>
      </c>
      <c r="L54" s="654" t="str">
        <f>IF(COUNTIF('SOURCE GG'!$F:$F,$A54)&gt;0,SUMIF('SOURCE GG'!$F:$F,$A54,'SOURCE GG'!$C:$C),IF(COUNT(L62,L71)&gt;0,SUM(L62,L71),IF(COUNTIF('SOURCE GG'!$F:$F,$A54 &amp; "?")&gt;0,SUMIF('SOURCE GG'!$F:$F,$A54 &amp; "?", 'SOURCE GG'!$C:$C),IF(COUNT(H54:K54)&gt;0,SUM(H54:K54),"..."))))</f>
        <v>...</v>
      </c>
      <c r="M54" s="654" t="str">
        <f>IF(COUNTIF('SOURCE NFPC'!$F:$F,$A54)&gt;0,SUMIF('SOURCE NFPC'!$F:$F,$A54,'SOURCE NFPC'!$C:$C),IF(COUNT(M62,M71)&gt;0,SUM(M62,M71),IF(COUNTIF('SOURCE NFPC'!$F:$F,$A54 &amp; "?")&gt;0,SUMIF('SOURCE NFPC'!$F:$F,$A54 &amp; "?", 'SOURCE NFPC'!$C:$C),"...")))</f>
        <v>...</v>
      </c>
      <c r="N54" s="654" t="str">
        <f>IF(COUNTIF('SOURCE CN'!$F:$F,$A54)&gt;0,SUMIF('SOURCE CN'!$F:$F,$A54,'SOURCE CN'!$C:$C),IF(COUNT(N62,N71)&gt;0,SUM(N62,N71),IF(COUNTIF('SOURCE CN'!$F:$F,$A54 &amp; "?")&gt;0,SUMIF('SOURCE CN'!$F:$F,$A54 &amp; "?", 'SOURCE CN'!$C:$C),"...")))</f>
        <v>...</v>
      </c>
      <c r="O54" s="654" t="str">
        <f>IF(COUNTIF('SOURCE NFPS'!$F:$F,$A54)&gt;0,SUMIF('SOURCE NFPS'!$F:$F,$A54,'SOURCE NFPS'!$C:$C),IF(COUNT(O62,O71)&gt;0,SUM(O62,O71),IF(COUNTIF('SOURCE NFPS'!$F:$F,$A54 &amp; "?")&gt;0,SUMIF('SOURCE NFPS'!$F:$F,$A54 &amp; "?", 'SOURCE NFPS'!$C:$C),IF(COUNT(L54:N54)&gt;0,SUM(L54:N54),"..."))))</f>
        <v>...</v>
      </c>
      <c r="Q54" s="655">
        <f t="shared" si="0"/>
        <v>0</v>
      </c>
      <c r="R54" s="656">
        <f t="shared" si="1"/>
        <v>0</v>
      </c>
      <c r="S54" s="657">
        <f t="shared" si="2"/>
        <v>0</v>
      </c>
      <c r="U54" s="721">
        <v>6307</v>
      </c>
      <c r="V54" s="721" t="str">
        <f t="shared" si="3"/>
        <v>A6307</v>
      </c>
    </row>
    <row r="55" spans="1:22" s="720" customFormat="1" ht="12" customHeight="1">
      <c r="A55" s="686">
        <v>6308</v>
      </c>
      <c r="B55" s="652" t="s">
        <v>2347</v>
      </c>
      <c r="C55" s="653" t="s">
        <v>1063</v>
      </c>
      <c r="D55" s="654" t="str">
        <f>IF(COUNTIF('SOURCE BA'!$F:$F,$A55)&gt;0,SUMIF('SOURCE BA'!$F:$F,$A55,'SOURCE BA'!$C:$C),IF(COUNT(D63,D72)&gt;0,SUM(D63,D72),IF(COUNTIF('SOURCE BA'!$F:$F,$A55 &amp; "?")&gt;0,SUMIF('SOURCE BA'!$F:$F,$A55 &amp; "?", 'SOURCE BA'!$C:$C),"...")))</f>
        <v>...</v>
      </c>
      <c r="E55" s="654" t="str">
        <f>IF(COUNTIF('SOURCE EA'!$F:$F,$A55)&gt;0,SUMIF('SOURCE EA'!$F:$F,$A55,'SOURCE EA'!$C:$C),IF(COUNT(E63,E72)&gt;0,SUM(E63,E72),IF(COUNTIF('SOURCE EA'!$F:$F,$A55 &amp; "?")&gt;0,SUMIF('SOURCE EA'!$F:$F,$A55 &amp; "?", 'SOURCE EA'!$C:$C),"...")))</f>
        <v>...</v>
      </c>
      <c r="F55" s="654" t="str">
        <f>IF(COUNTIF('SOURCE SS'!$F:$F,$A55)&gt;0,SUMIF('SOURCE SS'!$F:$F,$A55,'SOURCE SS'!$C:$C),IF(COUNT(F63,F72)&gt;0,SUM(F63,F72),IF(COUNTIF('SOURCE SS'!$F:$F,$A55 &amp; "?")&gt;0,SUMIF('SOURCE SS'!$F:$F,$A55 &amp; "?", 'SOURCE SS'!$C:$C),"...")))</f>
        <v>...</v>
      </c>
      <c r="G55" s="654" t="str">
        <f>IF(COUNTIF('SOURCE CC'!$F:$F,$A55)&gt;0,SUMIF('SOURCE CC'!$F:$F,$A55,'SOURCE CC'!$C:$C),IF(COUNT(G63,G72)&gt;0,SUM(G63,G72),IF(COUNTIF('SOURCE CC'!$F:$F,$A55 &amp; "?")&gt;0,SUMIF('SOURCE CC'!$F:$F,$A55 &amp; "?", 'SOURCE CC'!$C:$C),"...")))</f>
        <v>...</v>
      </c>
      <c r="H55" s="654" t="str">
        <f>IF(COUNTIF('SOURCE CG'!$F:$F,$A55)&gt;0,SUMIF('SOURCE CG'!$F:$F,$A55,'SOURCE CG'!$C:$C),IF(COUNT(H63,H72)&gt;0,SUM(H63,H72),IF(COUNTIF('SOURCE CG'!$F:$F,$A55 &amp; "?")&gt;0,SUMIF('SOURCE CG'!$F:$F,$A55 &amp; "?", 'SOURCE CG'!$C:$C),IF(COUNT(D55:G55)&gt;0,SUM(D55:G55),"..."))))</f>
        <v>...</v>
      </c>
      <c r="I55" s="654" t="str">
        <f>IF(COUNTIF('SOURCE SG'!$F:$F,$A55)&gt;0,SUMIF('SOURCE SG'!$F:$F,$A55,'SOURCE SG'!$C:$C),IF(COUNT(I63,I72)&gt;0,SUM(I63,I72),IF(COUNTIF('SOURCE SG'!$F:$F,$A55 &amp; "?")&gt;0,SUMIF('SOURCE SG'!$F:$F,$A55 &amp; "?", 'SOURCE SG'!$C:$C),"...")))</f>
        <v>...</v>
      </c>
      <c r="J55" s="654" t="str">
        <f>IF(COUNTIF('SOURCE LG'!$F:$F,$A55)&gt;0,SUMIF('SOURCE LG'!$F:$F,$A55,'SOURCE LG'!$C:$C),IF(COUNT(J63,J72)&gt;0,SUM(J63,J72),IF(COUNTIF('SOURCE LG'!$F:$F,$A55 &amp; "?")&gt;0,SUMIF('SOURCE LG'!$F:$F,$A55 &amp; "?", 'SOURCE LG'!$C:$C),"...")))</f>
        <v>...</v>
      </c>
      <c r="K55" s="654" t="str">
        <f>IF(COUNTIF('SOURCE CT'!$F:$F,$A55)&gt;0,SUMIF('SOURCE CT'!$F:$F,$A55,'SOURCE CT'!$C:$C),IF(COUNT(K63,K72)&gt;0,SUM(K63,K72),IF(COUNTIF('SOURCE CT'!$F:$F,$A55 &amp; "?")&gt;0,SUMIF('SOURCE CT'!$F:$F,$A55 &amp; "?", 'SOURCE CT'!$C:$C),"...")))</f>
        <v>...</v>
      </c>
      <c r="L55" s="654" t="str">
        <f>IF(COUNTIF('SOURCE GG'!$F:$F,$A55)&gt;0,SUMIF('SOURCE GG'!$F:$F,$A55,'SOURCE GG'!$C:$C),IF(COUNT(L63,L72)&gt;0,SUM(L63,L72),IF(COUNTIF('SOURCE GG'!$F:$F,$A55 &amp; "?")&gt;0,SUMIF('SOURCE GG'!$F:$F,$A55 &amp; "?", 'SOURCE GG'!$C:$C),IF(COUNT(H55:K55)&gt;0,SUM(H55:K55),"..."))))</f>
        <v>...</v>
      </c>
      <c r="M55" s="654" t="str">
        <f>IF(COUNTIF('SOURCE NFPC'!$F:$F,$A55)&gt;0,SUMIF('SOURCE NFPC'!$F:$F,$A55,'SOURCE NFPC'!$C:$C),IF(COUNT(M63,M72)&gt;0,SUM(M63,M72),IF(COUNTIF('SOURCE NFPC'!$F:$F,$A55 &amp; "?")&gt;0,SUMIF('SOURCE NFPC'!$F:$F,$A55 &amp; "?", 'SOURCE NFPC'!$C:$C),"...")))</f>
        <v>...</v>
      </c>
      <c r="N55" s="654" t="str">
        <f>IF(COUNTIF('SOURCE CN'!$F:$F,$A55)&gt;0,SUMIF('SOURCE CN'!$F:$F,$A55,'SOURCE CN'!$C:$C),IF(COUNT(N63,N72)&gt;0,SUM(N63,N72),IF(COUNTIF('SOURCE CN'!$F:$F,$A55 &amp; "?")&gt;0,SUMIF('SOURCE CN'!$F:$F,$A55 &amp; "?", 'SOURCE CN'!$C:$C),"...")))</f>
        <v>...</v>
      </c>
      <c r="O55" s="654" t="str">
        <f>IF(COUNTIF('SOURCE NFPS'!$F:$F,$A55)&gt;0,SUMIF('SOURCE NFPS'!$F:$F,$A55,'SOURCE NFPS'!$C:$C),IF(COUNT(O63,O72)&gt;0,SUM(O63,O72),IF(COUNTIF('SOURCE NFPS'!$F:$F,$A55 &amp; "?")&gt;0,SUMIF('SOURCE NFPS'!$F:$F,$A55 &amp; "?", 'SOURCE NFPS'!$C:$C),IF(COUNT(L55:N55)&gt;0,SUM(L55:N55),"..."))))</f>
        <v>...</v>
      </c>
      <c r="Q55" s="655">
        <f t="shared" si="0"/>
        <v>0</v>
      </c>
      <c r="R55" s="656">
        <f t="shared" si="1"/>
        <v>0</v>
      </c>
      <c r="S55" s="657">
        <f t="shared" si="2"/>
        <v>0</v>
      </c>
      <c r="U55" s="721">
        <v>6308</v>
      </c>
      <c r="V55" s="721" t="str">
        <f t="shared" si="3"/>
        <v>A6308</v>
      </c>
    </row>
    <row r="56" spans="1:22" ht="15" customHeight="1">
      <c r="A56" s="675">
        <v>631</v>
      </c>
      <c r="B56" s="150" t="s">
        <v>2335</v>
      </c>
      <c r="C56" s="4" t="s">
        <v>1063</v>
      </c>
      <c r="D56" s="605" t="str">
        <f>IF(COUNTIF('SOURCE BA'!$F:$F,$A56)&gt;0,SUMIF('SOURCE BA'!$F:$F,$A56,'SOURCE BA'!$C:$C),IF(COUNT(D57:D63)&gt;0, SUM(D57:D63),IF(COUNTIF('SOURCE BA'!$F:$F,$A56 &amp; "?")&gt;0,SUMIF('SOURCE BA'!$F:$F,$A56 &amp; "?", 'SOURCE BA'!$C:$C),"...")))</f>
        <v>...</v>
      </c>
      <c r="E56" s="605" t="str">
        <f>IF(COUNTIF('SOURCE EA'!$F:$F,$A56)&gt;0,SUMIF('SOURCE EA'!$F:$F,$A56,'SOURCE EA'!$C:$C),IF(COUNT(E57:E63)&gt;0, SUM(E57:E63),IF(COUNTIF('SOURCE EA'!$F:$F,$A56 &amp; "?")&gt;0,SUMIF('SOURCE EA'!$F:$F,$A56 &amp; "?", 'SOURCE EA'!$C:$C),"...")))</f>
        <v>...</v>
      </c>
      <c r="F56" s="605" t="str">
        <f>IF(COUNTIF('SOURCE SS'!$F:$F,$A56)&gt;0,SUMIF('SOURCE SS'!$F:$F,$A56,'SOURCE SS'!$C:$C),IF(COUNT(F57:F63)&gt;0, SUM(F57:F63),IF(COUNTIF('SOURCE SS'!$F:$F,$A56 &amp; "?")&gt;0,SUMIF('SOURCE SS'!$F:$F,$A56 &amp; "?", 'SOURCE SS'!$C:$C),"...")))</f>
        <v>...</v>
      </c>
      <c r="G56" s="605" t="str">
        <f>IF(COUNTIF('SOURCE CC'!$F:$F,$A56)&gt;0,SUMIF('SOURCE CC'!$F:$F,$A56,'SOURCE CC'!$C:$C),IF(COUNT(G57:G63)&gt;0, SUM(G57:G63),IF(COUNTIF('SOURCE CC'!$F:$F,$A56 &amp; "?")&gt;0,SUMIF('SOURCE CC'!$F:$F,$A56 &amp; "?", 'SOURCE CC'!$C:$C),"...")))</f>
        <v>...</v>
      </c>
      <c r="H56" s="605" t="str">
        <f>IF(COUNTIF('SOURCE CG'!$F:$F,$A56)&gt;0,SUMIF('SOURCE CG'!$F:$F,$A56,'SOURCE CG'!$C:$C),IF(COUNT(H57:H63)&gt;0, SUM(H57:H63),IF(COUNTIF('SOURCE CG'!$F:$F,$A56 &amp; "?")&gt;0,SUMIF('SOURCE CG'!$F:$F,$A56 &amp; "?", 'SOURCE CG'!$C:$C),IF(COUNT(D56:G56)&gt;0,SUM(D56:G56),"..."))))</f>
        <v>...</v>
      </c>
      <c r="I56" s="605" t="str">
        <f>IF(COUNTIF('SOURCE SG'!$F:$F,$A56)&gt;0,SUMIF('SOURCE SG'!$F:$F,$A56,'SOURCE SG'!$C:$C),IF(COUNT(I57:I63)&gt;0, SUM(I57:I63),IF(COUNTIF('SOURCE SG'!$F:$F,$A56 &amp; "?")&gt;0,SUMIF('SOURCE SG'!$F:$F,$A56 &amp; "?", 'SOURCE SG'!$C:$C),"...")))</f>
        <v>...</v>
      </c>
      <c r="J56" s="605" t="str">
        <f>IF(COUNTIF('SOURCE LG'!$F:$F,$A56)&gt;0,SUMIF('SOURCE LG'!$F:$F,$A56,'SOURCE LG'!$C:$C),IF(COUNT(J57:J63)&gt;0, SUM(J57:J63),IF(COUNTIF('SOURCE LG'!$F:$F,$A56 &amp; "?")&gt;0,SUMIF('SOURCE LG'!$F:$F,$A56 &amp; "?", 'SOURCE LG'!$C:$C),"...")))</f>
        <v>...</v>
      </c>
      <c r="K56" s="605" t="str">
        <f>IF(COUNTIF('SOURCE CT'!$F:$F,$A56)&gt;0,SUMIF('SOURCE CT'!$F:$F,$A56,'SOURCE CT'!$C:$C),IF(COUNT(K57:K63)&gt;0, SUM(K57:K63),IF(COUNTIF('SOURCE CT'!$F:$F,$A56 &amp; "?")&gt;0,SUMIF('SOURCE CT'!$F:$F,$A56 &amp; "?", 'SOURCE CT'!$C:$C),"...")))</f>
        <v>...</v>
      </c>
      <c r="L56" s="605" t="str">
        <f>IF(COUNTIF('SOURCE GG'!$F:$F,$A56)&gt;0,SUMIF('SOURCE GG'!$F:$F,$A56,'SOURCE GG'!$C:$C),IF(COUNT(L57:L63)&gt;0, SUM(L57:L63),IF(COUNTIF('SOURCE GG'!$F:$F,$A56 &amp; "?")&gt;0,SUMIF('SOURCE GG'!$F:$F,$A56 &amp; "?", 'SOURCE GG'!$C:$C),IF(COUNT(H56:K56)&gt;0,SUM(H56:K56),"..."))))</f>
        <v>...</v>
      </c>
      <c r="M56" s="605" t="str">
        <f>IF(COUNTIF('SOURCE NFPC'!$F:$F,$A56)&gt;0,SUMIF('SOURCE NFPC'!$F:$F,$A56,'SOURCE NFPC'!$C:$C),IF(COUNT(M57:M63)&gt;0, SUM(M57:M63),IF(COUNTIF('SOURCE NFPC'!$F:$F,$A56 &amp; "?")&gt;0,SUMIF('SOURCE NFPC'!$F:$F,$A56 &amp; "?", 'SOURCE NFPC'!$C:$C),"...")))</f>
        <v>...</v>
      </c>
      <c r="N56" s="605" t="str">
        <f>IF(COUNTIF('SOURCE CN'!$F:$F,$A56)&gt;0,SUMIF('SOURCE CN'!$F:$F,$A56,'SOURCE CN'!$C:$C),IF(COUNT(N57:N63)&gt;0, SUM(N57:N63),IF(COUNTIF('SOURCE CN'!$F:$F,$A56 &amp; "?")&gt;0,SUMIF('SOURCE CN'!$F:$F,$A56 &amp; "?", 'SOURCE CN'!$C:$C),"...")))</f>
        <v>...</v>
      </c>
      <c r="O56" s="605" t="str">
        <f>IF(COUNTIF('SOURCE NFPS'!$F:$F,$A56)&gt;0,SUMIF('SOURCE NFPS'!$F:$F,$A56,'SOURCE NFPS'!$C:$C),IF(COUNT(O57:O63)&gt;0, SUM(O57:O63),IF(COUNTIF('SOURCE NFPS'!$F:$F,$A56 &amp; "?")&gt;0,SUMIF('SOURCE NFPS'!$F:$F,$A56 &amp; "?", 'SOURCE NFPS'!$C:$C),IF(COUNT(L56:N56)&gt;0,SUM(L56:N56),"..."))))</f>
        <v>...</v>
      </c>
      <c r="Q56" s="563">
        <f t="shared" si="0"/>
        <v>0</v>
      </c>
      <c r="R56" s="564">
        <f t="shared" si="1"/>
        <v>0</v>
      </c>
      <c r="S56" s="565">
        <f t="shared" si="2"/>
        <v>0</v>
      </c>
      <c r="U56" s="63">
        <v>631</v>
      </c>
      <c r="V56" s="63" t="str">
        <f t="shared" si="3"/>
        <v>A631</v>
      </c>
    </row>
    <row r="57" spans="1:22" ht="9.75" customHeight="1">
      <c r="A57" s="676">
        <v>6312</v>
      </c>
      <c r="B57" s="151" t="s">
        <v>415</v>
      </c>
      <c r="C57" s="4" t="s">
        <v>1063</v>
      </c>
      <c r="D57" s="587" t="str">
        <f>IF(COUNTIF('SOURCE BA'!$F:$F,$A57)&gt;0,SUMIF('SOURCE BA'!$F:$F,$A57,'SOURCE BA'!$C:$C),IF(COUNTIF('SOURCE BA'!$F:$F,$A57 &amp; "?")&gt;0,SUMIF('SOURCE BA'!$F:$F,$A57 &amp; "?", 'SOURCE BA'!$C:$C),"..."))</f>
        <v>...</v>
      </c>
      <c r="E57" s="587" t="str">
        <f>IF(COUNTIF('SOURCE EA'!$F:$F,$A57)&gt;0,SUMIF('SOURCE EA'!$F:$F,$A57,'SOURCE EA'!$C:$C),IF(COUNTIF('SOURCE EA'!$F:$F,$A57 &amp; "?")&gt;0,SUMIF('SOURCE EA'!$F:$F,$A57 &amp; "?", 'SOURCE EA'!$C:$C),"..."))</f>
        <v>...</v>
      </c>
      <c r="F57" s="587" t="str">
        <f>IF(COUNTIF('SOURCE SS'!$F:$F,$A57)&gt;0,SUMIF('SOURCE SS'!$F:$F,$A57,'SOURCE SS'!$C:$C),IF(COUNTIF('SOURCE SS'!$F:$F,$A57 &amp; "?")&gt;0,SUMIF('SOURCE SS'!$F:$F,$A57 &amp; "?", 'SOURCE SS'!$C:$C),"..."))</f>
        <v>...</v>
      </c>
      <c r="G57" s="587" t="str">
        <f>IF(COUNTIF('SOURCE CC'!$F:$F,$A57)&gt;0,SUMIF('SOURCE CC'!$F:$F,$A57,'SOURCE CC'!$C:$C),IF(COUNTIF('SOURCE CC'!$F:$F,$A57 &amp; "?")&gt;0,SUMIF('SOURCE CC'!$F:$F,$A57 &amp; "?", 'SOURCE CC'!$C:$C),"..."))</f>
        <v>...</v>
      </c>
      <c r="H57" s="587" t="str">
        <f>IF(COUNTIF('SOURCE CG'!$F:$F,$A57)&gt;0,SUMIF('SOURCE CG'!$F:$F,$A57,'SOURCE CG'!$C:$C),IF(COUNTIF('SOURCE CG'!$F:$F,$A57 &amp; "?")&gt;0,SUMIF('SOURCE CG'!$F:$F,$A57 &amp; "?", 'SOURCE CG'!$C:$C),IF(COUNT(D57:G57)&gt;0,SUM(D57:G57),"...")))</f>
        <v>...</v>
      </c>
      <c r="I57" s="587" t="str">
        <f>IF(COUNTIF('SOURCE SG'!$F:$F,$A57)&gt;0,SUMIF('SOURCE SG'!$F:$F,$A57,'SOURCE SG'!$C:$C),IF(COUNTIF('SOURCE SG'!$F:$F,$A57 &amp; "?")&gt;0,SUMIF('SOURCE SG'!$F:$F,$A57 &amp; "?", 'SOURCE SG'!$C:$C),"..."))</f>
        <v>...</v>
      </c>
      <c r="J57" s="587" t="str">
        <f>IF(COUNTIF('SOURCE LG'!$F:$F,$A57)&gt;0,SUMIF('SOURCE LG'!$F:$F,$A57,'SOURCE LG'!$C:$C),IF(COUNTIF('SOURCE LG'!$F:$F,$A57 &amp; "?")&gt;0,SUMIF('SOURCE LG'!$F:$F,$A57 &amp; "?", 'SOURCE LG'!$C:$C),"..."))</f>
        <v>...</v>
      </c>
      <c r="K57" s="587" t="str">
        <f>IF(COUNTIF('SOURCE CT'!$F:$F,$A57)&gt;0,SUMIF('SOURCE CT'!$F:$F,$A57,'SOURCE CT'!$C:$C),IF(COUNTIF('SOURCE CT'!$F:$F,$A57 &amp; "?")&gt;0,SUMIF('SOURCE CT'!$F:$F,$A57 &amp; "?", 'SOURCE CT'!$C:$C),"..."))</f>
        <v>...</v>
      </c>
      <c r="L57" s="587" t="str">
        <f>IF(COUNTIF('SOURCE GG'!$F:$F,$A57)&gt;0,SUMIF('SOURCE GG'!$F:$F,$A57,'SOURCE GG'!$C:$C),IF(COUNTIF('SOURCE GG'!$F:$F,$A57 &amp; "?")&gt;0,SUMIF('SOURCE GG'!$F:$F,$A57 &amp; "?", 'SOURCE GG'!$C:$C),IF(COUNT(H57:K57)&gt;0,SUM(H57:K57),"...")))</f>
        <v>...</v>
      </c>
      <c r="M57" s="587" t="str">
        <f>IF(COUNTIF('SOURCE NFPC'!$F:$F,$A57)&gt;0,SUMIF('SOURCE NFPC'!$F:$F,$A57,'SOURCE NFPC'!$C:$C),IF(COUNTIF('SOURCE NFPC'!$F:$F,$A57 &amp; "?")&gt;0,SUMIF('SOURCE NFPC'!$F:$F,$A57 &amp; "?", 'SOURCE NFPC'!$C:$C),"..."))</f>
        <v>...</v>
      </c>
      <c r="N57" s="587" t="str">
        <f>IF(COUNTIF('SOURCE CN'!$F:$F,$A57)&gt;0,SUMIF('SOURCE CN'!$F:$F,$A57,'SOURCE CN'!$C:$C),IF(COUNTIF('SOURCE CN'!$F:$F,$A57 &amp; "?")&gt;0,SUMIF('SOURCE CN'!$F:$F,$A57 &amp; "?", 'SOURCE CN'!$C:$C),"..."))</f>
        <v>...</v>
      </c>
      <c r="O57" s="587" t="str">
        <f>IF(COUNTIF('SOURCE NFPS'!$F:$F,$A57)&gt;0,SUMIF('SOURCE NFPS'!$F:$F,$A57,'SOURCE NFPS'!$C:$C),IF(COUNTIF('SOURCE NFPS'!$F:$F,$A57 &amp; "?")&gt;0,SUMIF('SOURCE NFPS'!$F:$F,$A57 &amp; "?", 'SOURCE NFPS'!$C:$C),IF(COUNT(L57:N57)&gt;0,SUM(L57:N57),"...")))</f>
        <v>...</v>
      </c>
      <c r="Q57" s="563">
        <f t="shared" si="0"/>
        <v>0</v>
      </c>
      <c r="R57" s="564">
        <f t="shared" si="1"/>
        <v>0</v>
      </c>
      <c r="S57" s="565">
        <f t="shared" si="2"/>
        <v>0</v>
      </c>
      <c r="U57" s="65">
        <v>6312</v>
      </c>
      <c r="V57" s="65" t="str">
        <f t="shared" si="3"/>
        <v>A6312</v>
      </c>
    </row>
    <row r="58" spans="1:22" ht="9.75" customHeight="1">
      <c r="A58" s="676">
        <v>6313</v>
      </c>
      <c r="B58" s="151" t="s">
        <v>412</v>
      </c>
      <c r="C58" s="4" t="s">
        <v>1063</v>
      </c>
      <c r="D58" s="587" t="str">
        <f>IF(COUNTIF('SOURCE BA'!$F:$F,$A58)&gt;0,SUMIF('SOURCE BA'!$F:$F,$A58,'SOURCE BA'!$C:$C),IF(COUNTIF('SOURCE BA'!$F:$F,$A58 &amp; "?")&gt;0,SUMIF('SOURCE BA'!$F:$F,$A58 &amp; "?", 'SOURCE BA'!$C:$C),"..."))</f>
        <v>...</v>
      </c>
      <c r="E58" s="587" t="str">
        <f>IF(COUNTIF('SOURCE EA'!$F:$F,$A58)&gt;0,SUMIF('SOURCE EA'!$F:$F,$A58,'SOURCE EA'!$C:$C),IF(COUNTIF('SOURCE EA'!$F:$F,$A58 &amp; "?")&gt;0,SUMIF('SOURCE EA'!$F:$F,$A58 &amp; "?", 'SOURCE EA'!$C:$C),"..."))</f>
        <v>...</v>
      </c>
      <c r="F58" s="587" t="str">
        <f>IF(COUNTIF('SOURCE SS'!$F:$F,$A58)&gt;0,SUMIF('SOURCE SS'!$F:$F,$A58,'SOURCE SS'!$C:$C),IF(COUNTIF('SOURCE SS'!$F:$F,$A58 &amp; "?")&gt;0,SUMIF('SOURCE SS'!$F:$F,$A58 &amp; "?", 'SOURCE SS'!$C:$C),"..."))</f>
        <v>...</v>
      </c>
      <c r="G58" s="587" t="str">
        <f>IF(COUNTIF('SOURCE CC'!$F:$F,$A58)&gt;0,SUMIF('SOURCE CC'!$F:$F,$A58,'SOURCE CC'!$C:$C),IF(COUNTIF('SOURCE CC'!$F:$F,$A58 &amp; "?")&gt;0,SUMIF('SOURCE CC'!$F:$F,$A58 &amp; "?", 'SOURCE CC'!$C:$C),"..."))</f>
        <v>...</v>
      </c>
      <c r="H58" s="587" t="str">
        <f>IF(COUNTIF('SOURCE CG'!$F:$F,$A58)&gt;0,SUMIF('SOURCE CG'!$F:$F,$A58,'SOURCE CG'!$C:$C),IF(COUNTIF('SOURCE CG'!$F:$F,$A58 &amp; "?")&gt;0,SUMIF('SOURCE CG'!$F:$F,$A58 &amp; "?", 'SOURCE CG'!$C:$C),IF(COUNT(D58:G58)&gt;0,SUM(D58:G58),"...")))</f>
        <v>...</v>
      </c>
      <c r="I58" s="587" t="str">
        <f>IF(COUNTIF('SOURCE SG'!$F:$F,$A58)&gt;0,SUMIF('SOURCE SG'!$F:$F,$A58,'SOURCE SG'!$C:$C),IF(COUNTIF('SOURCE SG'!$F:$F,$A58 &amp; "?")&gt;0,SUMIF('SOURCE SG'!$F:$F,$A58 &amp; "?", 'SOURCE SG'!$C:$C),"..."))</f>
        <v>...</v>
      </c>
      <c r="J58" s="587" t="str">
        <f>IF(COUNTIF('SOURCE LG'!$F:$F,$A58)&gt;0,SUMIF('SOURCE LG'!$F:$F,$A58,'SOURCE LG'!$C:$C),IF(COUNTIF('SOURCE LG'!$F:$F,$A58 &amp; "?")&gt;0,SUMIF('SOURCE LG'!$F:$F,$A58 &amp; "?", 'SOURCE LG'!$C:$C),"..."))</f>
        <v>...</v>
      </c>
      <c r="K58" s="587" t="str">
        <f>IF(COUNTIF('SOURCE CT'!$F:$F,$A58)&gt;0,SUMIF('SOURCE CT'!$F:$F,$A58,'SOURCE CT'!$C:$C),IF(COUNTIF('SOURCE CT'!$F:$F,$A58 &amp; "?")&gt;0,SUMIF('SOURCE CT'!$F:$F,$A58 &amp; "?", 'SOURCE CT'!$C:$C),"..."))</f>
        <v>...</v>
      </c>
      <c r="L58" s="587" t="str">
        <f>IF(COUNTIF('SOURCE GG'!$F:$F,$A58)&gt;0,SUMIF('SOURCE GG'!$F:$F,$A58,'SOURCE GG'!$C:$C),IF(COUNTIF('SOURCE GG'!$F:$F,$A58 &amp; "?")&gt;0,SUMIF('SOURCE GG'!$F:$F,$A58 &amp; "?", 'SOURCE GG'!$C:$C),IF(COUNT(H58:K58)&gt;0,SUM(H58:K58),"...")))</f>
        <v>...</v>
      </c>
      <c r="M58" s="587" t="str">
        <f>IF(COUNTIF('SOURCE NFPC'!$F:$F,$A58)&gt;0,SUMIF('SOURCE NFPC'!$F:$F,$A58,'SOURCE NFPC'!$C:$C),IF(COUNTIF('SOURCE NFPC'!$F:$F,$A58 &amp; "?")&gt;0,SUMIF('SOURCE NFPC'!$F:$F,$A58 &amp; "?", 'SOURCE NFPC'!$C:$C),"..."))</f>
        <v>...</v>
      </c>
      <c r="N58" s="587" t="str">
        <f>IF(COUNTIF('SOURCE CN'!$F:$F,$A58)&gt;0,SUMIF('SOURCE CN'!$F:$F,$A58,'SOURCE CN'!$C:$C),IF(COUNTIF('SOURCE CN'!$F:$F,$A58 &amp; "?")&gt;0,SUMIF('SOURCE CN'!$F:$F,$A58 &amp; "?", 'SOURCE CN'!$C:$C),"..."))</f>
        <v>...</v>
      </c>
      <c r="O58" s="587" t="str">
        <f>IF(COUNTIF('SOURCE NFPS'!$F:$F,$A58)&gt;0,SUMIF('SOURCE NFPS'!$F:$F,$A58,'SOURCE NFPS'!$C:$C),IF(COUNTIF('SOURCE NFPS'!$F:$F,$A58 &amp; "?")&gt;0,SUMIF('SOURCE NFPS'!$F:$F,$A58 &amp; "?", 'SOURCE NFPS'!$C:$C),IF(COUNT(L58:N58)&gt;0,SUM(L58:N58),"...")))</f>
        <v>...</v>
      </c>
      <c r="Q58" s="563">
        <f t="shared" si="0"/>
        <v>0</v>
      </c>
      <c r="R58" s="564">
        <f t="shared" si="1"/>
        <v>0</v>
      </c>
      <c r="S58" s="565">
        <f t="shared" si="2"/>
        <v>0</v>
      </c>
      <c r="U58" s="65">
        <v>6313</v>
      </c>
      <c r="V58" s="65" t="str">
        <f t="shared" si="3"/>
        <v>A6313</v>
      </c>
    </row>
    <row r="59" spans="1:22" ht="9.75" customHeight="1">
      <c r="A59" s="676">
        <v>6314</v>
      </c>
      <c r="B59" s="151" t="s">
        <v>945</v>
      </c>
      <c r="C59" s="4" t="s">
        <v>1063</v>
      </c>
      <c r="D59" s="587" t="str">
        <f>IF(COUNTIF('SOURCE BA'!$F:$F,$A59)&gt;0,SUMIF('SOURCE BA'!$F:$F,$A59,'SOURCE BA'!$C:$C),IF(COUNTIF('SOURCE BA'!$F:$F,$A59 &amp; "?")&gt;0,SUMIF('SOURCE BA'!$F:$F,$A59 &amp; "?", 'SOURCE BA'!$C:$C),"..."))</f>
        <v>...</v>
      </c>
      <c r="E59" s="587" t="str">
        <f>IF(COUNTIF('SOURCE EA'!$F:$F,$A59)&gt;0,SUMIF('SOURCE EA'!$F:$F,$A59,'SOURCE EA'!$C:$C),IF(COUNTIF('SOURCE EA'!$F:$F,$A59 &amp; "?")&gt;0,SUMIF('SOURCE EA'!$F:$F,$A59 &amp; "?", 'SOURCE EA'!$C:$C),"..."))</f>
        <v>...</v>
      </c>
      <c r="F59" s="587" t="str">
        <f>IF(COUNTIF('SOURCE SS'!$F:$F,$A59)&gt;0,SUMIF('SOURCE SS'!$F:$F,$A59,'SOURCE SS'!$C:$C),IF(COUNTIF('SOURCE SS'!$F:$F,$A59 &amp; "?")&gt;0,SUMIF('SOURCE SS'!$F:$F,$A59 &amp; "?", 'SOURCE SS'!$C:$C),"..."))</f>
        <v>...</v>
      </c>
      <c r="G59" s="587" t="str">
        <f>IF(COUNTIF('SOURCE CC'!$F:$F,$A59)&gt;0,SUMIF('SOURCE CC'!$F:$F,$A59,'SOURCE CC'!$C:$C),IF(COUNTIF('SOURCE CC'!$F:$F,$A59 &amp; "?")&gt;0,SUMIF('SOURCE CC'!$F:$F,$A59 &amp; "?", 'SOURCE CC'!$C:$C),"..."))</f>
        <v>...</v>
      </c>
      <c r="H59" s="587" t="str">
        <f>IF(COUNTIF('SOURCE CG'!$F:$F,$A59)&gt;0,SUMIF('SOURCE CG'!$F:$F,$A59,'SOURCE CG'!$C:$C),IF(COUNTIF('SOURCE CG'!$F:$F,$A59 &amp; "?")&gt;0,SUMIF('SOURCE CG'!$F:$F,$A59 &amp; "?", 'SOURCE CG'!$C:$C),IF(COUNT(D59:G59)&gt;0,SUM(D59:G59),"...")))</f>
        <v>...</v>
      </c>
      <c r="I59" s="587" t="str">
        <f>IF(COUNTIF('SOURCE SG'!$F:$F,$A59)&gt;0,SUMIF('SOURCE SG'!$F:$F,$A59,'SOURCE SG'!$C:$C),IF(COUNTIF('SOURCE SG'!$F:$F,$A59 &amp; "?")&gt;0,SUMIF('SOURCE SG'!$F:$F,$A59 &amp; "?", 'SOURCE SG'!$C:$C),"..."))</f>
        <v>...</v>
      </c>
      <c r="J59" s="587" t="str">
        <f>IF(COUNTIF('SOURCE LG'!$F:$F,$A59)&gt;0,SUMIF('SOURCE LG'!$F:$F,$A59,'SOURCE LG'!$C:$C),IF(COUNTIF('SOURCE LG'!$F:$F,$A59 &amp; "?")&gt;0,SUMIF('SOURCE LG'!$F:$F,$A59 &amp; "?", 'SOURCE LG'!$C:$C),"..."))</f>
        <v>...</v>
      </c>
      <c r="K59" s="587" t="str">
        <f>IF(COUNTIF('SOURCE CT'!$F:$F,$A59)&gt;0,SUMIF('SOURCE CT'!$F:$F,$A59,'SOURCE CT'!$C:$C),IF(COUNTIF('SOURCE CT'!$F:$F,$A59 &amp; "?")&gt;0,SUMIF('SOURCE CT'!$F:$F,$A59 &amp; "?", 'SOURCE CT'!$C:$C),"..."))</f>
        <v>...</v>
      </c>
      <c r="L59" s="587" t="str">
        <f>IF(COUNTIF('SOURCE GG'!$F:$F,$A59)&gt;0,SUMIF('SOURCE GG'!$F:$F,$A59,'SOURCE GG'!$C:$C),IF(COUNTIF('SOURCE GG'!$F:$F,$A59 &amp; "?")&gt;0,SUMIF('SOURCE GG'!$F:$F,$A59 &amp; "?", 'SOURCE GG'!$C:$C),IF(COUNT(H59:K59)&gt;0,SUM(H59:K59),"...")))</f>
        <v>...</v>
      </c>
      <c r="M59" s="587" t="str">
        <f>IF(COUNTIF('SOURCE NFPC'!$F:$F,$A59)&gt;0,SUMIF('SOURCE NFPC'!$F:$F,$A59,'SOURCE NFPC'!$C:$C),IF(COUNTIF('SOURCE NFPC'!$F:$F,$A59 &amp; "?")&gt;0,SUMIF('SOURCE NFPC'!$F:$F,$A59 &amp; "?", 'SOURCE NFPC'!$C:$C),"..."))</f>
        <v>...</v>
      </c>
      <c r="N59" s="587" t="str">
        <f>IF(COUNTIF('SOURCE CN'!$F:$F,$A59)&gt;0,SUMIF('SOURCE CN'!$F:$F,$A59,'SOURCE CN'!$C:$C),IF(COUNTIF('SOURCE CN'!$F:$F,$A59 &amp; "?")&gt;0,SUMIF('SOURCE CN'!$F:$F,$A59 &amp; "?", 'SOURCE CN'!$C:$C),"..."))</f>
        <v>...</v>
      </c>
      <c r="O59" s="587" t="str">
        <f>IF(COUNTIF('SOURCE NFPS'!$F:$F,$A59)&gt;0,SUMIF('SOURCE NFPS'!$F:$F,$A59,'SOURCE NFPS'!$C:$C),IF(COUNTIF('SOURCE NFPS'!$F:$F,$A59 &amp; "?")&gt;0,SUMIF('SOURCE NFPS'!$F:$F,$A59 &amp; "?", 'SOURCE NFPS'!$C:$C),IF(COUNT(L59:N59)&gt;0,SUM(L59:N59),"...")))</f>
        <v>...</v>
      </c>
      <c r="Q59" s="563">
        <f t="shared" si="0"/>
        <v>0</v>
      </c>
      <c r="R59" s="564">
        <f t="shared" si="1"/>
        <v>0</v>
      </c>
      <c r="S59" s="565">
        <f t="shared" si="2"/>
        <v>0</v>
      </c>
      <c r="U59" s="65">
        <v>6314</v>
      </c>
      <c r="V59" s="65" t="str">
        <f t="shared" si="3"/>
        <v>A6314</v>
      </c>
    </row>
    <row r="60" spans="1:22" ht="9.75" customHeight="1">
      <c r="A60" s="676">
        <v>6315</v>
      </c>
      <c r="B60" s="151" t="s">
        <v>892</v>
      </c>
      <c r="C60" s="4" t="s">
        <v>1063</v>
      </c>
      <c r="D60" s="587" t="str">
        <f>IF(COUNTIF('SOURCE BA'!$F:$F,$A60)&gt;0,SUMIF('SOURCE BA'!$F:$F,$A60,'SOURCE BA'!$C:$C),IF(COUNTIF('SOURCE BA'!$F:$F,$A60 &amp; "?")&gt;0,SUMIF('SOURCE BA'!$F:$F,$A60 &amp; "?", 'SOURCE BA'!$C:$C),"..."))</f>
        <v>...</v>
      </c>
      <c r="E60" s="587" t="str">
        <f>IF(COUNTIF('SOURCE EA'!$F:$F,$A60)&gt;0,SUMIF('SOURCE EA'!$F:$F,$A60,'SOURCE EA'!$C:$C),IF(COUNTIF('SOURCE EA'!$F:$F,$A60 &amp; "?")&gt;0,SUMIF('SOURCE EA'!$F:$F,$A60 &amp; "?", 'SOURCE EA'!$C:$C),"..."))</f>
        <v>...</v>
      </c>
      <c r="F60" s="587" t="str">
        <f>IF(COUNTIF('SOURCE SS'!$F:$F,$A60)&gt;0,SUMIF('SOURCE SS'!$F:$F,$A60,'SOURCE SS'!$C:$C),IF(COUNTIF('SOURCE SS'!$F:$F,$A60 &amp; "?")&gt;0,SUMIF('SOURCE SS'!$F:$F,$A60 &amp; "?", 'SOURCE SS'!$C:$C),"..."))</f>
        <v>...</v>
      </c>
      <c r="G60" s="587" t="str">
        <f>IF(COUNTIF('SOURCE CC'!$F:$F,$A60)&gt;0,SUMIF('SOURCE CC'!$F:$F,$A60,'SOURCE CC'!$C:$C),IF(COUNTIF('SOURCE CC'!$F:$F,$A60 &amp; "?")&gt;0,SUMIF('SOURCE CC'!$F:$F,$A60 &amp; "?", 'SOURCE CC'!$C:$C),"..."))</f>
        <v>...</v>
      </c>
      <c r="H60" s="587" t="str">
        <f>IF(COUNTIF('SOURCE CG'!$F:$F,$A60)&gt;0,SUMIF('SOURCE CG'!$F:$F,$A60,'SOURCE CG'!$C:$C),IF(COUNTIF('SOURCE CG'!$F:$F,$A60 &amp; "?")&gt;0,SUMIF('SOURCE CG'!$F:$F,$A60 &amp; "?", 'SOURCE CG'!$C:$C),IF(COUNT(D60:G60)&gt;0,SUM(D60:G60),"...")))</f>
        <v>...</v>
      </c>
      <c r="I60" s="587" t="str">
        <f>IF(COUNTIF('SOURCE SG'!$F:$F,$A60)&gt;0,SUMIF('SOURCE SG'!$F:$F,$A60,'SOURCE SG'!$C:$C),IF(COUNTIF('SOURCE SG'!$F:$F,$A60 &amp; "?")&gt;0,SUMIF('SOURCE SG'!$F:$F,$A60 &amp; "?", 'SOURCE SG'!$C:$C),"..."))</f>
        <v>...</v>
      </c>
      <c r="J60" s="587" t="str">
        <f>IF(COUNTIF('SOURCE LG'!$F:$F,$A60)&gt;0,SUMIF('SOURCE LG'!$F:$F,$A60,'SOURCE LG'!$C:$C),IF(COUNTIF('SOURCE LG'!$F:$F,$A60 &amp; "?")&gt;0,SUMIF('SOURCE LG'!$F:$F,$A60 &amp; "?", 'SOURCE LG'!$C:$C),"..."))</f>
        <v>...</v>
      </c>
      <c r="K60" s="587" t="str">
        <f>IF(COUNTIF('SOURCE CT'!$F:$F,$A60)&gt;0,SUMIF('SOURCE CT'!$F:$F,$A60,'SOURCE CT'!$C:$C),IF(COUNTIF('SOURCE CT'!$F:$F,$A60 &amp; "?")&gt;0,SUMIF('SOURCE CT'!$F:$F,$A60 &amp; "?", 'SOURCE CT'!$C:$C),"..."))</f>
        <v>...</v>
      </c>
      <c r="L60" s="587" t="str">
        <f>IF(COUNTIF('SOURCE GG'!$F:$F,$A60)&gt;0,SUMIF('SOURCE GG'!$F:$F,$A60,'SOURCE GG'!$C:$C),IF(COUNTIF('SOURCE GG'!$F:$F,$A60 &amp; "?")&gt;0,SUMIF('SOURCE GG'!$F:$F,$A60 &amp; "?", 'SOURCE GG'!$C:$C),IF(COUNT(H60:K60)&gt;0,SUM(H60:K60),"...")))</f>
        <v>...</v>
      </c>
      <c r="M60" s="587" t="str">
        <f>IF(COUNTIF('SOURCE NFPC'!$F:$F,$A60)&gt;0,SUMIF('SOURCE NFPC'!$F:$F,$A60,'SOURCE NFPC'!$C:$C),IF(COUNTIF('SOURCE NFPC'!$F:$F,$A60 &amp; "?")&gt;0,SUMIF('SOURCE NFPC'!$F:$F,$A60 &amp; "?", 'SOURCE NFPC'!$C:$C),"..."))</f>
        <v>...</v>
      </c>
      <c r="N60" s="587" t="str">
        <f>IF(COUNTIF('SOURCE CN'!$F:$F,$A60)&gt;0,SUMIF('SOURCE CN'!$F:$F,$A60,'SOURCE CN'!$C:$C),IF(COUNTIF('SOURCE CN'!$F:$F,$A60 &amp; "?")&gt;0,SUMIF('SOURCE CN'!$F:$F,$A60 &amp; "?", 'SOURCE CN'!$C:$C),"..."))</f>
        <v>...</v>
      </c>
      <c r="O60" s="587" t="str">
        <f>IF(COUNTIF('SOURCE NFPS'!$F:$F,$A60)&gt;0,SUMIF('SOURCE NFPS'!$F:$F,$A60,'SOURCE NFPS'!$C:$C),IF(COUNTIF('SOURCE NFPS'!$F:$F,$A60 &amp; "?")&gt;0,SUMIF('SOURCE NFPS'!$F:$F,$A60 &amp; "?", 'SOURCE NFPS'!$C:$C),IF(COUNT(L60:N60)&gt;0,SUM(L60:N60),"...")))</f>
        <v>...</v>
      </c>
      <c r="Q60" s="563">
        <f t="shared" si="0"/>
        <v>0</v>
      </c>
      <c r="R60" s="564">
        <f t="shared" si="1"/>
        <v>0</v>
      </c>
      <c r="S60" s="565">
        <f t="shared" si="2"/>
        <v>0</v>
      </c>
      <c r="U60" s="131">
        <v>6315</v>
      </c>
      <c r="V60" s="131" t="str">
        <f t="shared" si="3"/>
        <v>A6315</v>
      </c>
    </row>
    <row r="61" spans="1:22" ht="9.75" customHeight="1">
      <c r="A61" s="676">
        <v>6316</v>
      </c>
      <c r="B61" s="151" t="s">
        <v>1344</v>
      </c>
      <c r="C61" s="4" t="s">
        <v>1063</v>
      </c>
      <c r="D61" s="587" t="str">
        <f>IF(COUNTIF('SOURCE BA'!$F:$F,$A61)&gt;0,SUMIF('SOURCE BA'!$F:$F,$A61,'SOURCE BA'!$C:$C),IF(COUNTIF('SOURCE BA'!$F:$F,$A61 &amp; "?")&gt;0,SUMIF('SOURCE BA'!$F:$F,$A61 &amp; "?", 'SOURCE BA'!$C:$C),"..."))</f>
        <v>...</v>
      </c>
      <c r="E61" s="587" t="str">
        <f>IF(COUNTIF('SOURCE EA'!$F:$F,$A61)&gt;0,SUMIF('SOURCE EA'!$F:$F,$A61,'SOURCE EA'!$C:$C),IF(COUNTIF('SOURCE EA'!$F:$F,$A61 &amp; "?")&gt;0,SUMIF('SOURCE EA'!$F:$F,$A61 &amp; "?", 'SOURCE EA'!$C:$C),"..."))</f>
        <v>...</v>
      </c>
      <c r="F61" s="587" t="str">
        <f>IF(COUNTIF('SOURCE SS'!$F:$F,$A61)&gt;0,SUMIF('SOURCE SS'!$F:$F,$A61,'SOURCE SS'!$C:$C),IF(COUNTIF('SOURCE SS'!$F:$F,$A61 &amp; "?")&gt;0,SUMIF('SOURCE SS'!$F:$F,$A61 &amp; "?", 'SOURCE SS'!$C:$C),"..."))</f>
        <v>...</v>
      </c>
      <c r="G61" s="587" t="str">
        <f>IF(COUNTIF('SOURCE CC'!$F:$F,$A61)&gt;0,SUMIF('SOURCE CC'!$F:$F,$A61,'SOURCE CC'!$C:$C),IF(COUNTIF('SOURCE CC'!$F:$F,$A61 &amp; "?")&gt;0,SUMIF('SOURCE CC'!$F:$F,$A61 &amp; "?", 'SOURCE CC'!$C:$C),"..."))</f>
        <v>...</v>
      </c>
      <c r="H61" s="587" t="str">
        <f>IF(COUNTIF('SOURCE CG'!$F:$F,$A61)&gt;0,SUMIF('SOURCE CG'!$F:$F,$A61,'SOURCE CG'!$C:$C),IF(COUNTIF('SOURCE CG'!$F:$F,$A61 &amp; "?")&gt;0,SUMIF('SOURCE CG'!$F:$F,$A61 &amp; "?", 'SOURCE CG'!$C:$C),IF(COUNT(D61:G61)&gt;0,SUM(D61:G61),"...")))</f>
        <v>...</v>
      </c>
      <c r="I61" s="587" t="str">
        <f>IF(COUNTIF('SOURCE SG'!$F:$F,$A61)&gt;0,SUMIF('SOURCE SG'!$F:$F,$A61,'SOURCE SG'!$C:$C),IF(COUNTIF('SOURCE SG'!$F:$F,$A61 &amp; "?")&gt;0,SUMIF('SOURCE SG'!$F:$F,$A61 &amp; "?", 'SOURCE SG'!$C:$C),"..."))</f>
        <v>...</v>
      </c>
      <c r="J61" s="587" t="str">
        <f>IF(COUNTIF('SOURCE LG'!$F:$F,$A61)&gt;0,SUMIF('SOURCE LG'!$F:$F,$A61,'SOURCE LG'!$C:$C),IF(COUNTIF('SOURCE LG'!$F:$F,$A61 &amp; "?")&gt;0,SUMIF('SOURCE LG'!$F:$F,$A61 &amp; "?", 'SOURCE LG'!$C:$C),"..."))</f>
        <v>...</v>
      </c>
      <c r="K61" s="587" t="str">
        <f>IF(COUNTIF('SOURCE CT'!$F:$F,$A61)&gt;0,SUMIF('SOURCE CT'!$F:$F,$A61,'SOURCE CT'!$C:$C),IF(COUNTIF('SOURCE CT'!$F:$F,$A61 &amp; "?")&gt;0,SUMIF('SOURCE CT'!$F:$F,$A61 &amp; "?", 'SOURCE CT'!$C:$C),"..."))</f>
        <v>...</v>
      </c>
      <c r="L61" s="587" t="str">
        <f>IF(COUNTIF('SOURCE GG'!$F:$F,$A61)&gt;0,SUMIF('SOURCE GG'!$F:$F,$A61,'SOURCE GG'!$C:$C),IF(COUNTIF('SOURCE GG'!$F:$F,$A61 &amp; "?")&gt;0,SUMIF('SOURCE GG'!$F:$F,$A61 &amp; "?", 'SOURCE GG'!$C:$C),IF(COUNT(H61:K61)&gt;0,SUM(H61:K61),"...")))</f>
        <v>...</v>
      </c>
      <c r="M61" s="587" t="str">
        <f>IF(COUNTIF('SOURCE NFPC'!$F:$F,$A61)&gt;0,SUMIF('SOURCE NFPC'!$F:$F,$A61,'SOURCE NFPC'!$C:$C),IF(COUNTIF('SOURCE NFPC'!$F:$F,$A61 &amp; "?")&gt;0,SUMIF('SOURCE NFPC'!$F:$F,$A61 &amp; "?", 'SOURCE NFPC'!$C:$C),"..."))</f>
        <v>...</v>
      </c>
      <c r="N61" s="587" t="str">
        <f>IF(COUNTIF('SOURCE CN'!$F:$F,$A61)&gt;0,SUMIF('SOURCE CN'!$F:$F,$A61,'SOURCE CN'!$C:$C),IF(COUNTIF('SOURCE CN'!$F:$F,$A61 &amp; "?")&gt;0,SUMIF('SOURCE CN'!$F:$F,$A61 &amp; "?", 'SOURCE CN'!$C:$C),"..."))</f>
        <v>...</v>
      </c>
      <c r="O61" s="587" t="str">
        <f>IF(COUNTIF('SOURCE NFPS'!$F:$F,$A61)&gt;0,SUMIF('SOURCE NFPS'!$F:$F,$A61,'SOURCE NFPS'!$C:$C),IF(COUNTIF('SOURCE NFPS'!$F:$F,$A61 &amp; "?")&gt;0,SUMIF('SOURCE NFPS'!$F:$F,$A61 &amp; "?", 'SOURCE NFPS'!$C:$C),IF(COUNT(L61:N61)&gt;0,SUM(L61:N61),"...")))</f>
        <v>...</v>
      </c>
      <c r="Q61" s="563">
        <f t="shared" si="0"/>
        <v>0</v>
      </c>
      <c r="R61" s="564">
        <f t="shared" si="1"/>
        <v>0</v>
      </c>
      <c r="S61" s="565">
        <f t="shared" si="2"/>
        <v>0</v>
      </c>
      <c r="U61" s="65">
        <v>6316</v>
      </c>
      <c r="V61" s="65" t="str">
        <f t="shared" si="3"/>
        <v>A6316</v>
      </c>
    </row>
    <row r="62" spans="1:22" ht="9.75" customHeight="1">
      <c r="A62" s="676">
        <v>6317</v>
      </c>
      <c r="B62" s="151" t="s">
        <v>1345</v>
      </c>
      <c r="C62" s="4" t="s">
        <v>1063</v>
      </c>
      <c r="D62" s="587" t="str">
        <f>IF(COUNTIF('SOURCE BA'!$F:$F,$A62)&gt;0,SUMIF('SOURCE BA'!$F:$F,$A62,'SOURCE BA'!$C:$C),IF(COUNTIF('SOURCE BA'!$F:$F,$A62 &amp; "?")&gt;0,SUMIF('SOURCE BA'!$F:$F,$A62 &amp; "?", 'SOURCE BA'!$C:$C),"..."))</f>
        <v>...</v>
      </c>
      <c r="E62" s="587" t="str">
        <f>IF(COUNTIF('SOURCE EA'!$F:$F,$A62)&gt;0,SUMIF('SOURCE EA'!$F:$F,$A62,'SOURCE EA'!$C:$C),IF(COUNTIF('SOURCE EA'!$F:$F,$A62 &amp; "?")&gt;0,SUMIF('SOURCE EA'!$F:$F,$A62 &amp; "?", 'SOURCE EA'!$C:$C),"..."))</f>
        <v>...</v>
      </c>
      <c r="F62" s="587" t="str">
        <f>IF(COUNTIF('SOURCE SS'!$F:$F,$A62)&gt;0,SUMIF('SOURCE SS'!$F:$F,$A62,'SOURCE SS'!$C:$C),IF(COUNTIF('SOURCE SS'!$F:$F,$A62 &amp; "?")&gt;0,SUMIF('SOURCE SS'!$F:$F,$A62 &amp; "?", 'SOURCE SS'!$C:$C),"..."))</f>
        <v>...</v>
      </c>
      <c r="G62" s="587" t="str">
        <f>IF(COUNTIF('SOURCE CC'!$F:$F,$A62)&gt;0,SUMIF('SOURCE CC'!$F:$F,$A62,'SOURCE CC'!$C:$C),IF(COUNTIF('SOURCE CC'!$F:$F,$A62 &amp; "?")&gt;0,SUMIF('SOURCE CC'!$F:$F,$A62 &amp; "?", 'SOURCE CC'!$C:$C),"..."))</f>
        <v>...</v>
      </c>
      <c r="H62" s="587" t="str">
        <f>IF(COUNTIF('SOURCE CG'!$F:$F,$A62)&gt;0,SUMIF('SOURCE CG'!$F:$F,$A62,'SOURCE CG'!$C:$C),IF(COUNTIF('SOURCE CG'!$F:$F,$A62 &amp; "?")&gt;0,SUMIF('SOURCE CG'!$F:$F,$A62 &amp; "?", 'SOURCE CG'!$C:$C),IF(COUNT(D62:G62)&gt;0,SUM(D62:G62),"...")))</f>
        <v>...</v>
      </c>
      <c r="I62" s="587" t="str">
        <f>IF(COUNTIF('SOURCE SG'!$F:$F,$A62)&gt;0,SUMIF('SOURCE SG'!$F:$F,$A62,'SOURCE SG'!$C:$C),IF(COUNTIF('SOURCE SG'!$F:$F,$A62 &amp; "?")&gt;0,SUMIF('SOURCE SG'!$F:$F,$A62 &amp; "?", 'SOURCE SG'!$C:$C),"..."))</f>
        <v>...</v>
      </c>
      <c r="J62" s="587" t="str">
        <f>IF(COUNTIF('SOURCE LG'!$F:$F,$A62)&gt;0,SUMIF('SOURCE LG'!$F:$F,$A62,'SOURCE LG'!$C:$C),IF(COUNTIF('SOURCE LG'!$F:$F,$A62 &amp; "?")&gt;0,SUMIF('SOURCE LG'!$F:$F,$A62 &amp; "?", 'SOURCE LG'!$C:$C),"..."))</f>
        <v>...</v>
      </c>
      <c r="K62" s="587" t="str">
        <f>IF(COUNTIF('SOURCE CT'!$F:$F,$A62)&gt;0,SUMIF('SOURCE CT'!$F:$F,$A62,'SOURCE CT'!$C:$C),IF(COUNTIF('SOURCE CT'!$F:$F,$A62 &amp; "?")&gt;0,SUMIF('SOURCE CT'!$F:$F,$A62 &amp; "?", 'SOURCE CT'!$C:$C),"..."))</f>
        <v>...</v>
      </c>
      <c r="L62" s="587" t="str">
        <f>IF(COUNTIF('SOURCE GG'!$F:$F,$A62)&gt;0,SUMIF('SOURCE GG'!$F:$F,$A62,'SOURCE GG'!$C:$C),IF(COUNTIF('SOURCE GG'!$F:$F,$A62 &amp; "?")&gt;0,SUMIF('SOURCE GG'!$F:$F,$A62 &amp; "?", 'SOURCE GG'!$C:$C),IF(COUNT(H62:K62)&gt;0,SUM(H62:K62),"...")))</f>
        <v>...</v>
      </c>
      <c r="M62" s="587" t="str">
        <f>IF(COUNTIF('SOURCE NFPC'!$F:$F,$A62)&gt;0,SUMIF('SOURCE NFPC'!$F:$F,$A62,'SOURCE NFPC'!$C:$C),IF(COUNTIF('SOURCE NFPC'!$F:$F,$A62 &amp; "?")&gt;0,SUMIF('SOURCE NFPC'!$F:$F,$A62 &amp; "?", 'SOURCE NFPC'!$C:$C),"..."))</f>
        <v>...</v>
      </c>
      <c r="N62" s="587" t="str">
        <f>IF(COUNTIF('SOURCE CN'!$F:$F,$A62)&gt;0,SUMIF('SOURCE CN'!$F:$F,$A62,'SOURCE CN'!$C:$C),IF(COUNTIF('SOURCE CN'!$F:$F,$A62 &amp; "?")&gt;0,SUMIF('SOURCE CN'!$F:$F,$A62 &amp; "?", 'SOURCE CN'!$C:$C),"..."))</f>
        <v>...</v>
      </c>
      <c r="O62" s="587" t="str">
        <f>IF(COUNTIF('SOURCE NFPS'!$F:$F,$A62)&gt;0,SUMIF('SOURCE NFPS'!$F:$F,$A62,'SOURCE NFPS'!$C:$C),IF(COUNTIF('SOURCE NFPS'!$F:$F,$A62 &amp; "?")&gt;0,SUMIF('SOURCE NFPS'!$F:$F,$A62 &amp; "?", 'SOURCE NFPS'!$C:$C),IF(COUNT(L62:N62)&gt;0,SUM(L62:N62),"...")))</f>
        <v>...</v>
      </c>
      <c r="Q62" s="563">
        <f t="shared" si="0"/>
        <v>0</v>
      </c>
      <c r="R62" s="564">
        <f t="shared" si="1"/>
        <v>0</v>
      </c>
      <c r="S62" s="565">
        <f t="shared" si="2"/>
        <v>0</v>
      </c>
      <c r="U62" s="65">
        <v>6317</v>
      </c>
      <c r="V62" s="65" t="str">
        <f t="shared" si="3"/>
        <v>A6317</v>
      </c>
    </row>
    <row r="63" spans="1:22" ht="9.75" customHeight="1">
      <c r="A63" s="676">
        <v>6318</v>
      </c>
      <c r="B63" s="151" t="s">
        <v>1407</v>
      </c>
      <c r="C63" s="4" t="s">
        <v>1063</v>
      </c>
      <c r="D63" s="587" t="str">
        <f>IF(COUNTIF('SOURCE BA'!$F:$F,$A63)&gt;0,SUMIF('SOURCE BA'!$F:$F,$A63,'SOURCE BA'!$C:$C),IF(COUNTIF('SOURCE BA'!$F:$F,$A63 &amp; "?")&gt;0,SUMIF('SOURCE BA'!$F:$F,$A63 &amp; "?", 'SOURCE BA'!$C:$C),"..."))</f>
        <v>...</v>
      </c>
      <c r="E63" s="587" t="str">
        <f>IF(COUNTIF('SOURCE EA'!$F:$F,$A63)&gt;0,SUMIF('SOURCE EA'!$F:$F,$A63,'SOURCE EA'!$C:$C),IF(COUNTIF('SOURCE EA'!$F:$F,$A63 &amp; "?")&gt;0,SUMIF('SOURCE EA'!$F:$F,$A63 &amp; "?", 'SOURCE EA'!$C:$C),"..."))</f>
        <v>...</v>
      </c>
      <c r="F63" s="587" t="str">
        <f>IF(COUNTIF('SOURCE SS'!$F:$F,$A63)&gt;0,SUMIF('SOURCE SS'!$F:$F,$A63,'SOURCE SS'!$C:$C),IF(COUNTIF('SOURCE SS'!$F:$F,$A63 &amp; "?")&gt;0,SUMIF('SOURCE SS'!$F:$F,$A63 &amp; "?", 'SOURCE SS'!$C:$C),"..."))</f>
        <v>...</v>
      </c>
      <c r="G63" s="587" t="str">
        <f>IF(COUNTIF('SOURCE CC'!$F:$F,$A63)&gt;0,SUMIF('SOURCE CC'!$F:$F,$A63,'SOURCE CC'!$C:$C),IF(COUNTIF('SOURCE CC'!$F:$F,$A63 &amp; "?")&gt;0,SUMIF('SOURCE CC'!$F:$F,$A63 &amp; "?", 'SOURCE CC'!$C:$C),"..."))</f>
        <v>...</v>
      </c>
      <c r="H63" s="587" t="str">
        <f>IF(COUNTIF('SOURCE CG'!$F:$F,$A63)&gt;0,SUMIF('SOURCE CG'!$F:$F,$A63,'SOURCE CG'!$C:$C),IF(COUNTIF('SOURCE CG'!$F:$F,$A63 &amp; "?")&gt;0,SUMIF('SOURCE CG'!$F:$F,$A63 &amp; "?", 'SOURCE CG'!$C:$C),IF(COUNT(D63:G63)&gt;0,SUM(D63:G63),"...")))</f>
        <v>...</v>
      </c>
      <c r="I63" s="587" t="str">
        <f>IF(COUNTIF('SOURCE SG'!$F:$F,$A63)&gt;0,SUMIF('SOURCE SG'!$F:$F,$A63,'SOURCE SG'!$C:$C),IF(COUNTIF('SOURCE SG'!$F:$F,$A63 &amp; "?")&gt;0,SUMIF('SOURCE SG'!$F:$F,$A63 &amp; "?", 'SOURCE SG'!$C:$C),"..."))</f>
        <v>...</v>
      </c>
      <c r="J63" s="587" t="str">
        <f>IF(COUNTIF('SOURCE LG'!$F:$F,$A63)&gt;0,SUMIF('SOURCE LG'!$F:$F,$A63,'SOURCE LG'!$C:$C),IF(COUNTIF('SOURCE LG'!$F:$F,$A63 &amp; "?")&gt;0,SUMIF('SOURCE LG'!$F:$F,$A63 &amp; "?", 'SOURCE LG'!$C:$C),"..."))</f>
        <v>...</v>
      </c>
      <c r="K63" s="587" t="str">
        <f>IF(COUNTIF('SOURCE CT'!$F:$F,$A63)&gt;0,SUMIF('SOURCE CT'!$F:$F,$A63,'SOURCE CT'!$C:$C),IF(COUNTIF('SOURCE CT'!$F:$F,$A63 &amp; "?")&gt;0,SUMIF('SOURCE CT'!$F:$F,$A63 &amp; "?", 'SOURCE CT'!$C:$C),"..."))</f>
        <v>...</v>
      </c>
      <c r="L63" s="587" t="str">
        <f>IF(COUNTIF('SOURCE GG'!$F:$F,$A63)&gt;0,SUMIF('SOURCE GG'!$F:$F,$A63,'SOURCE GG'!$C:$C),IF(COUNTIF('SOURCE GG'!$F:$F,$A63 &amp; "?")&gt;0,SUMIF('SOURCE GG'!$F:$F,$A63 &amp; "?", 'SOURCE GG'!$C:$C),IF(COUNT(H63:K63)&gt;0,SUM(H63:K63),"...")))</f>
        <v>...</v>
      </c>
      <c r="M63" s="587" t="str">
        <f>IF(COUNTIF('SOURCE NFPC'!$F:$F,$A63)&gt;0,SUMIF('SOURCE NFPC'!$F:$F,$A63,'SOURCE NFPC'!$C:$C),IF(COUNTIF('SOURCE NFPC'!$F:$F,$A63 &amp; "?")&gt;0,SUMIF('SOURCE NFPC'!$F:$F,$A63 &amp; "?", 'SOURCE NFPC'!$C:$C),"..."))</f>
        <v>...</v>
      </c>
      <c r="N63" s="587" t="str">
        <f>IF(COUNTIF('SOURCE CN'!$F:$F,$A63)&gt;0,SUMIF('SOURCE CN'!$F:$F,$A63,'SOURCE CN'!$C:$C),IF(COUNTIF('SOURCE CN'!$F:$F,$A63 &amp; "?")&gt;0,SUMIF('SOURCE CN'!$F:$F,$A63 &amp; "?", 'SOURCE CN'!$C:$C),"..."))</f>
        <v>...</v>
      </c>
      <c r="O63" s="587" t="str">
        <f>IF(COUNTIF('SOURCE NFPS'!$F:$F,$A63)&gt;0,SUMIF('SOURCE NFPS'!$F:$F,$A63,'SOURCE NFPS'!$C:$C),IF(COUNTIF('SOURCE NFPS'!$F:$F,$A63 &amp; "?")&gt;0,SUMIF('SOURCE NFPS'!$F:$F,$A63 &amp; "?", 'SOURCE NFPS'!$C:$C),IF(COUNT(L63:N63)&gt;0,SUM(L63:N63),"...")))</f>
        <v>...</v>
      </c>
      <c r="Q63" s="563">
        <f t="shared" si="0"/>
        <v>0</v>
      </c>
      <c r="R63" s="564">
        <f t="shared" si="1"/>
        <v>0</v>
      </c>
      <c r="S63" s="565">
        <f t="shared" si="2"/>
        <v>0</v>
      </c>
      <c r="U63" s="65">
        <v>6318</v>
      </c>
      <c r="V63" s="65" t="str">
        <f t="shared" si="3"/>
        <v>A6318</v>
      </c>
    </row>
    <row r="64" spans="1:22" ht="15" customHeight="1">
      <c r="A64" s="675">
        <v>632</v>
      </c>
      <c r="B64" s="150" t="s">
        <v>2336</v>
      </c>
      <c r="C64" s="4" t="s">
        <v>1063</v>
      </c>
      <c r="D64" s="605" t="str">
        <f>IF(COUNTIF('SOURCE BA'!$F:$F,$A64)&gt;0,SUMIF('SOURCE BA'!$F:$F,$A64,'SOURCE BA'!$C:$C),IF(COUNT(D65:D72)&gt;0, SUM(D65:D72),IF(COUNTIF('SOURCE BA'!$F:$F,$A64 &amp; "?")&gt;0,SUMIF('SOURCE BA'!$F:$F,$A64 &amp; "?", 'SOURCE BA'!$C:$C),"...")))</f>
        <v>...</v>
      </c>
      <c r="E64" s="605" t="str">
        <f>IF(COUNTIF('SOURCE EA'!$F:$F,$A64)&gt;0,SUMIF('SOURCE EA'!$F:$F,$A64,'SOURCE EA'!$C:$C),IF(COUNT(E65:E72)&gt;0, SUM(E65:E72),IF(COUNTIF('SOURCE EA'!$F:$F,$A64 &amp; "?")&gt;0,SUMIF('SOURCE EA'!$F:$F,$A64 &amp; "?", 'SOURCE EA'!$C:$C),"...")))</f>
        <v>...</v>
      </c>
      <c r="F64" s="605" t="str">
        <f>IF(COUNTIF('SOURCE SS'!$F:$F,$A64)&gt;0,SUMIF('SOURCE SS'!$F:$F,$A64,'SOURCE SS'!$C:$C),IF(COUNT(F65:F72)&gt;0, SUM(F65:F72),IF(COUNTIF('SOURCE SS'!$F:$F,$A64 &amp; "?")&gt;0,SUMIF('SOURCE SS'!$F:$F,$A64 &amp; "?", 'SOURCE SS'!$C:$C),"...")))</f>
        <v>...</v>
      </c>
      <c r="G64" s="605" t="str">
        <f>IF(COUNTIF('SOURCE CC'!$F:$F,$A64)&gt;0,SUMIF('SOURCE CC'!$F:$F,$A64,'SOURCE CC'!$C:$C),IF(COUNT(G65:G72)&gt;0, SUM(G65:G72),IF(COUNTIF('SOURCE CC'!$F:$F,$A64 &amp; "?")&gt;0,SUMIF('SOURCE CC'!$F:$F,$A64 &amp; "?", 'SOURCE CC'!$C:$C),"...")))</f>
        <v>...</v>
      </c>
      <c r="H64" s="605" t="str">
        <f>IF(COUNTIF('SOURCE CG'!$F:$F,$A64)&gt;0,SUMIF('SOURCE CG'!$F:$F,$A64,'SOURCE CG'!$C:$C),IF(COUNT(H65:H72)&gt;0, SUM(H65:H72),IF(COUNTIF('SOURCE CG'!$F:$F,$A64 &amp; "?")&gt;0,SUMIF('SOURCE CG'!$F:$F,$A64 &amp; "?", 'SOURCE CG'!$C:$C),IF(COUNT(D64:G64)&gt;0,SUM(D64:G64),"..."))))</f>
        <v>...</v>
      </c>
      <c r="I64" s="605" t="str">
        <f>IF(COUNTIF('SOURCE SG'!$F:$F,$A64)&gt;0,SUMIF('SOURCE SG'!$F:$F,$A64,'SOURCE SG'!$C:$C),IF(COUNT(I65:I72)&gt;0, SUM(I65:I72),IF(COUNTIF('SOURCE SG'!$F:$F,$A64 &amp; "?")&gt;0,SUMIF('SOURCE SG'!$F:$F,$A64 &amp; "?", 'SOURCE SG'!$C:$C),"...")))</f>
        <v>...</v>
      </c>
      <c r="J64" s="605" t="str">
        <f>IF(COUNTIF('SOURCE LG'!$F:$F,$A64)&gt;0,SUMIF('SOURCE LG'!$F:$F,$A64,'SOURCE LG'!$C:$C),IF(COUNT(J65:J72)&gt;0, SUM(J65:J72),IF(COUNTIF('SOURCE LG'!$F:$F,$A64 &amp; "?")&gt;0,SUMIF('SOURCE LG'!$F:$F,$A64 &amp; "?", 'SOURCE LG'!$C:$C),"...")))</f>
        <v>...</v>
      </c>
      <c r="K64" s="605" t="str">
        <f>IF(COUNTIF('SOURCE CT'!$F:$F,$A64)&gt;0,SUMIF('SOURCE CT'!$F:$F,$A64,'SOURCE CT'!$C:$C),IF(COUNT(K65:K72)&gt;0, SUM(K65:K72),IF(COUNTIF('SOURCE CT'!$F:$F,$A64 &amp; "?")&gt;0,SUMIF('SOURCE CT'!$F:$F,$A64 &amp; "?", 'SOURCE CT'!$C:$C),"...")))</f>
        <v>...</v>
      </c>
      <c r="L64" s="605" t="str">
        <f>IF(COUNTIF('SOURCE GG'!$F:$F,$A64)&gt;0,SUMIF('SOURCE GG'!$F:$F,$A64,'SOURCE GG'!$C:$C),IF(COUNT(L65:L72)&gt;0, SUM(L65:L72),IF(COUNTIF('SOURCE GG'!$F:$F,$A64 &amp; "?")&gt;0,SUMIF('SOURCE GG'!$F:$F,$A64 &amp; "?", 'SOURCE GG'!$C:$C),IF(COUNT(H64:K64)&gt;0,SUM(H64:K64),"..."))))</f>
        <v>...</v>
      </c>
      <c r="M64" s="605" t="str">
        <f>IF(COUNTIF('SOURCE NFPC'!$F:$F,$A64)&gt;0,SUMIF('SOURCE NFPC'!$F:$F,$A64,'SOURCE NFPC'!$C:$C),IF(COUNT(M65:M72)&gt;0, SUM(M65:M72),IF(COUNTIF('SOURCE NFPC'!$F:$F,$A64 &amp; "?")&gt;0,SUMIF('SOURCE NFPC'!$F:$F,$A64 &amp; "?", 'SOURCE NFPC'!$C:$C),"...")))</f>
        <v>...</v>
      </c>
      <c r="N64" s="605" t="str">
        <f>IF(COUNTIF('SOURCE CN'!$F:$F,$A64)&gt;0,SUMIF('SOURCE CN'!$F:$F,$A64,'SOURCE CN'!$C:$C),IF(COUNT(N65:N72)&gt;0, SUM(N65:N72),IF(COUNTIF('SOURCE CN'!$F:$F,$A64 &amp; "?")&gt;0,SUMIF('SOURCE CN'!$F:$F,$A64 &amp; "?", 'SOURCE CN'!$C:$C),"...")))</f>
        <v>...</v>
      </c>
      <c r="O64" s="605" t="str">
        <f>IF(COUNTIF('SOURCE NFPS'!$F:$F,$A64)&gt;0,SUMIF('SOURCE NFPS'!$F:$F,$A64,'SOURCE NFPS'!$C:$C),IF(COUNT(O65:O72)&gt;0, SUM(O65:O72),IF(COUNTIF('SOURCE NFPS'!$F:$F,$A64 &amp; "?")&gt;0,SUMIF('SOURCE NFPS'!$F:$F,$A64 &amp; "?", 'SOURCE NFPS'!$C:$C),IF(COUNT(L64:N64)&gt;0,SUM(L64:N64),"..."))))</f>
        <v>...</v>
      </c>
      <c r="Q64" s="563">
        <f t="shared" si="0"/>
        <v>0</v>
      </c>
      <c r="R64" s="564">
        <f t="shared" si="1"/>
        <v>0</v>
      </c>
      <c r="S64" s="565">
        <f t="shared" si="2"/>
        <v>0</v>
      </c>
      <c r="U64" s="63">
        <v>632</v>
      </c>
      <c r="V64" s="63" t="str">
        <f t="shared" si="3"/>
        <v>A632</v>
      </c>
    </row>
    <row r="65" spans="1:22" ht="9.75" customHeight="1">
      <c r="A65" s="676">
        <v>6321</v>
      </c>
      <c r="B65" s="151" t="s">
        <v>2355</v>
      </c>
      <c r="C65" s="4"/>
      <c r="D65" s="587" t="str">
        <f>IF(COUNTIF('SOURCE BA'!$F:$F,$A65)&gt;0,SUMIF('SOURCE BA'!$F:$F,$A65,'SOURCE BA'!$C:$C),IF(COUNTIF('SOURCE BA'!$F:$F,$A65 &amp; "?")&gt;0,SUMIF('SOURCE BA'!$F:$F,$A65 &amp; "?", 'SOURCE BA'!$C:$C),"..."))</f>
        <v>...</v>
      </c>
      <c r="E65" s="587" t="str">
        <f>IF(COUNTIF('SOURCE EA'!$F:$F,$A65)&gt;0,SUMIF('SOURCE EA'!$F:$F,$A65,'SOURCE EA'!$C:$C),IF(COUNTIF('SOURCE EA'!$F:$F,$A65 &amp; "?")&gt;0,SUMIF('SOURCE EA'!$F:$F,$A65 &amp; "?", 'SOURCE EA'!$C:$C),"..."))</f>
        <v>...</v>
      </c>
      <c r="F65" s="587" t="str">
        <f>IF(COUNTIF('SOURCE SS'!$F:$F,$A65)&gt;0,SUMIF('SOURCE SS'!$F:$F,$A65,'SOURCE SS'!$C:$C),IF(COUNTIF('SOURCE SS'!$F:$F,$A65 &amp; "?")&gt;0,SUMIF('SOURCE SS'!$F:$F,$A65 &amp; "?", 'SOURCE SS'!$C:$C),"..."))</f>
        <v>...</v>
      </c>
      <c r="G65" s="587" t="str">
        <f>IF(COUNTIF('SOURCE CC'!$F:$F,$A65)&gt;0,SUMIF('SOURCE CC'!$F:$F,$A65,'SOURCE CC'!$C:$C),IF(COUNTIF('SOURCE CC'!$F:$F,$A65 &amp; "?")&gt;0,SUMIF('SOURCE CC'!$F:$F,$A65 &amp; "?", 'SOURCE CC'!$C:$C),"..."))</f>
        <v>...</v>
      </c>
      <c r="H65" s="587" t="str">
        <f>IF(COUNTIF('SOURCE CG'!$F:$F,$A65)&gt;0,SUMIF('SOURCE CG'!$F:$F,$A65,'SOURCE CG'!$C:$C),IF(COUNTIF('SOURCE CG'!$F:$F,$A65 &amp; "?")&gt;0,SUMIF('SOURCE CG'!$F:$F,$A65 &amp; "?", 'SOURCE CG'!$C:$C),IF(COUNT(D65:G65)&gt;0,SUM(D65:G65),"...")))</f>
        <v>...</v>
      </c>
      <c r="I65" s="587" t="str">
        <f>IF(COUNTIF('SOURCE SG'!$F:$F,$A65)&gt;0,SUMIF('SOURCE SG'!$F:$F,$A65,'SOURCE SG'!$C:$C),IF(COUNTIF('SOURCE SG'!$F:$F,$A65 &amp; "?")&gt;0,SUMIF('SOURCE SG'!$F:$F,$A65 &amp; "?", 'SOURCE SG'!$C:$C),"..."))</f>
        <v>...</v>
      </c>
      <c r="J65" s="587" t="str">
        <f>IF(COUNTIF('SOURCE LG'!$F:$F,$A65)&gt;0,SUMIF('SOURCE LG'!$F:$F,$A65,'SOURCE LG'!$C:$C),IF(COUNTIF('SOURCE LG'!$F:$F,$A65 &amp; "?")&gt;0,SUMIF('SOURCE LG'!$F:$F,$A65 &amp; "?", 'SOURCE LG'!$C:$C),"..."))</f>
        <v>...</v>
      </c>
      <c r="K65" s="587" t="str">
        <f>IF(COUNTIF('SOURCE CT'!$F:$F,$A65)&gt;0,SUMIF('SOURCE CT'!$F:$F,$A65,'SOURCE CT'!$C:$C),IF(COUNTIF('SOURCE CT'!$F:$F,$A65 &amp; "?")&gt;0,SUMIF('SOURCE CT'!$F:$F,$A65 &amp; "?", 'SOURCE CT'!$C:$C),"..."))</f>
        <v>...</v>
      </c>
      <c r="L65" s="587" t="str">
        <f>IF(COUNTIF('SOURCE GG'!$F:$F,$A65)&gt;0,SUMIF('SOURCE GG'!$F:$F,$A65,'SOURCE GG'!$C:$C),IF(COUNTIF('SOURCE GG'!$F:$F,$A65 &amp; "?")&gt;0,SUMIF('SOURCE GG'!$F:$F,$A65 &amp; "?", 'SOURCE GG'!$C:$C),IF(COUNT(H65:K65)&gt;0,SUM(H65:K65),"...")))</f>
        <v>...</v>
      </c>
      <c r="M65" s="587" t="str">
        <f>IF(COUNTIF('SOURCE NFPC'!$F:$F,$A65)&gt;0,SUMIF('SOURCE NFPC'!$F:$F,$A65,'SOURCE NFPC'!$C:$C),IF(COUNTIF('SOURCE NFPC'!$F:$F,$A65 &amp; "?")&gt;0,SUMIF('SOURCE NFPC'!$F:$F,$A65 &amp; "?", 'SOURCE NFPC'!$C:$C),"..."))</f>
        <v>...</v>
      </c>
      <c r="N65" s="587" t="str">
        <f>IF(COUNTIF('SOURCE CN'!$F:$F,$A65)&gt;0,SUMIF('SOURCE CN'!$F:$F,$A65,'SOURCE CN'!$C:$C),IF(COUNTIF('SOURCE CN'!$F:$F,$A65 &amp; "?")&gt;0,SUMIF('SOURCE CN'!$F:$F,$A65 &amp; "?", 'SOURCE CN'!$C:$C),"..."))</f>
        <v>...</v>
      </c>
      <c r="O65" s="587" t="str">
        <f>IF(COUNTIF('SOURCE NFPS'!$F:$F,$A65)&gt;0,SUMIF('SOURCE NFPS'!$F:$F,$A65,'SOURCE NFPS'!$C:$C),IF(COUNTIF('SOURCE NFPS'!$F:$F,$A65 &amp; "?")&gt;0,SUMIF('SOURCE NFPS'!$F:$F,$A65 &amp; "?", 'SOURCE NFPS'!$C:$C),IF(COUNT(L65:N65)&gt;0,SUM(L65:N65),"...")))</f>
        <v>...</v>
      </c>
      <c r="Q65" s="563"/>
      <c r="R65" s="564"/>
      <c r="S65" s="565"/>
      <c r="U65" s="65"/>
      <c r="V65" s="65"/>
    </row>
    <row r="66" spans="1:22" ht="9.75" customHeight="1">
      <c r="A66" s="676">
        <v>6322</v>
      </c>
      <c r="B66" s="151" t="s">
        <v>943</v>
      </c>
      <c r="C66" s="4" t="s">
        <v>1063</v>
      </c>
      <c r="D66" s="587" t="str">
        <f>IF(COUNTIF('SOURCE BA'!$F:$F,$A66)&gt;0,SUMIF('SOURCE BA'!$F:$F,$A66,'SOURCE BA'!$C:$C),IF(COUNTIF('SOURCE BA'!$F:$F,$A66 &amp; "?")&gt;0,SUMIF('SOURCE BA'!$F:$F,$A66 &amp; "?", 'SOURCE BA'!$C:$C),"..."))</f>
        <v>...</v>
      </c>
      <c r="E66" s="587" t="str">
        <f>IF(COUNTIF('SOURCE EA'!$F:$F,$A66)&gt;0,SUMIF('SOURCE EA'!$F:$F,$A66,'SOURCE EA'!$C:$C),IF(COUNTIF('SOURCE EA'!$F:$F,$A66 &amp; "?")&gt;0,SUMIF('SOURCE EA'!$F:$F,$A66 &amp; "?", 'SOURCE EA'!$C:$C),"..."))</f>
        <v>...</v>
      </c>
      <c r="F66" s="587" t="str">
        <f>IF(COUNTIF('SOURCE SS'!$F:$F,$A66)&gt;0,SUMIF('SOURCE SS'!$F:$F,$A66,'SOURCE SS'!$C:$C),IF(COUNTIF('SOURCE SS'!$F:$F,$A66 &amp; "?")&gt;0,SUMIF('SOURCE SS'!$F:$F,$A66 &amp; "?", 'SOURCE SS'!$C:$C),"..."))</f>
        <v>...</v>
      </c>
      <c r="G66" s="587" t="str">
        <f>IF(COUNTIF('SOURCE CC'!$F:$F,$A66)&gt;0,SUMIF('SOURCE CC'!$F:$F,$A66,'SOURCE CC'!$C:$C),IF(COUNTIF('SOURCE CC'!$F:$F,$A66 &amp; "?")&gt;0,SUMIF('SOURCE CC'!$F:$F,$A66 &amp; "?", 'SOURCE CC'!$C:$C),"..."))</f>
        <v>...</v>
      </c>
      <c r="H66" s="587" t="str">
        <f>IF(COUNTIF('SOURCE CG'!$F:$F,$A66)&gt;0,SUMIF('SOURCE CG'!$F:$F,$A66,'SOURCE CG'!$C:$C),IF(COUNTIF('SOURCE CG'!$F:$F,$A66 &amp; "?")&gt;0,SUMIF('SOURCE CG'!$F:$F,$A66 &amp; "?", 'SOURCE CG'!$C:$C),IF(COUNT(D66:G66)&gt;0,SUM(D66:G66),"...")))</f>
        <v>...</v>
      </c>
      <c r="I66" s="587" t="str">
        <f>IF(COUNTIF('SOURCE SG'!$F:$F,$A66)&gt;0,SUMIF('SOURCE SG'!$F:$F,$A66,'SOURCE SG'!$C:$C),IF(COUNTIF('SOURCE SG'!$F:$F,$A66 &amp; "?")&gt;0,SUMIF('SOURCE SG'!$F:$F,$A66 &amp; "?", 'SOURCE SG'!$C:$C),"..."))</f>
        <v>...</v>
      </c>
      <c r="J66" s="587" t="str">
        <f>IF(COUNTIF('SOURCE LG'!$F:$F,$A66)&gt;0,SUMIF('SOURCE LG'!$F:$F,$A66,'SOURCE LG'!$C:$C),IF(COUNTIF('SOURCE LG'!$F:$F,$A66 &amp; "?")&gt;0,SUMIF('SOURCE LG'!$F:$F,$A66 &amp; "?", 'SOURCE LG'!$C:$C),"..."))</f>
        <v>...</v>
      </c>
      <c r="K66" s="587" t="str">
        <f>IF(COUNTIF('SOURCE CT'!$F:$F,$A66)&gt;0,SUMIF('SOURCE CT'!$F:$F,$A66,'SOURCE CT'!$C:$C),IF(COUNTIF('SOURCE CT'!$F:$F,$A66 &amp; "?")&gt;0,SUMIF('SOURCE CT'!$F:$F,$A66 &amp; "?", 'SOURCE CT'!$C:$C),"..."))</f>
        <v>...</v>
      </c>
      <c r="L66" s="587" t="str">
        <f>IF(COUNTIF('SOURCE GG'!$F:$F,$A66)&gt;0,SUMIF('SOURCE GG'!$F:$F,$A66,'SOURCE GG'!$C:$C),IF(COUNTIF('SOURCE GG'!$F:$F,$A66 &amp; "?")&gt;0,SUMIF('SOURCE GG'!$F:$F,$A66 &amp; "?", 'SOURCE GG'!$C:$C),IF(COUNT(H66:K66)&gt;0,SUM(H66:K66),"...")))</f>
        <v>...</v>
      </c>
      <c r="M66" s="587" t="str">
        <f>IF(COUNTIF('SOURCE NFPC'!$F:$F,$A66)&gt;0,SUMIF('SOURCE NFPC'!$F:$F,$A66,'SOURCE NFPC'!$C:$C),IF(COUNTIF('SOURCE NFPC'!$F:$F,$A66 &amp; "?")&gt;0,SUMIF('SOURCE NFPC'!$F:$F,$A66 &amp; "?", 'SOURCE NFPC'!$C:$C),"..."))</f>
        <v>...</v>
      </c>
      <c r="N66" s="587" t="str">
        <f>IF(COUNTIF('SOURCE CN'!$F:$F,$A66)&gt;0,SUMIF('SOURCE CN'!$F:$F,$A66,'SOURCE CN'!$C:$C),IF(COUNTIF('SOURCE CN'!$F:$F,$A66 &amp; "?")&gt;0,SUMIF('SOURCE CN'!$F:$F,$A66 &amp; "?", 'SOURCE CN'!$C:$C),"..."))</f>
        <v>...</v>
      </c>
      <c r="O66" s="587" t="str">
        <f>IF(COUNTIF('SOURCE NFPS'!$F:$F,$A66)&gt;0,SUMIF('SOURCE NFPS'!$F:$F,$A66,'SOURCE NFPS'!$C:$C),IF(COUNTIF('SOURCE NFPS'!$F:$F,$A66 &amp; "?")&gt;0,SUMIF('SOURCE NFPS'!$F:$F,$A66 &amp; "?", 'SOURCE NFPS'!$C:$C),IF(COUNT(L66:N66)&gt;0,SUM(L66:N66),"...")))</f>
        <v>...</v>
      </c>
      <c r="Q66" s="563">
        <f t="shared" si="0"/>
        <v>0</v>
      </c>
      <c r="R66" s="564">
        <f t="shared" si="1"/>
        <v>0</v>
      </c>
      <c r="S66" s="565">
        <f t="shared" si="2"/>
        <v>0</v>
      </c>
      <c r="U66" s="65">
        <v>6322</v>
      </c>
      <c r="V66" s="65" t="str">
        <f t="shared" si="3"/>
        <v>A6322</v>
      </c>
    </row>
    <row r="67" spans="1:22" ht="9.75" customHeight="1">
      <c r="A67" s="676">
        <v>6323</v>
      </c>
      <c r="B67" s="151" t="s">
        <v>412</v>
      </c>
      <c r="C67" s="4" t="s">
        <v>1063</v>
      </c>
      <c r="D67" s="587" t="str">
        <f>IF(COUNTIF('SOURCE BA'!$F:$F,$A67)&gt;0,SUMIF('SOURCE BA'!$F:$F,$A67,'SOURCE BA'!$C:$C),IF(COUNTIF('SOURCE BA'!$F:$F,$A67 &amp; "?")&gt;0,SUMIF('SOURCE BA'!$F:$F,$A67 &amp; "?", 'SOURCE BA'!$C:$C),"..."))</f>
        <v>...</v>
      </c>
      <c r="E67" s="587" t="str">
        <f>IF(COUNTIF('SOURCE EA'!$F:$F,$A67)&gt;0,SUMIF('SOURCE EA'!$F:$F,$A67,'SOURCE EA'!$C:$C),IF(COUNTIF('SOURCE EA'!$F:$F,$A67 &amp; "?")&gt;0,SUMIF('SOURCE EA'!$F:$F,$A67 &amp; "?", 'SOURCE EA'!$C:$C),"..."))</f>
        <v>...</v>
      </c>
      <c r="F67" s="587" t="str">
        <f>IF(COUNTIF('SOURCE SS'!$F:$F,$A67)&gt;0,SUMIF('SOURCE SS'!$F:$F,$A67,'SOURCE SS'!$C:$C),IF(COUNTIF('SOURCE SS'!$F:$F,$A67 &amp; "?")&gt;0,SUMIF('SOURCE SS'!$F:$F,$A67 &amp; "?", 'SOURCE SS'!$C:$C),"..."))</f>
        <v>...</v>
      </c>
      <c r="G67" s="587" t="str">
        <f>IF(COUNTIF('SOURCE CC'!$F:$F,$A67)&gt;0,SUMIF('SOURCE CC'!$F:$F,$A67,'SOURCE CC'!$C:$C),IF(COUNTIF('SOURCE CC'!$F:$F,$A67 &amp; "?")&gt;0,SUMIF('SOURCE CC'!$F:$F,$A67 &amp; "?", 'SOURCE CC'!$C:$C),"..."))</f>
        <v>...</v>
      </c>
      <c r="H67" s="587" t="str">
        <f>IF(COUNTIF('SOURCE CG'!$F:$F,$A67)&gt;0,SUMIF('SOURCE CG'!$F:$F,$A67,'SOURCE CG'!$C:$C),IF(COUNTIF('SOURCE CG'!$F:$F,$A67 &amp; "?")&gt;0,SUMIF('SOURCE CG'!$F:$F,$A67 &amp; "?", 'SOURCE CG'!$C:$C),IF(COUNT(D67:G67)&gt;0,SUM(D67:G67),"...")))</f>
        <v>...</v>
      </c>
      <c r="I67" s="587" t="str">
        <f>IF(COUNTIF('SOURCE SG'!$F:$F,$A67)&gt;0,SUMIF('SOURCE SG'!$F:$F,$A67,'SOURCE SG'!$C:$C),IF(COUNTIF('SOURCE SG'!$F:$F,$A67 &amp; "?")&gt;0,SUMIF('SOURCE SG'!$F:$F,$A67 &amp; "?", 'SOURCE SG'!$C:$C),"..."))</f>
        <v>...</v>
      </c>
      <c r="J67" s="587" t="str">
        <f>IF(COUNTIF('SOURCE LG'!$F:$F,$A67)&gt;0,SUMIF('SOURCE LG'!$F:$F,$A67,'SOURCE LG'!$C:$C),IF(COUNTIF('SOURCE LG'!$F:$F,$A67 &amp; "?")&gt;0,SUMIF('SOURCE LG'!$F:$F,$A67 &amp; "?", 'SOURCE LG'!$C:$C),"..."))</f>
        <v>...</v>
      </c>
      <c r="K67" s="587" t="str">
        <f>IF(COUNTIF('SOURCE CT'!$F:$F,$A67)&gt;0,SUMIF('SOURCE CT'!$F:$F,$A67,'SOURCE CT'!$C:$C),IF(COUNTIF('SOURCE CT'!$F:$F,$A67 &amp; "?")&gt;0,SUMIF('SOURCE CT'!$F:$F,$A67 &amp; "?", 'SOURCE CT'!$C:$C),"..."))</f>
        <v>...</v>
      </c>
      <c r="L67" s="587" t="str">
        <f>IF(COUNTIF('SOURCE GG'!$F:$F,$A67)&gt;0,SUMIF('SOURCE GG'!$F:$F,$A67,'SOURCE GG'!$C:$C),IF(COUNTIF('SOURCE GG'!$F:$F,$A67 &amp; "?")&gt;0,SUMIF('SOURCE GG'!$F:$F,$A67 &amp; "?", 'SOURCE GG'!$C:$C),IF(COUNT(H67:K67)&gt;0,SUM(H67:K67),"...")))</f>
        <v>...</v>
      </c>
      <c r="M67" s="587" t="str">
        <f>IF(COUNTIF('SOURCE NFPC'!$F:$F,$A67)&gt;0,SUMIF('SOURCE NFPC'!$F:$F,$A67,'SOURCE NFPC'!$C:$C),IF(COUNTIF('SOURCE NFPC'!$F:$F,$A67 &amp; "?")&gt;0,SUMIF('SOURCE NFPC'!$F:$F,$A67 &amp; "?", 'SOURCE NFPC'!$C:$C),"..."))</f>
        <v>...</v>
      </c>
      <c r="N67" s="587" t="str">
        <f>IF(COUNTIF('SOURCE CN'!$F:$F,$A67)&gt;0,SUMIF('SOURCE CN'!$F:$F,$A67,'SOURCE CN'!$C:$C),IF(COUNTIF('SOURCE CN'!$F:$F,$A67 &amp; "?")&gt;0,SUMIF('SOURCE CN'!$F:$F,$A67 &amp; "?", 'SOURCE CN'!$C:$C),"..."))</f>
        <v>...</v>
      </c>
      <c r="O67" s="587" t="str">
        <f>IF(COUNTIF('SOURCE NFPS'!$F:$F,$A67)&gt;0,SUMIF('SOURCE NFPS'!$F:$F,$A67,'SOURCE NFPS'!$C:$C),IF(COUNTIF('SOURCE NFPS'!$F:$F,$A67 &amp; "?")&gt;0,SUMIF('SOURCE NFPS'!$F:$F,$A67 &amp; "?", 'SOURCE NFPS'!$C:$C),IF(COUNT(L67:N67)&gt;0,SUM(L67:N67),"...")))</f>
        <v>...</v>
      </c>
      <c r="Q67" s="563">
        <f t="shared" si="0"/>
        <v>0</v>
      </c>
      <c r="R67" s="564">
        <f t="shared" si="1"/>
        <v>0</v>
      </c>
      <c r="S67" s="565">
        <f t="shared" si="2"/>
        <v>0</v>
      </c>
      <c r="U67" s="65">
        <v>6323</v>
      </c>
      <c r="V67" s="65" t="str">
        <f t="shared" si="3"/>
        <v>A6323</v>
      </c>
    </row>
    <row r="68" spans="1:22" ht="9.75" customHeight="1">
      <c r="A68" s="676">
        <v>6324</v>
      </c>
      <c r="B68" s="151" t="s">
        <v>945</v>
      </c>
      <c r="C68" s="4" t="s">
        <v>1063</v>
      </c>
      <c r="D68" s="587" t="str">
        <f>IF(COUNTIF('SOURCE BA'!$F:$F,$A68)&gt;0,SUMIF('SOURCE BA'!$F:$F,$A68,'SOURCE BA'!$C:$C),IF(COUNTIF('SOURCE BA'!$F:$F,$A68 &amp; "?")&gt;0,SUMIF('SOURCE BA'!$F:$F,$A68 &amp; "?", 'SOURCE BA'!$C:$C),"..."))</f>
        <v>...</v>
      </c>
      <c r="E68" s="587" t="str">
        <f>IF(COUNTIF('SOURCE EA'!$F:$F,$A68)&gt;0,SUMIF('SOURCE EA'!$F:$F,$A68,'SOURCE EA'!$C:$C),IF(COUNTIF('SOURCE EA'!$F:$F,$A68 &amp; "?")&gt;0,SUMIF('SOURCE EA'!$F:$F,$A68 &amp; "?", 'SOURCE EA'!$C:$C),"..."))</f>
        <v>...</v>
      </c>
      <c r="F68" s="587" t="str">
        <f>IF(COUNTIF('SOURCE SS'!$F:$F,$A68)&gt;0,SUMIF('SOURCE SS'!$F:$F,$A68,'SOURCE SS'!$C:$C),IF(COUNTIF('SOURCE SS'!$F:$F,$A68 &amp; "?")&gt;0,SUMIF('SOURCE SS'!$F:$F,$A68 &amp; "?", 'SOURCE SS'!$C:$C),"..."))</f>
        <v>...</v>
      </c>
      <c r="G68" s="587" t="str">
        <f>IF(COUNTIF('SOURCE CC'!$F:$F,$A68)&gt;0,SUMIF('SOURCE CC'!$F:$F,$A68,'SOURCE CC'!$C:$C),IF(COUNTIF('SOURCE CC'!$F:$F,$A68 &amp; "?")&gt;0,SUMIF('SOURCE CC'!$F:$F,$A68 &amp; "?", 'SOURCE CC'!$C:$C),"..."))</f>
        <v>...</v>
      </c>
      <c r="H68" s="587" t="str">
        <f>IF(COUNTIF('SOURCE CG'!$F:$F,$A68)&gt;0,SUMIF('SOURCE CG'!$F:$F,$A68,'SOURCE CG'!$C:$C),IF(COUNTIF('SOURCE CG'!$F:$F,$A68 &amp; "?")&gt;0,SUMIF('SOURCE CG'!$F:$F,$A68 &amp; "?", 'SOURCE CG'!$C:$C),IF(COUNT(D68:G68)&gt;0,SUM(D68:G68),"...")))</f>
        <v>...</v>
      </c>
      <c r="I68" s="587" t="str">
        <f>IF(COUNTIF('SOURCE SG'!$F:$F,$A68)&gt;0,SUMIF('SOURCE SG'!$F:$F,$A68,'SOURCE SG'!$C:$C),IF(COUNTIF('SOURCE SG'!$F:$F,$A68 &amp; "?")&gt;0,SUMIF('SOURCE SG'!$F:$F,$A68 &amp; "?", 'SOURCE SG'!$C:$C),"..."))</f>
        <v>...</v>
      </c>
      <c r="J68" s="587" t="str">
        <f>IF(COUNTIF('SOURCE LG'!$F:$F,$A68)&gt;0,SUMIF('SOURCE LG'!$F:$F,$A68,'SOURCE LG'!$C:$C),IF(COUNTIF('SOURCE LG'!$F:$F,$A68 &amp; "?")&gt;0,SUMIF('SOURCE LG'!$F:$F,$A68 &amp; "?", 'SOURCE LG'!$C:$C),"..."))</f>
        <v>...</v>
      </c>
      <c r="K68" s="587" t="str">
        <f>IF(COUNTIF('SOURCE CT'!$F:$F,$A68)&gt;0,SUMIF('SOURCE CT'!$F:$F,$A68,'SOURCE CT'!$C:$C),IF(COUNTIF('SOURCE CT'!$F:$F,$A68 &amp; "?")&gt;0,SUMIF('SOURCE CT'!$F:$F,$A68 &amp; "?", 'SOURCE CT'!$C:$C),"..."))</f>
        <v>...</v>
      </c>
      <c r="L68" s="587" t="str">
        <f>IF(COUNTIF('SOURCE GG'!$F:$F,$A68)&gt;0,SUMIF('SOURCE GG'!$F:$F,$A68,'SOURCE GG'!$C:$C),IF(COUNTIF('SOURCE GG'!$F:$F,$A68 &amp; "?")&gt;0,SUMIF('SOURCE GG'!$F:$F,$A68 &amp; "?", 'SOURCE GG'!$C:$C),IF(COUNT(H68:K68)&gt;0,SUM(H68:K68),"...")))</f>
        <v>...</v>
      </c>
      <c r="M68" s="587" t="str">
        <f>IF(COUNTIF('SOURCE NFPC'!$F:$F,$A68)&gt;0,SUMIF('SOURCE NFPC'!$F:$F,$A68,'SOURCE NFPC'!$C:$C),IF(COUNTIF('SOURCE NFPC'!$F:$F,$A68 &amp; "?")&gt;0,SUMIF('SOURCE NFPC'!$F:$F,$A68 &amp; "?", 'SOURCE NFPC'!$C:$C),"..."))</f>
        <v>...</v>
      </c>
      <c r="N68" s="587" t="str">
        <f>IF(COUNTIF('SOURCE CN'!$F:$F,$A68)&gt;0,SUMIF('SOURCE CN'!$F:$F,$A68,'SOURCE CN'!$C:$C),IF(COUNTIF('SOURCE CN'!$F:$F,$A68 &amp; "?")&gt;0,SUMIF('SOURCE CN'!$F:$F,$A68 &amp; "?", 'SOURCE CN'!$C:$C),"..."))</f>
        <v>...</v>
      </c>
      <c r="O68" s="587" t="str">
        <f>IF(COUNTIF('SOURCE NFPS'!$F:$F,$A68)&gt;0,SUMIF('SOURCE NFPS'!$F:$F,$A68,'SOURCE NFPS'!$C:$C),IF(COUNTIF('SOURCE NFPS'!$F:$F,$A68 &amp; "?")&gt;0,SUMIF('SOURCE NFPS'!$F:$F,$A68 &amp; "?", 'SOURCE NFPS'!$C:$C),IF(COUNT(L68:N68)&gt;0,SUM(L68:N68),"...")))</f>
        <v>...</v>
      </c>
      <c r="Q68" s="563">
        <f t="shared" si="0"/>
        <v>0</v>
      </c>
      <c r="R68" s="564">
        <f t="shared" si="1"/>
        <v>0</v>
      </c>
      <c r="S68" s="565">
        <f t="shared" si="2"/>
        <v>0</v>
      </c>
      <c r="U68" s="65">
        <v>6324</v>
      </c>
      <c r="V68" s="65" t="str">
        <f t="shared" si="3"/>
        <v>A6324</v>
      </c>
    </row>
    <row r="69" spans="1:22" ht="9.75" customHeight="1">
      <c r="A69" s="676">
        <v>6325</v>
      </c>
      <c r="B69" s="151" t="s">
        <v>892</v>
      </c>
      <c r="C69" s="4" t="s">
        <v>1063</v>
      </c>
      <c r="D69" s="587" t="str">
        <f>IF(COUNTIF('SOURCE BA'!$F:$F,$A69)&gt;0,SUMIF('SOURCE BA'!$F:$F,$A69,'SOURCE BA'!$C:$C),IF(COUNTIF('SOURCE BA'!$F:$F,$A69 &amp; "?")&gt;0,SUMIF('SOURCE BA'!$F:$F,$A69 &amp; "?", 'SOURCE BA'!$C:$C),"..."))</f>
        <v>...</v>
      </c>
      <c r="E69" s="587" t="str">
        <f>IF(COUNTIF('SOURCE EA'!$F:$F,$A69)&gt;0,SUMIF('SOURCE EA'!$F:$F,$A69,'SOURCE EA'!$C:$C),IF(COUNTIF('SOURCE EA'!$F:$F,$A69 &amp; "?")&gt;0,SUMIF('SOURCE EA'!$F:$F,$A69 &amp; "?", 'SOURCE EA'!$C:$C),"..."))</f>
        <v>...</v>
      </c>
      <c r="F69" s="587" t="str">
        <f>IF(COUNTIF('SOURCE SS'!$F:$F,$A69)&gt;0,SUMIF('SOURCE SS'!$F:$F,$A69,'SOURCE SS'!$C:$C),IF(COUNTIF('SOURCE SS'!$F:$F,$A69 &amp; "?")&gt;0,SUMIF('SOURCE SS'!$F:$F,$A69 &amp; "?", 'SOURCE SS'!$C:$C),"..."))</f>
        <v>...</v>
      </c>
      <c r="G69" s="587" t="str">
        <f>IF(COUNTIF('SOURCE CC'!$F:$F,$A69)&gt;0,SUMIF('SOURCE CC'!$F:$F,$A69,'SOURCE CC'!$C:$C),IF(COUNTIF('SOURCE CC'!$F:$F,$A69 &amp; "?")&gt;0,SUMIF('SOURCE CC'!$F:$F,$A69 &amp; "?", 'SOURCE CC'!$C:$C),"..."))</f>
        <v>...</v>
      </c>
      <c r="H69" s="587" t="str">
        <f>IF(COUNTIF('SOURCE CG'!$F:$F,$A69)&gt;0,SUMIF('SOURCE CG'!$F:$F,$A69,'SOURCE CG'!$C:$C),IF(COUNTIF('SOURCE CG'!$F:$F,$A69 &amp; "?")&gt;0,SUMIF('SOURCE CG'!$F:$F,$A69 &amp; "?", 'SOURCE CG'!$C:$C),IF(COUNT(D69:G69)&gt;0,SUM(D69:G69),"...")))</f>
        <v>...</v>
      </c>
      <c r="I69" s="587" t="str">
        <f>IF(COUNTIF('SOURCE SG'!$F:$F,$A69)&gt;0,SUMIF('SOURCE SG'!$F:$F,$A69,'SOURCE SG'!$C:$C),IF(COUNTIF('SOURCE SG'!$F:$F,$A69 &amp; "?")&gt;0,SUMIF('SOURCE SG'!$F:$F,$A69 &amp; "?", 'SOURCE SG'!$C:$C),"..."))</f>
        <v>...</v>
      </c>
      <c r="J69" s="587" t="str">
        <f>IF(COUNTIF('SOURCE LG'!$F:$F,$A69)&gt;0,SUMIF('SOURCE LG'!$F:$F,$A69,'SOURCE LG'!$C:$C),IF(COUNTIF('SOURCE LG'!$F:$F,$A69 &amp; "?")&gt;0,SUMIF('SOURCE LG'!$F:$F,$A69 &amp; "?", 'SOURCE LG'!$C:$C),"..."))</f>
        <v>...</v>
      </c>
      <c r="K69" s="587" t="str">
        <f>IF(COUNTIF('SOURCE CT'!$F:$F,$A69)&gt;0,SUMIF('SOURCE CT'!$F:$F,$A69,'SOURCE CT'!$C:$C),IF(COUNTIF('SOURCE CT'!$F:$F,$A69 &amp; "?")&gt;0,SUMIF('SOURCE CT'!$F:$F,$A69 &amp; "?", 'SOURCE CT'!$C:$C),"..."))</f>
        <v>...</v>
      </c>
      <c r="L69" s="587" t="str">
        <f>IF(COUNTIF('SOURCE GG'!$F:$F,$A69)&gt;0,SUMIF('SOURCE GG'!$F:$F,$A69,'SOURCE GG'!$C:$C),IF(COUNTIF('SOURCE GG'!$F:$F,$A69 &amp; "?")&gt;0,SUMIF('SOURCE GG'!$F:$F,$A69 &amp; "?", 'SOURCE GG'!$C:$C),IF(COUNT(H69:K69)&gt;0,SUM(H69:K69),"...")))</f>
        <v>...</v>
      </c>
      <c r="M69" s="587" t="str">
        <f>IF(COUNTIF('SOURCE NFPC'!$F:$F,$A69)&gt;0,SUMIF('SOURCE NFPC'!$F:$F,$A69,'SOURCE NFPC'!$C:$C),IF(COUNTIF('SOURCE NFPC'!$F:$F,$A69 &amp; "?")&gt;0,SUMIF('SOURCE NFPC'!$F:$F,$A69 &amp; "?", 'SOURCE NFPC'!$C:$C),"..."))</f>
        <v>...</v>
      </c>
      <c r="N69" s="587" t="str">
        <f>IF(COUNTIF('SOURCE CN'!$F:$F,$A69)&gt;0,SUMIF('SOURCE CN'!$F:$F,$A69,'SOURCE CN'!$C:$C),IF(COUNTIF('SOURCE CN'!$F:$F,$A69 &amp; "?")&gt;0,SUMIF('SOURCE CN'!$F:$F,$A69 &amp; "?", 'SOURCE CN'!$C:$C),"..."))</f>
        <v>...</v>
      </c>
      <c r="O69" s="587" t="str">
        <f>IF(COUNTIF('SOURCE NFPS'!$F:$F,$A69)&gt;0,SUMIF('SOURCE NFPS'!$F:$F,$A69,'SOURCE NFPS'!$C:$C),IF(COUNTIF('SOURCE NFPS'!$F:$F,$A69 &amp; "?")&gt;0,SUMIF('SOURCE NFPS'!$F:$F,$A69 &amp; "?", 'SOURCE NFPS'!$C:$C),IF(COUNT(L69:N69)&gt;0,SUM(L69:N69),"...")))</f>
        <v>...</v>
      </c>
      <c r="Q69" s="563">
        <f t="shared" si="0"/>
        <v>0</v>
      </c>
      <c r="R69" s="564">
        <f t="shared" si="1"/>
        <v>0</v>
      </c>
      <c r="S69" s="565">
        <f t="shared" si="2"/>
        <v>0</v>
      </c>
      <c r="U69" s="131">
        <v>6325</v>
      </c>
      <c r="V69" s="131" t="str">
        <f t="shared" si="3"/>
        <v>A6325</v>
      </c>
    </row>
    <row r="70" spans="1:22" ht="9.75" customHeight="1">
      <c r="A70" s="676">
        <v>6326</v>
      </c>
      <c r="B70" s="151" t="s">
        <v>1344</v>
      </c>
      <c r="C70" s="4" t="s">
        <v>1063</v>
      </c>
      <c r="D70" s="587" t="str">
        <f>IF(COUNTIF('SOURCE BA'!$F:$F,$A70)&gt;0,SUMIF('SOURCE BA'!$F:$F,$A70,'SOURCE BA'!$C:$C),IF(COUNTIF('SOURCE BA'!$F:$F,$A70 &amp; "?")&gt;0,SUMIF('SOURCE BA'!$F:$F,$A70 &amp; "?", 'SOURCE BA'!$C:$C),"..."))</f>
        <v>...</v>
      </c>
      <c r="E70" s="587" t="str">
        <f>IF(COUNTIF('SOURCE EA'!$F:$F,$A70)&gt;0,SUMIF('SOURCE EA'!$F:$F,$A70,'SOURCE EA'!$C:$C),IF(COUNTIF('SOURCE EA'!$F:$F,$A70 &amp; "?")&gt;0,SUMIF('SOURCE EA'!$F:$F,$A70 &amp; "?", 'SOURCE EA'!$C:$C),"..."))</f>
        <v>...</v>
      </c>
      <c r="F70" s="587" t="str">
        <f>IF(COUNTIF('SOURCE SS'!$F:$F,$A70)&gt;0,SUMIF('SOURCE SS'!$F:$F,$A70,'SOURCE SS'!$C:$C),IF(COUNTIF('SOURCE SS'!$F:$F,$A70 &amp; "?")&gt;0,SUMIF('SOURCE SS'!$F:$F,$A70 &amp; "?", 'SOURCE SS'!$C:$C),"..."))</f>
        <v>...</v>
      </c>
      <c r="G70" s="587" t="str">
        <f>IF(COUNTIF('SOURCE CC'!$F:$F,$A70)&gt;0,SUMIF('SOURCE CC'!$F:$F,$A70,'SOURCE CC'!$C:$C),IF(COUNTIF('SOURCE CC'!$F:$F,$A70 &amp; "?")&gt;0,SUMIF('SOURCE CC'!$F:$F,$A70 &amp; "?", 'SOURCE CC'!$C:$C),"..."))</f>
        <v>...</v>
      </c>
      <c r="H70" s="587" t="str">
        <f>IF(COUNTIF('SOURCE CG'!$F:$F,$A70)&gt;0,SUMIF('SOURCE CG'!$F:$F,$A70,'SOURCE CG'!$C:$C),IF(COUNTIF('SOURCE CG'!$F:$F,$A70 &amp; "?")&gt;0,SUMIF('SOURCE CG'!$F:$F,$A70 &amp; "?", 'SOURCE CG'!$C:$C),IF(COUNT(D70:G70)&gt;0,SUM(D70:G70),"...")))</f>
        <v>...</v>
      </c>
      <c r="I70" s="587" t="str">
        <f>IF(COUNTIF('SOURCE SG'!$F:$F,$A70)&gt;0,SUMIF('SOURCE SG'!$F:$F,$A70,'SOURCE SG'!$C:$C),IF(COUNTIF('SOURCE SG'!$F:$F,$A70 &amp; "?")&gt;0,SUMIF('SOURCE SG'!$F:$F,$A70 &amp; "?", 'SOURCE SG'!$C:$C),"..."))</f>
        <v>...</v>
      </c>
      <c r="J70" s="587" t="str">
        <f>IF(COUNTIF('SOURCE LG'!$F:$F,$A70)&gt;0,SUMIF('SOURCE LG'!$F:$F,$A70,'SOURCE LG'!$C:$C),IF(COUNTIF('SOURCE LG'!$F:$F,$A70 &amp; "?")&gt;0,SUMIF('SOURCE LG'!$F:$F,$A70 &amp; "?", 'SOURCE LG'!$C:$C),"..."))</f>
        <v>...</v>
      </c>
      <c r="K70" s="587" t="str">
        <f>IF(COUNTIF('SOURCE CT'!$F:$F,$A70)&gt;0,SUMIF('SOURCE CT'!$F:$F,$A70,'SOURCE CT'!$C:$C),IF(COUNTIF('SOURCE CT'!$F:$F,$A70 &amp; "?")&gt;0,SUMIF('SOURCE CT'!$F:$F,$A70 &amp; "?", 'SOURCE CT'!$C:$C),"..."))</f>
        <v>...</v>
      </c>
      <c r="L70" s="587" t="str">
        <f>IF(COUNTIF('SOURCE GG'!$F:$F,$A70)&gt;0,SUMIF('SOURCE GG'!$F:$F,$A70,'SOURCE GG'!$C:$C),IF(COUNTIF('SOURCE GG'!$F:$F,$A70 &amp; "?")&gt;0,SUMIF('SOURCE GG'!$F:$F,$A70 &amp; "?", 'SOURCE GG'!$C:$C),IF(COUNT(H70:K70)&gt;0,SUM(H70:K70),"...")))</f>
        <v>...</v>
      </c>
      <c r="M70" s="587" t="str">
        <f>IF(COUNTIF('SOURCE NFPC'!$F:$F,$A70)&gt;0,SUMIF('SOURCE NFPC'!$F:$F,$A70,'SOURCE NFPC'!$C:$C),IF(COUNTIF('SOURCE NFPC'!$F:$F,$A70 &amp; "?")&gt;0,SUMIF('SOURCE NFPC'!$F:$F,$A70 &amp; "?", 'SOURCE NFPC'!$C:$C),"..."))</f>
        <v>...</v>
      </c>
      <c r="N70" s="587" t="str">
        <f>IF(COUNTIF('SOURCE CN'!$F:$F,$A70)&gt;0,SUMIF('SOURCE CN'!$F:$F,$A70,'SOURCE CN'!$C:$C),IF(COUNTIF('SOURCE CN'!$F:$F,$A70 &amp; "?")&gt;0,SUMIF('SOURCE CN'!$F:$F,$A70 &amp; "?", 'SOURCE CN'!$C:$C),"..."))</f>
        <v>...</v>
      </c>
      <c r="O70" s="587" t="str">
        <f>IF(COUNTIF('SOURCE NFPS'!$F:$F,$A70)&gt;0,SUMIF('SOURCE NFPS'!$F:$F,$A70,'SOURCE NFPS'!$C:$C),IF(COUNTIF('SOURCE NFPS'!$F:$F,$A70 &amp; "?")&gt;0,SUMIF('SOURCE NFPS'!$F:$F,$A70 &amp; "?", 'SOURCE NFPS'!$C:$C),IF(COUNT(L70:N70)&gt;0,SUM(L70:N70),"...")))</f>
        <v>...</v>
      </c>
      <c r="Q70" s="563">
        <f t="shared" si="0"/>
        <v>0</v>
      </c>
      <c r="R70" s="564">
        <f t="shared" si="1"/>
        <v>0</v>
      </c>
      <c r="S70" s="565">
        <f t="shared" si="2"/>
        <v>0</v>
      </c>
      <c r="U70" s="65">
        <v>6326</v>
      </c>
      <c r="V70" s="65" t="str">
        <f t="shared" si="3"/>
        <v>A6326</v>
      </c>
    </row>
    <row r="71" spans="1:22" ht="9.75" customHeight="1">
      <c r="A71" s="676">
        <v>6327</v>
      </c>
      <c r="B71" s="151" t="s">
        <v>1345</v>
      </c>
      <c r="C71" s="4" t="s">
        <v>1063</v>
      </c>
      <c r="D71" s="587" t="str">
        <f>IF(COUNTIF('SOURCE BA'!$F:$F,$A71)&gt;0,SUMIF('SOURCE BA'!$F:$F,$A71,'SOURCE BA'!$C:$C),IF(COUNTIF('SOURCE BA'!$F:$F,$A71 &amp; "?")&gt;0,SUMIF('SOURCE BA'!$F:$F,$A71 &amp; "?", 'SOURCE BA'!$C:$C),"..."))</f>
        <v>...</v>
      </c>
      <c r="E71" s="587" t="str">
        <f>IF(COUNTIF('SOURCE EA'!$F:$F,$A71)&gt;0,SUMIF('SOURCE EA'!$F:$F,$A71,'SOURCE EA'!$C:$C),IF(COUNTIF('SOURCE EA'!$F:$F,$A71 &amp; "?")&gt;0,SUMIF('SOURCE EA'!$F:$F,$A71 &amp; "?", 'SOURCE EA'!$C:$C),"..."))</f>
        <v>...</v>
      </c>
      <c r="F71" s="587" t="str">
        <f>IF(COUNTIF('SOURCE SS'!$F:$F,$A71)&gt;0,SUMIF('SOURCE SS'!$F:$F,$A71,'SOURCE SS'!$C:$C),IF(COUNTIF('SOURCE SS'!$F:$F,$A71 &amp; "?")&gt;0,SUMIF('SOURCE SS'!$F:$F,$A71 &amp; "?", 'SOURCE SS'!$C:$C),"..."))</f>
        <v>...</v>
      </c>
      <c r="G71" s="587" t="str">
        <f>IF(COUNTIF('SOURCE CC'!$F:$F,$A71)&gt;0,SUMIF('SOURCE CC'!$F:$F,$A71,'SOURCE CC'!$C:$C),IF(COUNTIF('SOURCE CC'!$F:$F,$A71 &amp; "?")&gt;0,SUMIF('SOURCE CC'!$F:$F,$A71 &amp; "?", 'SOURCE CC'!$C:$C),"..."))</f>
        <v>...</v>
      </c>
      <c r="H71" s="587" t="str">
        <f>IF(COUNTIF('SOURCE CG'!$F:$F,$A71)&gt;0,SUMIF('SOURCE CG'!$F:$F,$A71,'SOURCE CG'!$C:$C),IF(COUNTIF('SOURCE CG'!$F:$F,$A71 &amp; "?")&gt;0,SUMIF('SOURCE CG'!$F:$F,$A71 &amp; "?", 'SOURCE CG'!$C:$C),IF(COUNT(D71:G71)&gt;0,SUM(D71:G71),"...")))</f>
        <v>...</v>
      </c>
      <c r="I71" s="587" t="str">
        <f>IF(COUNTIF('SOURCE SG'!$F:$F,$A71)&gt;0,SUMIF('SOURCE SG'!$F:$F,$A71,'SOURCE SG'!$C:$C),IF(COUNTIF('SOURCE SG'!$F:$F,$A71 &amp; "?")&gt;0,SUMIF('SOURCE SG'!$F:$F,$A71 &amp; "?", 'SOURCE SG'!$C:$C),"..."))</f>
        <v>...</v>
      </c>
      <c r="J71" s="587" t="str">
        <f>IF(COUNTIF('SOURCE LG'!$F:$F,$A71)&gt;0,SUMIF('SOURCE LG'!$F:$F,$A71,'SOURCE LG'!$C:$C),IF(COUNTIF('SOURCE LG'!$F:$F,$A71 &amp; "?")&gt;0,SUMIF('SOURCE LG'!$F:$F,$A71 &amp; "?", 'SOURCE LG'!$C:$C),"..."))</f>
        <v>...</v>
      </c>
      <c r="K71" s="587" t="str">
        <f>IF(COUNTIF('SOURCE CT'!$F:$F,$A71)&gt;0,SUMIF('SOURCE CT'!$F:$F,$A71,'SOURCE CT'!$C:$C),IF(COUNTIF('SOURCE CT'!$F:$F,$A71 &amp; "?")&gt;0,SUMIF('SOURCE CT'!$F:$F,$A71 &amp; "?", 'SOURCE CT'!$C:$C),"..."))</f>
        <v>...</v>
      </c>
      <c r="L71" s="587" t="str">
        <f>IF(COUNTIF('SOURCE GG'!$F:$F,$A71)&gt;0,SUMIF('SOURCE GG'!$F:$F,$A71,'SOURCE GG'!$C:$C),IF(COUNTIF('SOURCE GG'!$F:$F,$A71 &amp; "?")&gt;0,SUMIF('SOURCE GG'!$F:$F,$A71 &amp; "?", 'SOURCE GG'!$C:$C),IF(COUNT(H71:K71)&gt;0,SUM(H71:K71),"...")))</f>
        <v>...</v>
      </c>
      <c r="M71" s="587" t="str">
        <f>IF(COUNTIF('SOURCE NFPC'!$F:$F,$A71)&gt;0,SUMIF('SOURCE NFPC'!$F:$F,$A71,'SOURCE NFPC'!$C:$C),IF(COUNTIF('SOURCE NFPC'!$F:$F,$A71 &amp; "?")&gt;0,SUMIF('SOURCE NFPC'!$F:$F,$A71 &amp; "?", 'SOURCE NFPC'!$C:$C),"..."))</f>
        <v>...</v>
      </c>
      <c r="N71" s="587" t="str">
        <f>IF(COUNTIF('SOURCE CN'!$F:$F,$A71)&gt;0,SUMIF('SOURCE CN'!$F:$F,$A71,'SOURCE CN'!$C:$C),IF(COUNTIF('SOURCE CN'!$F:$F,$A71 &amp; "?")&gt;0,SUMIF('SOURCE CN'!$F:$F,$A71 &amp; "?", 'SOURCE CN'!$C:$C),"..."))</f>
        <v>...</v>
      </c>
      <c r="O71" s="587" t="str">
        <f>IF(COUNTIF('SOURCE NFPS'!$F:$F,$A71)&gt;0,SUMIF('SOURCE NFPS'!$F:$F,$A71,'SOURCE NFPS'!$C:$C),IF(COUNTIF('SOURCE NFPS'!$F:$F,$A71 &amp; "?")&gt;0,SUMIF('SOURCE NFPS'!$F:$F,$A71 &amp; "?", 'SOURCE NFPS'!$C:$C),IF(COUNT(L71:N71)&gt;0,SUM(L71:N71),"...")))</f>
        <v>...</v>
      </c>
      <c r="Q71" s="563">
        <f t="shared" si="0"/>
        <v>0</v>
      </c>
      <c r="R71" s="564">
        <f t="shared" si="1"/>
        <v>0</v>
      </c>
      <c r="S71" s="565">
        <f t="shared" si="2"/>
        <v>0</v>
      </c>
      <c r="U71" s="65">
        <v>6327</v>
      </c>
      <c r="V71" s="65" t="str">
        <f t="shared" si="3"/>
        <v>A6327</v>
      </c>
    </row>
    <row r="72" spans="1:22" ht="10.5" customHeight="1">
      <c r="A72" s="687">
        <v>6328</v>
      </c>
      <c r="B72" s="152" t="s">
        <v>1408</v>
      </c>
      <c r="C72" s="6" t="s">
        <v>1063</v>
      </c>
      <c r="D72" s="589" t="str">
        <f>IF(COUNTIF('SOURCE BA'!$F:$F,$A72)&gt;0,SUMIF('SOURCE BA'!$F:$F,$A72,'SOURCE BA'!$C:$C),IF(COUNTIF('SOURCE BA'!$F:$F,$A72 &amp; "?")&gt;0,SUMIF('SOURCE BA'!$F:$F,$A72 &amp; "?", 'SOURCE BA'!$C:$C),"..."))</f>
        <v>...</v>
      </c>
      <c r="E72" s="589" t="str">
        <f>IF(COUNTIF('SOURCE EA'!$F:$F,$A72)&gt;0,SUMIF('SOURCE EA'!$F:$F,$A72,'SOURCE EA'!$C:$C),IF(COUNTIF('SOURCE EA'!$F:$F,$A72 &amp; "?")&gt;0,SUMIF('SOURCE EA'!$F:$F,$A72 &amp; "?", 'SOURCE EA'!$C:$C),"..."))</f>
        <v>...</v>
      </c>
      <c r="F72" s="589" t="str">
        <f>IF(COUNTIF('SOURCE SS'!$F:$F,$A72)&gt;0,SUMIF('SOURCE SS'!$F:$F,$A72,'SOURCE SS'!$C:$C),IF(COUNTIF('SOURCE SS'!$F:$F,$A72 &amp; "?")&gt;0,SUMIF('SOURCE SS'!$F:$F,$A72 &amp; "?", 'SOURCE SS'!$C:$C),"..."))</f>
        <v>...</v>
      </c>
      <c r="G72" s="589" t="str">
        <f>IF(COUNTIF('SOURCE CC'!$F:$F,$A72)&gt;0,SUMIF('SOURCE CC'!$F:$F,$A72,'SOURCE CC'!$C:$C),IF(COUNTIF('SOURCE CC'!$F:$F,$A72 &amp; "?")&gt;0,SUMIF('SOURCE CC'!$F:$F,$A72 &amp; "?", 'SOURCE CC'!$C:$C),"..."))</f>
        <v>...</v>
      </c>
      <c r="H72" s="589" t="str">
        <f>IF(COUNTIF('SOURCE CG'!$F:$F,$A72)&gt;0,SUMIF('SOURCE CG'!$F:$F,$A72,'SOURCE CG'!$C:$C),IF(COUNTIF('SOURCE CG'!$F:$F,$A72 &amp; "?")&gt;0,SUMIF('SOURCE CG'!$F:$F,$A72 &amp; "?", 'SOURCE CG'!$C:$C),IF(COUNT(D72:G72)&gt;0,SUM(D72:G72),"...")))</f>
        <v>...</v>
      </c>
      <c r="I72" s="589" t="str">
        <f>IF(COUNTIF('SOURCE SG'!$F:$F,$A72)&gt;0,SUMIF('SOURCE SG'!$F:$F,$A72,'SOURCE SG'!$C:$C),IF(COUNTIF('SOURCE SG'!$F:$F,$A72 &amp; "?")&gt;0,SUMIF('SOURCE SG'!$F:$F,$A72 &amp; "?", 'SOURCE SG'!$C:$C),"..."))</f>
        <v>...</v>
      </c>
      <c r="J72" s="589" t="str">
        <f>IF(COUNTIF('SOURCE LG'!$F:$F,$A72)&gt;0,SUMIF('SOURCE LG'!$F:$F,$A72,'SOURCE LG'!$C:$C),IF(COUNTIF('SOURCE LG'!$F:$F,$A72 &amp; "?")&gt;0,SUMIF('SOURCE LG'!$F:$F,$A72 &amp; "?", 'SOURCE LG'!$C:$C),"..."))</f>
        <v>...</v>
      </c>
      <c r="K72" s="589" t="str">
        <f>IF(COUNTIF('SOURCE CT'!$F:$F,$A72)&gt;0,SUMIF('SOURCE CT'!$F:$F,$A72,'SOURCE CT'!$C:$C),IF(COUNTIF('SOURCE CT'!$F:$F,$A72 &amp; "?")&gt;0,SUMIF('SOURCE CT'!$F:$F,$A72 &amp; "?", 'SOURCE CT'!$C:$C),"..."))</f>
        <v>...</v>
      </c>
      <c r="L72" s="589" t="str">
        <f>IF(COUNTIF('SOURCE GG'!$F:$F,$A72)&gt;0,SUMIF('SOURCE GG'!$F:$F,$A72,'SOURCE GG'!$C:$C),IF(COUNTIF('SOURCE GG'!$F:$F,$A72 &amp; "?")&gt;0,SUMIF('SOURCE GG'!$F:$F,$A72 &amp; "?", 'SOURCE GG'!$C:$C),IF(COUNT(H72:K72)&gt;0,SUM(H72:K72),"...")))</f>
        <v>...</v>
      </c>
      <c r="M72" s="589" t="str">
        <f>IF(COUNTIF('SOURCE NFPC'!$F:$F,$A72)&gt;0,SUMIF('SOURCE NFPC'!$F:$F,$A72,'SOURCE NFPC'!$C:$C),IF(COUNTIF('SOURCE NFPC'!$F:$F,$A72 &amp; "?")&gt;0,SUMIF('SOURCE NFPC'!$F:$F,$A72 &amp; "?", 'SOURCE NFPC'!$C:$C),"..."))</f>
        <v>...</v>
      </c>
      <c r="N72" s="589" t="str">
        <f>IF(COUNTIF('SOURCE CN'!$F:$F,$A72)&gt;0,SUMIF('SOURCE CN'!$F:$F,$A72,'SOURCE CN'!$C:$C),IF(COUNTIF('SOURCE CN'!$F:$F,$A72 &amp; "?")&gt;0,SUMIF('SOURCE CN'!$F:$F,$A72 &amp; "?", 'SOURCE CN'!$C:$C),"..."))</f>
        <v>...</v>
      </c>
      <c r="O72" s="589" t="str">
        <f>IF(COUNTIF('SOURCE NFPS'!$F:$F,$A72)&gt;0,SUMIF('SOURCE NFPS'!$F:$F,$A72,'SOURCE NFPS'!$C:$C),IF(COUNTIF('SOURCE NFPS'!$F:$F,$A72 &amp; "?")&gt;0,SUMIF('SOURCE NFPS'!$F:$F,$A72 &amp; "?", 'SOURCE NFPS'!$C:$C),IF(COUNT(L72:N72)&gt;0,SUM(L72:N72),"...")))</f>
        <v>...</v>
      </c>
      <c r="Q72" s="569">
        <f t="shared" si="0"/>
        <v>0</v>
      </c>
      <c r="R72" s="570">
        <f t="shared" si="1"/>
        <v>0</v>
      </c>
      <c r="S72" s="571">
        <f t="shared" si="2"/>
        <v>0</v>
      </c>
      <c r="U72" s="57">
        <v>6328</v>
      </c>
      <c r="V72" s="57" t="str">
        <f t="shared" si="3"/>
        <v>A6328</v>
      </c>
    </row>
    <row r="73" spans="1:22" s="596" customFormat="1" ht="15" customHeight="1">
      <c r="A73" s="590"/>
      <c r="B73" s="591" t="s">
        <v>1051</v>
      </c>
      <c r="C73" s="592" t="s">
        <v>1063</v>
      </c>
      <c r="D73" s="593"/>
      <c r="E73" s="593"/>
      <c r="F73" s="594"/>
      <c r="G73" s="593"/>
      <c r="H73" s="594"/>
      <c r="I73" s="593"/>
      <c r="J73" s="594"/>
      <c r="K73" s="593"/>
      <c r="L73" s="595"/>
      <c r="M73" s="594"/>
      <c r="N73" s="593"/>
      <c r="O73" s="595"/>
      <c r="Q73" s="597"/>
      <c r="R73" s="598"/>
      <c r="S73" s="599"/>
      <c r="U73" s="590"/>
      <c r="V73" s="590"/>
    </row>
    <row r="74" spans="1:22" s="596" customFormat="1" ht="12.75" customHeight="1">
      <c r="A74" s="590" t="s">
        <v>1056</v>
      </c>
      <c r="B74" s="600" t="s">
        <v>1157</v>
      </c>
      <c r="C74" s="592" t="s">
        <v>1063</v>
      </c>
      <c r="D74" s="660" t="str">
        <f>IF(COUNTIF('SOURCE BA'!$F:$F,$A74)&gt;0,SUMIF('SOURCE BA'!$F:$F,$A74,'SOURCE BA'!$C:$C),IF(COUNTIF('SOURCE BA'!$F:$F,$A74 &amp; "?")&gt;0,SUMIF('SOURCE BA'!$F:$F,$A74 &amp; "?", 'SOURCE BA'!$C:$C),"..."))</f>
        <v>...</v>
      </c>
      <c r="E74" s="660" t="str">
        <f>IF(COUNTIF('SOURCE EA'!$F:$F,$A74)&gt;0,SUMIF('SOURCE EA'!$F:$F,$A74,'SOURCE EA'!$C:$C),IF(COUNTIF('SOURCE EA'!$F:$F,$A74 &amp; "?")&gt;0,SUMIF('SOURCE EA'!$F:$F,$A74 &amp; "?", 'SOURCE EA'!$C:$C),"..."))</f>
        <v>...</v>
      </c>
      <c r="F74" s="660" t="str">
        <f>IF(COUNTIF('SOURCE SS'!$F:$F,$A74)&gt;0,SUMIF('SOURCE SS'!$F:$F,$A74,'SOURCE SS'!$C:$C),IF(COUNTIF('SOURCE SS'!$F:$F,$A74 &amp; "?")&gt;0,SUMIF('SOURCE SS'!$F:$F,$A74 &amp; "?", 'SOURCE SS'!$C:$C),"..."))</f>
        <v>...</v>
      </c>
      <c r="G74" s="660" t="str">
        <f>IF(COUNTIF('SOURCE CC'!$F:$F,$A74)&gt;0,SUMIF('SOURCE CC'!$F:$F,$A74,'SOURCE CC'!$C:$C),IF(COUNTIF('SOURCE CC'!$F:$F,$A74 &amp; "?")&gt;0,SUMIF('SOURCE CC'!$F:$F,$A74 &amp; "?", 'SOURCE CC'!$C:$C),"..."))</f>
        <v>...</v>
      </c>
      <c r="H74" s="660" t="str">
        <f>IF(COUNTIF('SOURCE CG'!$F:$F,$A74)&gt;0,SUMIF('SOURCE CG'!$F:$F,$A74,'SOURCE CG'!$C:$C),IF(COUNTIF('SOURCE CG'!$F:$F,$A74 &amp; "?")&gt;0,SUMIF('SOURCE CG'!$F:$F,$A74 &amp; "?", 'SOURCE CG'!$C:$C),IF(COUNT(D74:G74)&gt;0,SUM(D74:G74),"...")))</f>
        <v>...</v>
      </c>
      <c r="I74" s="660" t="str">
        <f>IF(COUNTIF('SOURCE SG'!$F:$F,$A74)&gt;0,SUMIF('SOURCE SG'!$F:$F,$A74,'SOURCE SG'!$C:$C),IF(COUNTIF('SOURCE SG'!$F:$F,$A74 &amp; "?")&gt;0,SUMIF('SOURCE SG'!$F:$F,$A74 &amp; "?", 'SOURCE SG'!$C:$C),"..."))</f>
        <v>...</v>
      </c>
      <c r="J74" s="660" t="str">
        <f>IF(COUNTIF('SOURCE LG'!$F:$F,$A74)&gt;0,SUMIF('SOURCE LG'!$F:$F,$A74,'SOURCE LG'!$C:$C),IF(COUNTIF('SOURCE LG'!$F:$F,$A74 &amp; "?")&gt;0,SUMIF('SOURCE LG'!$F:$F,$A74 &amp; "?", 'SOURCE LG'!$C:$C),"..."))</f>
        <v>...</v>
      </c>
      <c r="K74" s="660" t="str">
        <f>IF(COUNTIF('SOURCE CT'!$F:$F,$A74)&gt;0,SUMIF('SOURCE CT'!$F:$F,$A74,'SOURCE CT'!$C:$C),IF(COUNTIF('SOURCE CT'!$F:$F,$A74 &amp; "?")&gt;0,SUMIF('SOURCE CT'!$F:$F,$A74 &amp; "?", 'SOURCE CT'!$C:$C),"..."))</f>
        <v>...</v>
      </c>
      <c r="L74" s="660" t="str">
        <f>IF(COUNTIF('SOURCE GG'!$F:$F,$A74)&gt;0,SUMIF('SOURCE GG'!$F:$F,$A74,'SOURCE GG'!$C:$C),IF(COUNTIF('SOURCE GG'!$F:$F,$A74 &amp; "?")&gt;0,SUMIF('SOURCE GG'!$F:$F,$A74 &amp; "?", 'SOURCE GG'!$C:$C),IF(COUNT(H74:K74)&gt;0,SUM(H74:K74),"...")))</f>
        <v>...</v>
      </c>
      <c r="M74" s="660" t="str">
        <f>IF(COUNTIF('SOURCE NFPC'!$F:$F,$A74)&gt;0,SUMIF('SOURCE NFPC'!$F:$F,$A74,'SOURCE NFPC'!$C:$C),IF(COUNTIF('SOURCE NFPC'!$F:$F,$A74 &amp; "?")&gt;0,SUMIF('SOURCE NFPC'!$F:$F,$A74 &amp; "?", 'SOURCE NFPC'!$C:$C),"..."))</f>
        <v>...</v>
      </c>
      <c r="N74" s="660" t="str">
        <f>IF(COUNTIF('SOURCE CN'!$F:$F,$A74)&gt;0,SUMIF('SOURCE CN'!$F:$F,$A74,'SOURCE CN'!$C:$C),IF(COUNTIF('SOURCE CN'!$F:$F,$A74 &amp; "?")&gt;0,SUMIF('SOURCE CN'!$F:$F,$A74 &amp; "?", 'SOURCE CN'!$C:$C),"..."))</f>
        <v>...</v>
      </c>
      <c r="O74" s="660" t="str">
        <f>IF(COUNTIF('SOURCE NFPS'!$F:$F,$A74)&gt;0,SUMIF('SOURCE NFPS'!$F:$F,$A74,'SOURCE NFPS'!$C:$C),IF(COUNTIF('SOURCE NFPS'!$F:$F,$A74 &amp; "?")&gt;0,SUMIF('SOURCE NFPS'!$F:$F,$A74 &amp; "?", 'SOURCE NFPS'!$C:$C),IF(COUNT(L74:N74)&gt;0,SUM(L74:N74),"...")))</f>
        <v>...</v>
      </c>
      <c r="Q74" s="610">
        <f t="shared" si="0"/>
        <v>0</v>
      </c>
      <c r="R74" s="611">
        <f t="shared" si="1"/>
        <v>0</v>
      </c>
      <c r="S74" s="612">
        <f t="shared" si="2"/>
        <v>0</v>
      </c>
      <c r="U74" s="590" t="s">
        <v>1056</v>
      </c>
      <c r="V74" s="590" t="str">
        <f t="shared" si="3"/>
        <v>A6M2</v>
      </c>
    </row>
    <row r="75" spans="1:22" s="596" customFormat="1" ht="12.75" customHeight="1">
      <c r="A75" s="590" t="s">
        <v>1057</v>
      </c>
      <c r="B75" s="600" t="s">
        <v>2348</v>
      </c>
      <c r="C75" s="592" t="s">
        <v>1063</v>
      </c>
      <c r="D75" s="660" t="str">
        <f>IF(COUNTIF('SOURCE BA'!$F:$F,$A75)&gt;0,SUMIF('SOURCE BA'!$F:$F,$A75,'SOURCE BA'!$C:$C),IF(COUNTIF('SOURCE BA'!$F:$F,$A75 &amp; "?")&gt;0,SUMIF('SOURCE BA'!$F:$F,$A75 &amp; "?", 'SOURCE BA'!$C:$C),"..."))</f>
        <v>...</v>
      </c>
      <c r="E75" s="660" t="str">
        <f>IF(COUNTIF('SOURCE EA'!$F:$F,$A75)&gt;0,SUMIF('SOURCE EA'!$F:$F,$A75,'SOURCE EA'!$C:$C),IF(COUNTIF('SOURCE EA'!$F:$F,$A75 &amp; "?")&gt;0,SUMIF('SOURCE EA'!$F:$F,$A75 &amp; "?", 'SOURCE EA'!$C:$C),"..."))</f>
        <v>...</v>
      </c>
      <c r="F75" s="701" t="str">
        <f>IF(COUNTIF('SOURCE SS'!$F:$F,$A75)&gt;0,SUMIF('SOURCE SS'!$F:$F,$A75,'SOURCE SS'!$C:$C),IF(COUNTIF('SOURCE SS'!$F:$F,$A75 &amp; "?")&gt;0,SUMIF('SOURCE SS'!$F:$F,$A75 &amp; "?", 'SOURCE SS'!$C:$C),"..."))</f>
        <v>...</v>
      </c>
      <c r="G75" s="660" t="str">
        <f>IF(COUNTIF('SOURCE CC'!$F:$F,$A75)&gt;0,SUMIF('SOURCE CC'!$F:$F,$A75,'SOURCE CC'!$C:$C),IF(COUNTIF('SOURCE CC'!$F:$F,$A75 &amp; "?")&gt;0,SUMIF('SOURCE CC'!$F:$F,$A75 &amp; "?", 'SOURCE CC'!$C:$C),"..."))</f>
        <v>...</v>
      </c>
      <c r="H75" s="701" t="str">
        <f>IF(COUNTIF('SOURCE CG'!$F:$F,$A75)&gt;0,SUMIF('SOURCE CG'!$F:$F,$A75,'SOURCE CG'!$C:$C),IF(COUNTIF('SOURCE CG'!$F:$F,$A75 &amp; "?")&gt;0,SUMIF('SOURCE CG'!$F:$F,$A75 &amp; "?", 'SOURCE CG'!$C:$C),IF(COUNT(D75:G75)&gt;0,SUM(D75:G75),"...")))</f>
        <v>...</v>
      </c>
      <c r="I75" s="660" t="str">
        <f>IF(COUNTIF('SOURCE SG'!$F:$F,$A75)&gt;0,SUMIF('SOURCE SG'!$F:$F,$A75,'SOURCE SG'!$C:$C),IF(COUNTIF('SOURCE SG'!$F:$F,$A75 &amp; "?")&gt;0,SUMIF('SOURCE SG'!$F:$F,$A75 &amp; "?", 'SOURCE SG'!$C:$C),"..."))</f>
        <v>...</v>
      </c>
      <c r="J75" s="701" t="str">
        <f>IF(COUNTIF('SOURCE LG'!$F:$F,$A75)&gt;0,SUMIF('SOURCE LG'!$F:$F,$A75,'SOURCE LG'!$C:$C),IF(COUNTIF('SOURCE LG'!$F:$F,$A75 &amp; "?")&gt;0,SUMIF('SOURCE LG'!$F:$F,$A75 &amp; "?", 'SOURCE LG'!$C:$C),"..."))</f>
        <v>...</v>
      </c>
      <c r="K75" s="660" t="str">
        <f>IF(COUNTIF('SOURCE CT'!$F:$F,$A75)&gt;0,SUMIF('SOURCE CT'!$F:$F,$A75,'SOURCE CT'!$C:$C),IF(COUNTIF('SOURCE CT'!$F:$F,$A75 &amp; "?")&gt;0,SUMIF('SOURCE CT'!$F:$F,$A75 &amp; "?", 'SOURCE CT'!$C:$C),"..."))</f>
        <v>...</v>
      </c>
      <c r="L75" s="705" t="str">
        <f>IF(COUNTIF('SOURCE GG'!$F:$F,$A75)&gt;0,SUMIF('SOURCE GG'!$F:$F,$A75,'SOURCE GG'!$C:$C),IF(COUNTIF('SOURCE GG'!$F:$F,$A75 &amp; "?")&gt;0,SUMIF('SOURCE GG'!$F:$F,$A75 &amp; "?", 'SOURCE GG'!$C:$C),IF(COUNT(H75:K75)&gt;0,SUM(H75:K75),"...")))</f>
        <v>...</v>
      </c>
      <c r="M75" s="701" t="str">
        <f>IF(COUNTIF('SOURCE NFPC'!$F:$F,$A75)&gt;0,SUMIF('SOURCE NFPC'!$F:$F,$A75,'SOURCE NFPC'!$C:$C),IF(COUNTIF('SOURCE NFPC'!$F:$F,$A75 &amp; "?")&gt;0,SUMIF('SOURCE NFPC'!$F:$F,$A75 &amp; "?", 'SOURCE NFPC'!$C:$C),"..."))</f>
        <v>...</v>
      </c>
      <c r="N75" s="660" t="str">
        <f>IF(COUNTIF('SOURCE CN'!$F:$F,$A75)&gt;0,SUMIF('SOURCE CN'!$F:$F,$A75,'SOURCE CN'!$C:$C),IF(COUNTIF('SOURCE CN'!$F:$F,$A75 &amp; "?")&gt;0,SUMIF('SOURCE CN'!$F:$F,$A75 &amp; "?", 'SOURCE CN'!$C:$C),"..."))</f>
        <v>...</v>
      </c>
      <c r="O75" s="705" t="str">
        <f>IF(COUNTIF('SOURCE NFPS'!$F:$F,$A75)&gt;0,SUMIF('SOURCE NFPS'!$F:$F,$A75,'SOURCE NFPS'!$C:$C),IF(COUNTIF('SOURCE NFPS'!$F:$F,$A75 &amp; "?")&gt;0,SUMIF('SOURCE NFPS'!$F:$F,$A75 &amp; "?", 'SOURCE NFPS'!$C:$C),IF(COUNT(L75:N75)&gt;0,SUM(L75:N75),"...")))</f>
        <v>...</v>
      </c>
      <c r="Q75" s="610">
        <f t="shared" si="0"/>
        <v>0</v>
      </c>
      <c r="R75" s="611">
        <f t="shared" si="1"/>
        <v>0</v>
      </c>
      <c r="S75" s="612">
        <f t="shared" si="2"/>
        <v>0</v>
      </c>
      <c r="U75" s="590" t="s">
        <v>1057</v>
      </c>
      <c r="V75" s="590" t="str">
        <f t="shared" si="3"/>
        <v>A6M3</v>
      </c>
    </row>
    <row r="76" spans="1:22" s="596" customFormat="1" ht="12.75" customHeight="1">
      <c r="A76" s="590" t="s">
        <v>1158</v>
      </c>
      <c r="B76" s="600" t="s">
        <v>2349</v>
      </c>
      <c r="C76" s="592" t="s">
        <v>1063</v>
      </c>
      <c r="D76" s="660" t="str">
        <f>IF(COUNTIF('SOURCE BA'!$F:$F,$A76)&gt;0,SUMIF('SOURCE BA'!$F:$F,$A76,'SOURCE BA'!$C:$C),IF(COUNTIF('SOURCE BA'!$F:$F,$A76 &amp; "?")&gt;0,SUMIF('SOURCE BA'!$F:$F,$A76 &amp; "?", 'SOURCE BA'!$C:$C),"..."))</f>
        <v>...</v>
      </c>
      <c r="E76" s="660" t="str">
        <f>IF(COUNTIF('SOURCE EA'!$F:$F,$A76)&gt;0,SUMIF('SOURCE EA'!$F:$F,$A76,'SOURCE EA'!$C:$C),IF(COUNTIF('SOURCE EA'!$F:$F,$A76 &amp; "?")&gt;0,SUMIF('SOURCE EA'!$F:$F,$A76 &amp; "?", 'SOURCE EA'!$C:$C),"..."))</f>
        <v>...</v>
      </c>
      <c r="F76" s="701" t="str">
        <f>IF(COUNTIF('SOURCE SS'!$F:$F,$A76)&gt;0,SUMIF('SOURCE SS'!$F:$F,$A76,'SOURCE SS'!$C:$C),IF(COUNTIF('SOURCE SS'!$F:$F,$A76 &amp; "?")&gt;0,SUMIF('SOURCE SS'!$F:$F,$A76 &amp; "?", 'SOURCE SS'!$C:$C),"..."))</f>
        <v>...</v>
      </c>
      <c r="G76" s="660" t="str">
        <f>IF(COUNTIF('SOURCE CC'!$F:$F,$A76)&gt;0,SUMIF('SOURCE CC'!$F:$F,$A76,'SOURCE CC'!$C:$C),IF(COUNTIF('SOURCE CC'!$F:$F,$A76 &amp; "?")&gt;0,SUMIF('SOURCE CC'!$F:$F,$A76 &amp; "?", 'SOURCE CC'!$C:$C),"..."))</f>
        <v>...</v>
      </c>
      <c r="H76" s="701" t="str">
        <f>IF(COUNTIF('SOURCE CG'!$F:$F,$A76)&gt;0,SUMIF('SOURCE CG'!$F:$F,$A76,'SOURCE CG'!$C:$C),IF(COUNTIF('SOURCE CG'!$F:$F,$A76 &amp; "?")&gt;0,SUMIF('SOURCE CG'!$F:$F,$A76 &amp; "?", 'SOURCE CG'!$C:$C),IF(COUNT(D76:G76)&gt;0,SUM(D76:G76),"...")))</f>
        <v>...</v>
      </c>
      <c r="I76" s="660" t="str">
        <f>IF(COUNTIF('SOURCE SG'!$F:$F,$A76)&gt;0,SUMIF('SOURCE SG'!$F:$F,$A76,'SOURCE SG'!$C:$C),IF(COUNTIF('SOURCE SG'!$F:$F,$A76 &amp; "?")&gt;0,SUMIF('SOURCE SG'!$F:$F,$A76 &amp; "?", 'SOURCE SG'!$C:$C),"..."))</f>
        <v>...</v>
      </c>
      <c r="J76" s="701" t="str">
        <f>IF(COUNTIF('SOURCE LG'!$F:$F,$A76)&gt;0,SUMIF('SOURCE LG'!$F:$F,$A76,'SOURCE LG'!$C:$C),IF(COUNTIF('SOURCE LG'!$F:$F,$A76 &amp; "?")&gt;0,SUMIF('SOURCE LG'!$F:$F,$A76 &amp; "?", 'SOURCE LG'!$C:$C),"..."))</f>
        <v>...</v>
      </c>
      <c r="K76" s="660" t="str">
        <f>IF(COUNTIF('SOURCE CT'!$F:$F,$A76)&gt;0,SUMIF('SOURCE CT'!$F:$F,$A76,'SOURCE CT'!$C:$C),IF(COUNTIF('SOURCE CT'!$F:$F,$A76 &amp; "?")&gt;0,SUMIF('SOURCE CT'!$F:$F,$A76 &amp; "?", 'SOURCE CT'!$C:$C),"..."))</f>
        <v>...</v>
      </c>
      <c r="L76" s="705" t="str">
        <f>IF(COUNTIF('SOURCE GG'!$F:$F,$A76)&gt;0,SUMIF('SOURCE GG'!$F:$F,$A76,'SOURCE GG'!$C:$C),IF(COUNTIF('SOURCE GG'!$F:$F,$A76 &amp; "?")&gt;0,SUMIF('SOURCE GG'!$F:$F,$A76 &amp; "?", 'SOURCE GG'!$C:$C),IF(COUNT(H76:K76)&gt;0,SUM(H76:K76),"...")))</f>
        <v>...</v>
      </c>
      <c r="M76" s="701" t="str">
        <f>IF(COUNTIF('SOURCE NFPC'!$F:$F,$A76)&gt;0,SUMIF('SOURCE NFPC'!$F:$F,$A76,'SOURCE NFPC'!$C:$C),IF(COUNTIF('SOURCE NFPC'!$F:$F,$A76 &amp; "?")&gt;0,SUMIF('SOURCE NFPC'!$F:$F,$A76 &amp; "?", 'SOURCE NFPC'!$C:$C),"..."))</f>
        <v>...</v>
      </c>
      <c r="N76" s="660" t="str">
        <f>IF(COUNTIF('SOURCE CN'!$F:$F,$A76)&gt;0,SUMIF('SOURCE CN'!$F:$F,$A76,'SOURCE CN'!$C:$C),IF(COUNTIF('SOURCE CN'!$F:$F,$A76 &amp; "?")&gt;0,SUMIF('SOURCE CN'!$F:$F,$A76 &amp; "?", 'SOURCE CN'!$C:$C),"..."))</f>
        <v>...</v>
      </c>
      <c r="O76" s="705" t="str">
        <f>IF(COUNTIF('SOURCE NFPS'!$F:$F,$A76)&gt;0,SUMIF('SOURCE NFPS'!$F:$F,$A76,'SOURCE NFPS'!$C:$C),IF(COUNTIF('SOURCE NFPS'!$F:$F,$A76 &amp; "?")&gt;0,SUMIF('SOURCE NFPS'!$F:$F,$A76 &amp; "?", 'SOURCE NFPS'!$C:$C),IF(COUNT(L76:N76)&gt;0,SUM(L76:N76),"...")))</f>
        <v>...</v>
      </c>
      <c r="Q76" s="610">
        <f t="shared" ref="Q76:Q81" si="4">SUM(H76)-SUM(D76)-SUM(E76)-SUM(F76)-SUM(G76)</f>
        <v>0</v>
      </c>
      <c r="R76" s="611">
        <f t="shared" ref="R76:R81" si="5">SUM(L76)-SUM(H76)-SUM(I76)-SUM(J76)-SUM(K76)</f>
        <v>0</v>
      </c>
      <c r="S76" s="612">
        <f t="shared" ref="S76:S81" si="6">SUM(O76)-SUM(L76)-SUM(M76)-SUM(N76)</f>
        <v>0</v>
      </c>
      <c r="U76" s="590" t="s">
        <v>1158</v>
      </c>
      <c r="V76" s="590" t="str">
        <f t="shared" ref="V76:V81" si="7">"A"&amp;""&amp;U76</f>
        <v>A6M35</v>
      </c>
    </row>
    <row r="77" spans="1:22" s="596" customFormat="1" ht="12.75" customHeight="1">
      <c r="A77" s="590" t="s">
        <v>794</v>
      </c>
      <c r="B77" s="600" t="s">
        <v>2350</v>
      </c>
      <c r="C77" s="592" t="s">
        <v>1063</v>
      </c>
      <c r="D77" s="660" t="str">
        <f>IF(COUNTIF('SOURCE BA'!$F:$F,$A77)&gt;0,SUMIF('SOURCE BA'!$F:$F,$A77,'SOURCE BA'!$C:$C),IF(COUNTIF('SOURCE BA'!$F:$F,$A77 &amp; "?")&gt;0,SUMIF('SOURCE BA'!$F:$F,$A77 &amp; "?", 'SOURCE BA'!$C:$C),"..."))</f>
        <v>...</v>
      </c>
      <c r="E77" s="660" t="str">
        <f>IF(COUNTIF('SOURCE EA'!$F:$F,$A77)&gt;0,SUMIF('SOURCE EA'!$F:$F,$A77,'SOURCE EA'!$C:$C),IF(COUNTIF('SOURCE EA'!$F:$F,$A77 &amp; "?")&gt;0,SUMIF('SOURCE EA'!$F:$F,$A77 &amp; "?", 'SOURCE EA'!$C:$C),"..."))</f>
        <v>...</v>
      </c>
      <c r="F77" s="701" t="str">
        <f>IF(COUNTIF('SOURCE SS'!$F:$F,$A77)&gt;0,SUMIF('SOURCE SS'!$F:$F,$A77,'SOURCE SS'!$C:$C),IF(COUNTIF('SOURCE SS'!$F:$F,$A77 &amp; "?")&gt;0,SUMIF('SOURCE SS'!$F:$F,$A77 &amp; "?", 'SOURCE SS'!$C:$C),"..."))</f>
        <v>...</v>
      </c>
      <c r="G77" s="660" t="str">
        <f>IF(COUNTIF('SOURCE CC'!$F:$F,$A77)&gt;0,SUMIF('SOURCE CC'!$F:$F,$A77,'SOURCE CC'!$C:$C),IF(COUNTIF('SOURCE CC'!$F:$F,$A77 &amp; "?")&gt;0,SUMIF('SOURCE CC'!$F:$F,$A77 &amp; "?", 'SOURCE CC'!$C:$C),"..."))</f>
        <v>...</v>
      </c>
      <c r="H77" s="701" t="str">
        <f>IF(COUNTIF('SOURCE CG'!$F:$F,$A77)&gt;0,SUMIF('SOURCE CG'!$F:$F,$A77,'SOURCE CG'!$C:$C),IF(COUNTIF('SOURCE CG'!$F:$F,$A77 &amp; "?")&gt;0,SUMIF('SOURCE CG'!$F:$F,$A77 &amp; "?", 'SOURCE CG'!$C:$C),IF(COUNT(D77:G77)&gt;0,SUM(D77:G77),"...")))</f>
        <v>...</v>
      </c>
      <c r="I77" s="660" t="str">
        <f>IF(COUNTIF('SOURCE SG'!$F:$F,$A77)&gt;0,SUMIF('SOURCE SG'!$F:$F,$A77,'SOURCE SG'!$C:$C),IF(COUNTIF('SOURCE SG'!$F:$F,$A77 &amp; "?")&gt;0,SUMIF('SOURCE SG'!$F:$F,$A77 &amp; "?", 'SOURCE SG'!$C:$C),"..."))</f>
        <v>...</v>
      </c>
      <c r="J77" s="701" t="str">
        <f>IF(COUNTIF('SOURCE LG'!$F:$F,$A77)&gt;0,SUMIF('SOURCE LG'!$F:$F,$A77,'SOURCE LG'!$C:$C),IF(COUNTIF('SOURCE LG'!$F:$F,$A77 &amp; "?")&gt;0,SUMIF('SOURCE LG'!$F:$F,$A77 &amp; "?", 'SOURCE LG'!$C:$C),"..."))</f>
        <v>...</v>
      </c>
      <c r="K77" s="660" t="str">
        <f>IF(COUNTIF('SOURCE CT'!$F:$F,$A77)&gt;0,SUMIF('SOURCE CT'!$F:$F,$A77,'SOURCE CT'!$C:$C),IF(COUNTIF('SOURCE CT'!$F:$F,$A77 &amp; "?")&gt;0,SUMIF('SOURCE CT'!$F:$F,$A77 &amp; "?", 'SOURCE CT'!$C:$C),"..."))</f>
        <v>...</v>
      </c>
      <c r="L77" s="705" t="str">
        <f>IF(COUNTIF('SOURCE GG'!$F:$F,$A77)&gt;0,SUMIF('SOURCE GG'!$F:$F,$A77,'SOURCE GG'!$C:$C),IF(COUNTIF('SOURCE GG'!$F:$F,$A77 &amp; "?")&gt;0,SUMIF('SOURCE GG'!$F:$F,$A77 &amp; "?", 'SOURCE GG'!$C:$C),IF(COUNT(H77:K77)&gt;0,SUM(H77:K77),"...")))</f>
        <v>...</v>
      </c>
      <c r="M77" s="701" t="str">
        <f>IF(COUNTIF('SOURCE NFPC'!$F:$F,$A77)&gt;0,SUMIF('SOURCE NFPC'!$F:$F,$A77,'SOURCE NFPC'!$C:$C),IF(COUNTIF('SOURCE NFPC'!$F:$F,$A77 &amp; "?")&gt;0,SUMIF('SOURCE NFPC'!$F:$F,$A77 &amp; "?", 'SOURCE NFPC'!$C:$C),"..."))</f>
        <v>...</v>
      </c>
      <c r="N77" s="660" t="str">
        <f>IF(COUNTIF('SOURCE CN'!$F:$F,$A77)&gt;0,SUMIF('SOURCE CN'!$F:$F,$A77,'SOURCE CN'!$C:$C),IF(COUNTIF('SOURCE CN'!$F:$F,$A77 &amp; "?")&gt;0,SUMIF('SOURCE CN'!$F:$F,$A77 &amp; "?", 'SOURCE CN'!$C:$C),"..."))</f>
        <v>...</v>
      </c>
      <c r="O77" s="705" t="str">
        <f>IF(COUNTIF('SOURCE NFPS'!$F:$F,$A77)&gt;0,SUMIF('SOURCE NFPS'!$F:$F,$A77,'SOURCE NFPS'!$C:$C),IF(COUNTIF('SOURCE NFPS'!$F:$F,$A77 &amp; "?")&gt;0,SUMIF('SOURCE NFPS'!$F:$F,$A77 &amp; "?", 'SOURCE NFPS'!$C:$C),IF(COUNT(L77:N77)&gt;0,SUM(L77:N77),"...")))</f>
        <v>...</v>
      </c>
      <c r="Q77" s="610">
        <f t="shared" si="4"/>
        <v>0</v>
      </c>
      <c r="R77" s="611">
        <f t="shared" si="5"/>
        <v>0</v>
      </c>
      <c r="S77" s="612">
        <f t="shared" si="6"/>
        <v>0</v>
      </c>
      <c r="U77" s="590" t="s">
        <v>794</v>
      </c>
      <c r="V77" s="590" t="str">
        <f t="shared" si="7"/>
        <v>A6M4</v>
      </c>
    </row>
    <row r="78" spans="1:22" s="596" customFormat="1" ht="12.75" customHeight="1">
      <c r="A78" s="590" t="s">
        <v>795</v>
      </c>
      <c r="B78" s="600" t="s">
        <v>2351</v>
      </c>
      <c r="C78" s="592" t="s">
        <v>1063</v>
      </c>
      <c r="D78" s="660" t="str">
        <f>IF(COUNTIF('SOURCE BA'!$F:$F,$A78)&gt;0,SUMIF('SOURCE BA'!$F:$F,$A78,'SOURCE BA'!$C:$C),IF(COUNTIF('SOURCE BA'!$F:$F,$A78 &amp; "?")&gt;0,SUMIF('SOURCE BA'!$F:$F,$A78 &amp; "?", 'SOURCE BA'!$C:$C),"..."))</f>
        <v>...</v>
      </c>
      <c r="E78" s="660" t="str">
        <f>IF(COUNTIF('SOURCE EA'!$F:$F,$A78)&gt;0,SUMIF('SOURCE EA'!$F:$F,$A78,'SOURCE EA'!$C:$C),IF(COUNTIF('SOURCE EA'!$F:$F,$A78 &amp; "?")&gt;0,SUMIF('SOURCE EA'!$F:$F,$A78 &amp; "?", 'SOURCE EA'!$C:$C),"..."))</f>
        <v>...</v>
      </c>
      <c r="F78" s="701" t="str">
        <f>IF(COUNTIF('SOURCE SS'!$F:$F,$A78)&gt;0,SUMIF('SOURCE SS'!$F:$F,$A78,'SOURCE SS'!$C:$C),IF(COUNTIF('SOURCE SS'!$F:$F,$A78 &amp; "?")&gt;0,SUMIF('SOURCE SS'!$F:$F,$A78 &amp; "?", 'SOURCE SS'!$C:$C),"..."))</f>
        <v>...</v>
      </c>
      <c r="G78" s="660" t="str">
        <f>IF(COUNTIF('SOURCE CC'!$F:$F,$A78)&gt;0,SUMIF('SOURCE CC'!$F:$F,$A78,'SOURCE CC'!$C:$C),IF(COUNTIF('SOURCE CC'!$F:$F,$A78 &amp; "?")&gt;0,SUMIF('SOURCE CC'!$F:$F,$A78 &amp; "?", 'SOURCE CC'!$C:$C),"..."))</f>
        <v>...</v>
      </c>
      <c r="H78" s="701" t="str">
        <f>IF(COUNTIF('SOURCE CG'!$F:$F,$A78)&gt;0,SUMIF('SOURCE CG'!$F:$F,$A78,'SOURCE CG'!$C:$C),IF(COUNTIF('SOURCE CG'!$F:$F,$A78 &amp; "?")&gt;0,SUMIF('SOURCE CG'!$F:$F,$A78 &amp; "?", 'SOURCE CG'!$C:$C),IF(COUNT(D78:G78)&gt;0,SUM(D78:G78),"...")))</f>
        <v>...</v>
      </c>
      <c r="I78" s="660" t="str">
        <f>IF(COUNTIF('SOURCE SG'!$F:$F,$A78)&gt;0,SUMIF('SOURCE SG'!$F:$F,$A78,'SOURCE SG'!$C:$C),IF(COUNTIF('SOURCE SG'!$F:$F,$A78 &amp; "?")&gt;0,SUMIF('SOURCE SG'!$F:$F,$A78 &amp; "?", 'SOURCE SG'!$C:$C),"..."))</f>
        <v>...</v>
      </c>
      <c r="J78" s="701" t="str">
        <f>IF(COUNTIF('SOURCE LG'!$F:$F,$A78)&gt;0,SUMIF('SOURCE LG'!$F:$F,$A78,'SOURCE LG'!$C:$C),IF(COUNTIF('SOURCE LG'!$F:$F,$A78 &amp; "?")&gt;0,SUMIF('SOURCE LG'!$F:$F,$A78 &amp; "?", 'SOURCE LG'!$C:$C),"..."))</f>
        <v>...</v>
      </c>
      <c r="K78" s="660" t="str">
        <f>IF(COUNTIF('SOURCE CT'!$F:$F,$A78)&gt;0,SUMIF('SOURCE CT'!$F:$F,$A78,'SOURCE CT'!$C:$C),IF(COUNTIF('SOURCE CT'!$F:$F,$A78 &amp; "?")&gt;0,SUMIF('SOURCE CT'!$F:$F,$A78 &amp; "?", 'SOURCE CT'!$C:$C),"..."))</f>
        <v>...</v>
      </c>
      <c r="L78" s="705" t="str">
        <f>IF(COUNTIF('SOURCE GG'!$F:$F,$A78)&gt;0,SUMIF('SOURCE GG'!$F:$F,$A78,'SOURCE GG'!$C:$C),IF(COUNTIF('SOURCE GG'!$F:$F,$A78 &amp; "?")&gt;0,SUMIF('SOURCE GG'!$F:$F,$A78 &amp; "?", 'SOURCE GG'!$C:$C),IF(COUNT(H78:K78)&gt;0,SUM(H78:K78),"...")))</f>
        <v>...</v>
      </c>
      <c r="M78" s="701" t="str">
        <f>IF(COUNTIF('SOURCE NFPC'!$F:$F,$A78)&gt;0,SUMIF('SOURCE NFPC'!$F:$F,$A78,'SOURCE NFPC'!$C:$C),IF(COUNTIF('SOURCE NFPC'!$F:$F,$A78 &amp; "?")&gt;0,SUMIF('SOURCE NFPC'!$F:$F,$A78 &amp; "?", 'SOURCE NFPC'!$C:$C),"..."))</f>
        <v>...</v>
      </c>
      <c r="N78" s="660" t="str">
        <f>IF(COUNTIF('SOURCE CN'!$F:$F,$A78)&gt;0,SUMIF('SOURCE CN'!$F:$F,$A78,'SOURCE CN'!$C:$C),IF(COUNTIF('SOURCE CN'!$F:$F,$A78 &amp; "?")&gt;0,SUMIF('SOURCE CN'!$F:$F,$A78 &amp; "?", 'SOURCE CN'!$C:$C),"..."))</f>
        <v>...</v>
      </c>
      <c r="O78" s="705" t="str">
        <f>IF(COUNTIF('SOURCE NFPS'!$F:$F,$A78)&gt;0,SUMIF('SOURCE NFPS'!$F:$F,$A78,'SOURCE NFPS'!$C:$C),IF(COUNTIF('SOURCE NFPS'!$F:$F,$A78 &amp; "?")&gt;0,SUMIF('SOURCE NFPS'!$F:$F,$A78 &amp; "?", 'SOURCE NFPS'!$C:$C),IF(COUNT(L78:N78)&gt;0,SUM(L78:N78),"...")))</f>
        <v>...</v>
      </c>
      <c r="Q78" s="610">
        <f t="shared" si="4"/>
        <v>0</v>
      </c>
      <c r="R78" s="611">
        <f t="shared" si="5"/>
        <v>0</v>
      </c>
      <c r="S78" s="612">
        <f t="shared" si="6"/>
        <v>0</v>
      </c>
      <c r="U78" s="590" t="s">
        <v>795</v>
      </c>
      <c r="V78" s="590" t="str">
        <f t="shared" si="7"/>
        <v>A6M5</v>
      </c>
    </row>
    <row r="79" spans="1:22" s="596" customFormat="1" ht="12.75" customHeight="1">
      <c r="A79" s="590" t="s">
        <v>796</v>
      </c>
      <c r="B79" s="600" t="s">
        <v>2352</v>
      </c>
      <c r="C79" s="592" t="s">
        <v>1063</v>
      </c>
      <c r="D79" s="660" t="str">
        <f>IF(COUNTIF('SOURCE BA'!$F:$F,$A79)&gt;0,SUMIF('SOURCE BA'!$F:$F,$A79,'SOURCE BA'!$C:$C),IF(COUNTIF('SOURCE BA'!$F:$F,$A79 &amp; "?")&gt;0,SUMIF('SOURCE BA'!$F:$F,$A79 &amp; "?", 'SOURCE BA'!$C:$C),"..."))</f>
        <v>...</v>
      </c>
      <c r="E79" s="660" t="str">
        <f>IF(COUNTIF('SOURCE EA'!$F:$F,$A79)&gt;0,SUMIF('SOURCE EA'!$F:$F,$A79,'SOURCE EA'!$C:$C),IF(COUNTIF('SOURCE EA'!$F:$F,$A79 &amp; "?")&gt;0,SUMIF('SOURCE EA'!$F:$F,$A79 &amp; "?", 'SOURCE EA'!$C:$C),"..."))</f>
        <v>...</v>
      </c>
      <c r="F79" s="701" t="str">
        <f>IF(COUNTIF('SOURCE SS'!$F:$F,$A79)&gt;0,SUMIF('SOURCE SS'!$F:$F,$A79,'SOURCE SS'!$C:$C),IF(COUNTIF('SOURCE SS'!$F:$F,$A79 &amp; "?")&gt;0,SUMIF('SOURCE SS'!$F:$F,$A79 &amp; "?", 'SOURCE SS'!$C:$C),"..."))</f>
        <v>...</v>
      </c>
      <c r="G79" s="660" t="str">
        <f>IF(COUNTIF('SOURCE CC'!$F:$F,$A79)&gt;0,SUMIF('SOURCE CC'!$F:$F,$A79,'SOURCE CC'!$C:$C),IF(COUNTIF('SOURCE CC'!$F:$F,$A79 &amp; "?")&gt;0,SUMIF('SOURCE CC'!$F:$F,$A79 &amp; "?", 'SOURCE CC'!$C:$C),"..."))</f>
        <v>...</v>
      </c>
      <c r="H79" s="701" t="str">
        <f>IF(COUNTIF('SOURCE CG'!$F:$F,$A79)&gt;0,SUMIF('SOURCE CG'!$F:$F,$A79,'SOURCE CG'!$C:$C),IF(COUNTIF('SOURCE CG'!$F:$F,$A79 &amp; "?")&gt;0,SUMIF('SOURCE CG'!$F:$F,$A79 &amp; "?", 'SOURCE CG'!$C:$C),IF(COUNT(D79:G79)&gt;0,SUM(D79:G79),"...")))</f>
        <v>...</v>
      </c>
      <c r="I79" s="660" t="str">
        <f>IF(COUNTIF('SOURCE SG'!$F:$F,$A79)&gt;0,SUMIF('SOURCE SG'!$F:$F,$A79,'SOURCE SG'!$C:$C),IF(COUNTIF('SOURCE SG'!$F:$F,$A79 &amp; "?")&gt;0,SUMIF('SOURCE SG'!$F:$F,$A79 &amp; "?", 'SOURCE SG'!$C:$C),"..."))</f>
        <v>...</v>
      </c>
      <c r="J79" s="701" t="str">
        <f>IF(COUNTIF('SOURCE LG'!$F:$F,$A79)&gt;0,SUMIF('SOURCE LG'!$F:$F,$A79,'SOURCE LG'!$C:$C),IF(COUNTIF('SOURCE LG'!$F:$F,$A79 &amp; "?")&gt;0,SUMIF('SOURCE LG'!$F:$F,$A79 &amp; "?", 'SOURCE LG'!$C:$C),"..."))</f>
        <v>...</v>
      </c>
      <c r="K79" s="660" t="str">
        <f>IF(COUNTIF('SOURCE CT'!$F:$F,$A79)&gt;0,SUMIF('SOURCE CT'!$F:$F,$A79,'SOURCE CT'!$C:$C),IF(COUNTIF('SOURCE CT'!$F:$F,$A79 &amp; "?")&gt;0,SUMIF('SOURCE CT'!$F:$F,$A79 &amp; "?", 'SOURCE CT'!$C:$C),"..."))</f>
        <v>...</v>
      </c>
      <c r="L79" s="705" t="str">
        <f>IF(COUNTIF('SOURCE GG'!$F:$F,$A79)&gt;0,SUMIF('SOURCE GG'!$F:$F,$A79,'SOURCE GG'!$C:$C),IF(COUNTIF('SOURCE GG'!$F:$F,$A79 &amp; "?")&gt;0,SUMIF('SOURCE GG'!$F:$F,$A79 &amp; "?", 'SOURCE GG'!$C:$C),IF(COUNT(H79:K79)&gt;0,SUM(H79:K79),"...")))</f>
        <v>...</v>
      </c>
      <c r="M79" s="701" t="str">
        <f>IF(COUNTIF('SOURCE NFPC'!$F:$F,$A79)&gt;0,SUMIF('SOURCE NFPC'!$F:$F,$A79,'SOURCE NFPC'!$C:$C),IF(COUNTIF('SOURCE NFPC'!$F:$F,$A79 &amp; "?")&gt;0,SUMIF('SOURCE NFPC'!$F:$F,$A79 &amp; "?", 'SOURCE NFPC'!$C:$C),"..."))</f>
        <v>...</v>
      </c>
      <c r="N79" s="660" t="str">
        <f>IF(COUNTIF('SOURCE CN'!$F:$F,$A79)&gt;0,SUMIF('SOURCE CN'!$F:$F,$A79,'SOURCE CN'!$C:$C),IF(COUNTIF('SOURCE CN'!$F:$F,$A79 &amp; "?")&gt;0,SUMIF('SOURCE CN'!$F:$F,$A79 &amp; "?", 'SOURCE CN'!$C:$C),"..."))</f>
        <v>...</v>
      </c>
      <c r="O79" s="705" t="str">
        <f>IF(COUNTIF('SOURCE NFPS'!$F:$F,$A79)&gt;0,SUMIF('SOURCE NFPS'!$F:$F,$A79,'SOURCE NFPS'!$C:$C),IF(COUNTIF('SOURCE NFPS'!$F:$F,$A79 &amp; "?")&gt;0,SUMIF('SOURCE NFPS'!$F:$F,$A79 &amp; "?", 'SOURCE NFPS'!$C:$C),IF(COUNT(L79:N79)&gt;0,SUM(L79:N79),"...")))</f>
        <v>...</v>
      </c>
      <c r="Q79" s="610">
        <f t="shared" si="4"/>
        <v>0</v>
      </c>
      <c r="R79" s="611">
        <f t="shared" si="5"/>
        <v>0</v>
      </c>
      <c r="S79" s="612">
        <f t="shared" si="6"/>
        <v>0</v>
      </c>
      <c r="U79" s="590" t="s">
        <v>796</v>
      </c>
      <c r="V79" s="590" t="str">
        <f t="shared" si="7"/>
        <v>A6M6</v>
      </c>
    </row>
    <row r="80" spans="1:22" s="596" customFormat="1" ht="12.75" customHeight="1">
      <c r="A80" s="590" t="s">
        <v>797</v>
      </c>
      <c r="B80" s="600" t="s">
        <v>2353</v>
      </c>
      <c r="C80" s="592" t="s">
        <v>1063</v>
      </c>
      <c r="D80" s="660" t="str">
        <f>IF(COUNTIF('SOURCE BA'!$F:$F,$A80)&gt;0,SUMIF('SOURCE BA'!$F:$F,$A80,'SOURCE BA'!$C:$C),IF(COUNTIF('SOURCE BA'!$F:$F,$A80 &amp; "?")&gt;0,SUMIF('SOURCE BA'!$F:$F,$A80 &amp; "?", 'SOURCE BA'!$C:$C),"..."))</f>
        <v>...</v>
      </c>
      <c r="E80" s="660" t="str">
        <f>IF(COUNTIF('SOURCE EA'!$F:$F,$A80)&gt;0,SUMIF('SOURCE EA'!$F:$F,$A80,'SOURCE EA'!$C:$C),IF(COUNTIF('SOURCE EA'!$F:$F,$A80 &amp; "?")&gt;0,SUMIF('SOURCE EA'!$F:$F,$A80 &amp; "?", 'SOURCE EA'!$C:$C),"..."))</f>
        <v>...</v>
      </c>
      <c r="F80" s="701" t="str">
        <f>IF(COUNTIF('SOURCE SS'!$F:$F,$A80)&gt;0,SUMIF('SOURCE SS'!$F:$F,$A80,'SOURCE SS'!$C:$C),IF(COUNTIF('SOURCE SS'!$F:$F,$A80 &amp; "?")&gt;0,SUMIF('SOURCE SS'!$F:$F,$A80 &amp; "?", 'SOURCE SS'!$C:$C),"..."))</f>
        <v>...</v>
      </c>
      <c r="G80" s="660" t="str">
        <f>IF(COUNTIF('SOURCE CC'!$F:$F,$A80)&gt;0,SUMIF('SOURCE CC'!$F:$F,$A80,'SOURCE CC'!$C:$C),IF(COUNTIF('SOURCE CC'!$F:$F,$A80 &amp; "?")&gt;0,SUMIF('SOURCE CC'!$F:$F,$A80 &amp; "?", 'SOURCE CC'!$C:$C),"..."))</f>
        <v>...</v>
      </c>
      <c r="H80" s="701" t="str">
        <f>IF(COUNTIF('SOURCE CG'!$F:$F,$A80)&gt;0,SUMIF('SOURCE CG'!$F:$F,$A80,'SOURCE CG'!$C:$C),IF(COUNTIF('SOURCE CG'!$F:$F,$A80 &amp; "?")&gt;0,SUMIF('SOURCE CG'!$F:$F,$A80 &amp; "?", 'SOURCE CG'!$C:$C),IF(COUNT(D80:G80)&gt;0,SUM(D80:G80),"...")))</f>
        <v>...</v>
      </c>
      <c r="I80" s="660" t="str">
        <f>IF(COUNTIF('SOURCE SG'!$F:$F,$A80)&gt;0,SUMIF('SOURCE SG'!$F:$F,$A80,'SOURCE SG'!$C:$C),IF(COUNTIF('SOURCE SG'!$F:$F,$A80 &amp; "?")&gt;0,SUMIF('SOURCE SG'!$F:$F,$A80 &amp; "?", 'SOURCE SG'!$C:$C),"..."))</f>
        <v>...</v>
      </c>
      <c r="J80" s="701" t="str">
        <f>IF(COUNTIF('SOURCE LG'!$F:$F,$A80)&gt;0,SUMIF('SOURCE LG'!$F:$F,$A80,'SOURCE LG'!$C:$C),IF(COUNTIF('SOURCE LG'!$F:$F,$A80 &amp; "?")&gt;0,SUMIF('SOURCE LG'!$F:$F,$A80 &amp; "?", 'SOURCE LG'!$C:$C),"..."))</f>
        <v>...</v>
      </c>
      <c r="K80" s="660" t="str">
        <f>IF(COUNTIF('SOURCE CT'!$F:$F,$A80)&gt;0,SUMIF('SOURCE CT'!$F:$F,$A80,'SOURCE CT'!$C:$C),IF(COUNTIF('SOURCE CT'!$F:$F,$A80 &amp; "?")&gt;0,SUMIF('SOURCE CT'!$F:$F,$A80 &amp; "?", 'SOURCE CT'!$C:$C),"..."))</f>
        <v>...</v>
      </c>
      <c r="L80" s="705" t="str">
        <f>IF(COUNTIF('SOURCE GG'!$F:$F,$A80)&gt;0,SUMIF('SOURCE GG'!$F:$F,$A80,'SOURCE GG'!$C:$C),IF(COUNTIF('SOURCE GG'!$F:$F,$A80 &amp; "?")&gt;0,SUMIF('SOURCE GG'!$F:$F,$A80 &amp; "?", 'SOURCE GG'!$C:$C),IF(COUNT(H80:K80)&gt;0,SUM(H80:K80),"...")))</f>
        <v>...</v>
      </c>
      <c r="M80" s="701" t="str">
        <f>IF(COUNTIF('SOURCE NFPC'!$F:$F,$A80)&gt;0,SUMIF('SOURCE NFPC'!$F:$F,$A80,'SOURCE NFPC'!$C:$C),IF(COUNTIF('SOURCE NFPC'!$F:$F,$A80 &amp; "?")&gt;0,SUMIF('SOURCE NFPC'!$F:$F,$A80 &amp; "?", 'SOURCE NFPC'!$C:$C),"..."))</f>
        <v>...</v>
      </c>
      <c r="N80" s="660" t="str">
        <f>IF(COUNTIF('SOURCE CN'!$F:$F,$A80)&gt;0,SUMIF('SOURCE CN'!$F:$F,$A80,'SOURCE CN'!$C:$C),IF(COUNTIF('SOURCE CN'!$F:$F,$A80 &amp; "?")&gt;0,SUMIF('SOURCE CN'!$F:$F,$A80 &amp; "?", 'SOURCE CN'!$C:$C),"..."))</f>
        <v>...</v>
      </c>
      <c r="O80" s="705" t="str">
        <f>IF(COUNTIF('SOURCE NFPS'!$F:$F,$A80)&gt;0,SUMIF('SOURCE NFPS'!$F:$F,$A80,'SOURCE NFPS'!$C:$C),IF(COUNTIF('SOURCE NFPS'!$F:$F,$A80 &amp; "?")&gt;0,SUMIF('SOURCE NFPS'!$F:$F,$A80 &amp; "?", 'SOURCE NFPS'!$C:$C),IF(COUNT(L80:N80)&gt;0,SUM(L80:N80),"...")))</f>
        <v>...</v>
      </c>
      <c r="Q80" s="610">
        <f t="shared" si="4"/>
        <v>0</v>
      </c>
      <c r="R80" s="611">
        <f t="shared" si="5"/>
        <v>0</v>
      </c>
      <c r="S80" s="612">
        <f t="shared" si="6"/>
        <v>0</v>
      </c>
      <c r="U80" s="590" t="s">
        <v>797</v>
      </c>
      <c r="V80" s="590" t="str">
        <f t="shared" si="7"/>
        <v>A6M7</v>
      </c>
    </row>
    <row r="81" spans="1:22" s="596" customFormat="1" ht="12.75" customHeight="1">
      <c r="A81" s="601" t="s">
        <v>798</v>
      </c>
      <c r="B81" s="602" t="s">
        <v>2354</v>
      </c>
      <c r="C81" s="603" t="s">
        <v>1063</v>
      </c>
      <c r="D81" s="702" t="str">
        <f>IF(COUNTIF('SOURCE BA'!$F:$F,$A81)&gt;0,SUMIF('SOURCE BA'!$F:$F,$A81,'SOURCE BA'!$C:$C),IF(COUNTIF('SOURCE BA'!$F:$F,$A81 &amp; "?")&gt;0,SUMIF('SOURCE BA'!$F:$F,$A81 &amp; "?", 'SOURCE BA'!$C:$C),"..."))</f>
        <v>...</v>
      </c>
      <c r="E81" s="702" t="str">
        <f>IF(COUNTIF('SOURCE EA'!$F:$F,$A81)&gt;0,SUMIF('SOURCE EA'!$F:$F,$A81,'SOURCE EA'!$C:$C),IF(COUNTIF('SOURCE EA'!$F:$F,$A81 &amp; "?")&gt;0,SUMIF('SOURCE EA'!$F:$F,$A81 &amp; "?", 'SOURCE EA'!$C:$C),"..."))</f>
        <v>...</v>
      </c>
      <c r="F81" s="703" t="str">
        <f>IF(COUNTIF('SOURCE SS'!$F:$F,$A81)&gt;0,SUMIF('SOURCE SS'!$F:$F,$A81,'SOURCE SS'!$C:$C),IF(COUNTIF('SOURCE SS'!$F:$F,$A81 &amp; "?")&gt;0,SUMIF('SOURCE SS'!$F:$F,$A81 &amp; "?", 'SOURCE SS'!$C:$C),"..."))</f>
        <v>...</v>
      </c>
      <c r="G81" s="702" t="str">
        <f>IF(COUNTIF('SOURCE CC'!$F:$F,$A81)&gt;0,SUMIF('SOURCE CC'!$F:$F,$A81,'SOURCE CC'!$C:$C),IF(COUNTIF('SOURCE CC'!$F:$F,$A81 &amp; "?")&gt;0,SUMIF('SOURCE CC'!$F:$F,$A81 &amp; "?", 'SOURCE CC'!$C:$C),"..."))</f>
        <v>...</v>
      </c>
      <c r="H81" s="703" t="str">
        <f>IF(COUNTIF('SOURCE CG'!$F:$F,$A81)&gt;0,SUMIF('SOURCE CG'!$F:$F,$A81,'SOURCE CG'!$C:$C),IF(COUNTIF('SOURCE CG'!$F:$F,$A81 &amp; "?")&gt;0,SUMIF('SOURCE CG'!$F:$F,$A81 &amp; "?", 'SOURCE CG'!$C:$C),IF(COUNT(D81:G81)&gt;0,SUM(D81:G81),"...")))</f>
        <v>...</v>
      </c>
      <c r="I81" s="702" t="str">
        <f>IF(COUNTIF('SOURCE SG'!$F:$F,$A81)&gt;0,SUMIF('SOURCE SG'!$F:$F,$A81,'SOURCE SG'!$C:$C),IF(COUNTIF('SOURCE SG'!$F:$F,$A81 &amp; "?")&gt;0,SUMIF('SOURCE SG'!$F:$F,$A81 &amp; "?", 'SOURCE SG'!$C:$C),"..."))</f>
        <v>...</v>
      </c>
      <c r="J81" s="703" t="str">
        <f>IF(COUNTIF('SOURCE LG'!$F:$F,$A81)&gt;0,SUMIF('SOURCE LG'!$F:$F,$A81,'SOURCE LG'!$C:$C),IF(COUNTIF('SOURCE LG'!$F:$F,$A81 &amp; "?")&gt;0,SUMIF('SOURCE LG'!$F:$F,$A81 &amp; "?", 'SOURCE LG'!$C:$C),"..."))</f>
        <v>...</v>
      </c>
      <c r="K81" s="702" t="str">
        <f>IF(COUNTIF('SOURCE CT'!$F:$F,$A81)&gt;0,SUMIF('SOURCE CT'!$F:$F,$A81,'SOURCE CT'!$C:$C),IF(COUNTIF('SOURCE CT'!$F:$F,$A81 &amp; "?")&gt;0,SUMIF('SOURCE CT'!$F:$F,$A81 &amp; "?", 'SOURCE CT'!$C:$C),"..."))</f>
        <v>...</v>
      </c>
      <c r="L81" s="704" t="str">
        <f>IF(COUNTIF('SOURCE GG'!$F:$F,$A81)&gt;0,SUMIF('SOURCE GG'!$F:$F,$A81,'SOURCE GG'!$C:$C),IF(COUNTIF('SOURCE GG'!$F:$F,$A81 &amp; "?")&gt;0,SUMIF('SOURCE GG'!$F:$F,$A81 &amp; "?", 'SOURCE GG'!$C:$C),IF(COUNT(H81:K81)&gt;0,SUM(H81:K81),"...")))</f>
        <v>...</v>
      </c>
      <c r="M81" s="703" t="str">
        <f>IF(COUNTIF('SOURCE NFPC'!$F:$F,$A81)&gt;0,SUMIF('SOURCE NFPC'!$F:$F,$A81,'SOURCE NFPC'!$C:$C),IF(COUNTIF('SOURCE NFPC'!$F:$F,$A81 &amp; "?")&gt;0,SUMIF('SOURCE NFPC'!$F:$F,$A81 &amp; "?", 'SOURCE NFPC'!$C:$C),"..."))</f>
        <v>...</v>
      </c>
      <c r="N81" s="702" t="str">
        <f>IF(COUNTIF('SOURCE CN'!$F:$F,$A81)&gt;0,SUMIF('SOURCE CN'!$F:$F,$A81,'SOURCE CN'!$C:$C),IF(COUNTIF('SOURCE CN'!$F:$F,$A81 &amp; "?")&gt;0,SUMIF('SOURCE CN'!$F:$F,$A81 &amp; "?", 'SOURCE CN'!$C:$C),"..."))</f>
        <v>...</v>
      </c>
      <c r="O81" s="704" t="str">
        <f>IF(COUNTIF('SOURCE NFPS'!$F:$F,$A81)&gt;0,SUMIF('SOURCE NFPS'!$F:$F,$A81,'SOURCE NFPS'!$C:$C),IF(COUNTIF('SOURCE NFPS'!$F:$F,$A81 &amp; "?")&gt;0,SUMIF('SOURCE NFPS'!$F:$F,$A81 &amp; "?", 'SOURCE NFPS'!$C:$C),IF(COUNT(L81:N81)&gt;0,SUM(L81:N81),"...")))</f>
        <v>...</v>
      </c>
      <c r="Q81" s="613">
        <f t="shared" si="4"/>
        <v>0</v>
      </c>
      <c r="R81" s="614">
        <f t="shared" si="5"/>
        <v>0</v>
      </c>
      <c r="S81" s="615">
        <f t="shared" si="6"/>
        <v>0</v>
      </c>
      <c r="U81" s="601" t="s">
        <v>798</v>
      </c>
      <c r="V81" s="601" t="str">
        <f t="shared" si="7"/>
        <v>A6M8</v>
      </c>
    </row>
    <row r="82" spans="1:22" ht="12.75" customHeight="1">
      <c r="A82" s="17" t="s">
        <v>250</v>
      </c>
      <c r="B82" s="4"/>
      <c r="C82" s="22"/>
      <c r="D82" s="23"/>
      <c r="E82" s="23"/>
      <c r="F82" s="23"/>
      <c r="G82" s="23"/>
      <c r="H82" s="23"/>
      <c r="I82" s="23"/>
      <c r="J82" s="23"/>
      <c r="K82" s="23"/>
      <c r="L82" s="23"/>
      <c r="M82" s="23"/>
      <c r="N82" s="23"/>
      <c r="O82" s="23"/>
      <c r="Q82" s="23"/>
      <c r="R82" s="23"/>
      <c r="S82" s="23"/>
    </row>
    <row r="83" spans="1:22" ht="9.75" customHeight="1">
      <c r="A83" s="17" t="s">
        <v>1067</v>
      </c>
      <c r="B83" s="4"/>
      <c r="C83" s="22"/>
      <c r="D83" s="23"/>
      <c r="E83" s="23"/>
      <c r="F83" s="23"/>
      <c r="G83" s="23"/>
      <c r="H83" s="23"/>
      <c r="I83" s="23"/>
      <c r="J83" s="23"/>
      <c r="K83" s="23"/>
      <c r="L83" s="23"/>
      <c r="M83" s="23"/>
      <c r="N83" s="23"/>
      <c r="O83" s="23"/>
      <c r="Q83" s="23"/>
      <c r="R83" s="23"/>
    </row>
    <row r="84" spans="1:22" ht="9.75" customHeight="1">
      <c r="A84" s="17" t="s">
        <v>430</v>
      </c>
      <c r="B84" s="4"/>
      <c r="C84" s="22"/>
      <c r="D84" s="23"/>
      <c r="E84" s="17"/>
      <c r="F84" s="23"/>
      <c r="G84" s="23"/>
      <c r="H84" s="23"/>
      <c r="I84" s="23"/>
      <c r="J84" s="23"/>
      <c r="K84" s="23"/>
      <c r="L84" s="23"/>
      <c r="M84" s="23"/>
      <c r="N84" s="23"/>
      <c r="O84" s="23"/>
      <c r="Q84" s="23"/>
      <c r="R84" s="23"/>
    </row>
    <row r="85" spans="1:22" ht="9.75" customHeight="1">
      <c r="A85" s="4" t="s">
        <v>1507</v>
      </c>
      <c r="B85" s="4"/>
      <c r="C85" s="22"/>
      <c r="D85" s="23"/>
      <c r="E85" s="17"/>
      <c r="F85" s="23"/>
      <c r="G85" s="23"/>
      <c r="H85" s="23"/>
      <c r="I85" s="23"/>
      <c r="J85" s="23"/>
      <c r="K85" s="23"/>
      <c r="L85" s="23"/>
      <c r="M85" s="23"/>
      <c r="N85" s="23"/>
      <c r="O85" s="23"/>
      <c r="Q85" s="23"/>
      <c r="R85" s="23"/>
    </row>
    <row r="86" spans="1:22" ht="9.75" customHeight="1">
      <c r="A86" s="419" t="s">
        <v>1508</v>
      </c>
      <c r="B86" s="419"/>
      <c r="C86" s="22"/>
      <c r="D86" s="23"/>
      <c r="E86" s="23"/>
      <c r="F86" s="23"/>
      <c r="G86" s="23"/>
      <c r="H86" s="23"/>
      <c r="I86" s="23"/>
      <c r="J86" s="23" t="s">
        <v>1063</v>
      </c>
      <c r="K86" s="23"/>
      <c r="L86" s="23"/>
      <c r="M86" s="23"/>
      <c r="N86" s="23"/>
      <c r="O86" s="23"/>
      <c r="Q86" s="23"/>
      <c r="R86" s="23"/>
    </row>
    <row r="87" spans="1:22" ht="9.75" customHeight="1">
      <c r="A87" s="4" t="s">
        <v>1509</v>
      </c>
      <c r="B87" s="4"/>
      <c r="C87" s="22"/>
      <c r="D87" s="23"/>
      <c r="E87" s="23"/>
      <c r="F87" s="23"/>
      <c r="G87" s="23"/>
      <c r="H87" s="23"/>
      <c r="I87" s="23"/>
      <c r="J87" s="23"/>
      <c r="K87" s="23"/>
      <c r="L87" s="23"/>
      <c r="M87" s="23"/>
      <c r="N87" s="23"/>
      <c r="O87" s="23"/>
      <c r="Q87" s="23"/>
      <c r="R87" s="23"/>
    </row>
    <row r="88" spans="1:22" ht="9.75" customHeight="1">
      <c r="A88" s="4" t="s">
        <v>1510</v>
      </c>
      <c r="B88" s="4"/>
      <c r="C88" s="22"/>
      <c r="D88" s="23"/>
      <c r="E88" s="23"/>
      <c r="F88" s="23"/>
      <c r="G88" s="23"/>
      <c r="H88" s="23"/>
      <c r="I88" s="23"/>
      <c r="J88" s="23"/>
      <c r="K88" s="23"/>
      <c r="L88" s="23"/>
      <c r="M88" s="23"/>
      <c r="N88" s="23"/>
      <c r="O88" s="23"/>
      <c r="Q88" s="23"/>
      <c r="R88" s="23"/>
    </row>
    <row r="89" spans="1:22" ht="9.75" customHeight="1">
      <c r="A89" s="4" t="s">
        <v>822</v>
      </c>
      <c r="B89" s="4"/>
      <c r="C89" s="22"/>
      <c r="D89" s="23"/>
      <c r="E89" s="23"/>
      <c r="F89" s="23"/>
      <c r="G89" s="23"/>
      <c r="H89" s="23"/>
      <c r="I89" s="23"/>
      <c r="J89" s="23"/>
      <c r="K89" s="23"/>
      <c r="L89" s="23"/>
      <c r="M89" s="23"/>
      <c r="N89" s="23"/>
      <c r="O89" s="23"/>
      <c r="Q89" s="23"/>
      <c r="R89" s="23"/>
    </row>
    <row r="90" spans="1:22" ht="9.75" customHeight="1">
      <c r="A90" s="4" t="s">
        <v>823</v>
      </c>
      <c r="B90" s="4"/>
      <c r="C90" s="22"/>
      <c r="D90" s="23"/>
      <c r="E90" s="23"/>
      <c r="F90" s="23"/>
      <c r="G90" s="23"/>
      <c r="H90" s="23"/>
      <c r="I90" s="23"/>
      <c r="J90" s="23"/>
      <c r="K90" s="23"/>
      <c r="L90" s="23"/>
      <c r="M90" s="23"/>
      <c r="N90" s="23"/>
      <c r="O90" s="23"/>
      <c r="Q90" s="23"/>
      <c r="R90" s="23"/>
    </row>
    <row r="91" spans="1:22" ht="9.75" customHeight="1">
      <c r="A91" s="4" t="s">
        <v>824</v>
      </c>
      <c r="B91" s="4"/>
      <c r="C91" s="22"/>
      <c r="D91" s="23"/>
      <c r="E91" s="23"/>
      <c r="F91" s="23"/>
      <c r="G91" s="23"/>
      <c r="H91" s="23"/>
      <c r="I91" s="23"/>
      <c r="J91" s="23"/>
      <c r="K91" s="23"/>
      <c r="L91" s="23"/>
      <c r="M91" s="23"/>
      <c r="N91" s="23"/>
      <c r="O91" s="23"/>
      <c r="Q91" s="23"/>
      <c r="R91" s="23"/>
    </row>
    <row r="92" spans="1:22" ht="9.75" customHeight="1">
      <c r="A92" s="29"/>
      <c r="B92" s="4"/>
      <c r="C92" s="22"/>
      <c r="D92" s="23"/>
      <c r="E92" s="23"/>
      <c r="F92" s="23"/>
      <c r="G92" s="23"/>
      <c r="H92" s="23"/>
      <c r="I92" s="23"/>
      <c r="J92" s="23"/>
      <c r="K92" s="23"/>
      <c r="L92" s="23"/>
      <c r="M92" s="23"/>
      <c r="N92" s="23"/>
      <c r="O92" s="23"/>
      <c r="Q92" s="23"/>
      <c r="R92" s="23"/>
    </row>
    <row r="93" spans="1:22" ht="10.5" customHeight="1">
      <c r="Q93" s="16"/>
      <c r="R93" s="16"/>
    </row>
    <row r="94" spans="1:22" ht="10.5" customHeight="1">
      <c r="Q94" s="16"/>
      <c r="R94" s="16"/>
    </row>
    <row r="95" spans="1:22" ht="15" customHeight="1">
      <c r="M95" s="4"/>
      <c r="N95" s="4"/>
      <c r="O95" s="4"/>
      <c r="Q95" s="16"/>
      <c r="R95" s="16"/>
    </row>
    <row r="96" spans="1:22" ht="12.75" customHeight="1">
      <c r="M96" s="124"/>
      <c r="N96" s="124"/>
      <c r="O96" s="124"/>
      <c r="Q96" s="16"/>
      <c r="R96" s="16"/>
    </row>
    <row r="97" spans="1:18" ht="15" customHeight="1">
      <c r="A97" s="30" t="s">
        <v>1264</v>
      </c>
      <c r="B97" s="20"/>
      <c r="C97" s="20"/>
      <c r="D97" s="20"/>
      <c r="E97" s="20"/>
      <c r="F97" s="20"/>
      <c r="G97" s="20"/>
      <c r="H97" s="20"/>
      <c r="I97" s="20"/>
      <c r="J97" s="20"/>
      <c r="K97" s="20"/>
      <c r="L97" s="20"/>
      <c r="M97" s="20"/>
      <c r="N97" s="20"/>
      <c r="O97" s="26"/>
      <c r="Q97" s="16"/>
      <c r="R97" s="16"/>
    </row>
    <row r="98" spans="1:18" ht="13.5" customHeight="1">
      <c r="A98" s="27" t="s">
        <v>1349</v>
      </c>
      <c r="B98" s="22"/>
      <c r="C98" s="22" t="s">
        <v>1063</v>
      </c>
      <c r="D98" s="31"/>
      <c r="E98" s="31"/>
      <c r="F98" s="31"/>
      <c r="G98" s="31"/>
      <c r="H98" s="31"/>
      <c r="I98" s="31"/>
      <c r="J98" s="31"/>
      <c r="K98" s="31"/>
      <c r="L98" s="31"/>
      <c r="M98" s="31"/>
      <c r="N98" s="31"/>
      <c r="O98" s="31"/>
      <c r="Q98" s="16"/>
      <c r="R98" s="16"/>
    </row>
    <row r="99" spans="1:18" ht="10.5" customHeight="1">
      <c r="A99" s="27"/>
      <c r="B99" s="4" t="s">
        <v>436</v>
      </c>
      <c r="C99" s="22" t="s">
        <v>1063</v>
      </c>
      <c r="D99" s="582">
        <f>SUM(D8)-SUM(D9)-SUM(D21)+SUM(D47)</f>
        <v>0</v>
      </c>
      <c r="E99" s="582">
        <f t="shared" ref="E99:O99" si="8">SUM(E8)-SUM(E9)-SUM(E21)+SUM(E47)</f>
        <v>0</v>
      </c>
      <c r="F99" s="582">
        <f t="shared" si="8"/>
        <v>0</v>
      </c>
      <c r="G99" s="582">
        <f t="shared" si="8"/>
        <v>0</v>
      </c>
      <c r="H99" s="582">
        <f t="shared" si="8"/>
        <v>0</v>
      </c>
      <c r="I99" s="582">
        <f t="shared" si="8"/>
        <v>0</v>
      </c>
      <c r="J99" s="582">
        <f t="shared" si="8"/>
        <v>0</v>
      </c>
      <c r="K99" s="582">
        <f t="shared" si="8"/>
        <v>0</v>
      </c>
      <c r="L99" s="582">
        <f t="shared" si="8"/>
        <v>0</v>
      </c>
      <c r="M99" s="582">
        <f t="shared" si="8"/>
        <v>0</v>
      </c>
      <c r="N99" s="582">
        <f t="shared" si="8"/>
        <v>0</v>
      </c>
      <c r="O99" s="582">
        <f t="shared" si="8"/>
        <v>0</v>
      </c>
      <c r="Q99" s="16"/>
      <c r="R99" s="16"/>
    </row>
    <row r="100" spans="1:18" ht="10.5" customHeight="1">
      <c r="A100" s="4"/>
      <c r="B100" s="4" t="s">
        <v>1136</v>
      </c>
      <c r="C100" s="4" t="s">
        <v>1063</v>
      </c>
      <c r="D100" s="582">
        <f>SUM(D9)-SUM(D10)-SUM(D14)-SUM(D15)-SUM(D16)</f>
        <v>0</v>
      </c>
      <c r="E100" s="582">
        <f t="shared" ref="E100:O100" si="9">SUM(E9)-SUM(E10)-SUM(E14)-SUM(E15)-SUM(E16)</f>
        <v>0</v>
      </c>
      <c r="F100" s="582">
        <f t="shared" si="9"/>
        <v>0</v>
      </c>
      <c r="G100" s="582">
        <f t="shared" si="9"/>
        <v>0</v>
      </c>
      <c r="H100" s="582">
        <f t="shared" si="9"/>
        <v>0</v>
      </c>
      <c r="I100" s="582">
        <f t="shared" si="9"/>
        <v>0</v>
      </c>
      <c r="J100" s="582">
        <f t="shared" si="9"/>
        <v>0</v>
      </c>
      <c r="K100" s="582">
        <f t="shared" si="9"/>
        <v>0</v>
      </c>
      <c r="L100" s="582">
        <f t="shared" si="9"/>
        <v>0</v>
      </c>
      <c r="M100" s="582">
        <f t="shared" si="9"/>
        <v>0</v>
      </c>
      <c r="N100" s="582">
        <f t="shared" si="9"/>
        <v>0</v>
      </c>
      <c r="O100" s="582">
        <f t="shared" si="9"/>
        <v>0</v>
      </c>
      <c r="Q100" s="16"/>
      <c r="R100" s="16"/>
    </row>
    <row r="101" spans="1:18" ht="15" customHeight="1">
      <c r="A101" s="4"/>
      <c r="B101" s="4" t="s">
        <v>1570</v>
      </c>
      <c r="C101" s="4" t="s">
        <v>1063</v>
      </c>
      <c r="D101" s="582">
        <f>SUM(D10)-SUM(D11)-SUM(D12)-SUM(D13)</f>
        <v>0</v>
      </c>
      <c r="E101" s="582">
        <f t="shared" ref="E101:O101" si="10">SUM(E10)-SUM(E11)-SUM(E12)-SUM(E13)</f>
        <v>0</v>
      </c>
      <c r="F101" s="582">
        <f t="shared" si="10"/>
        <v>0</v>
      </c>
      <c r="G101" s="582">
        <f t="shared" si="10"/>
        <v>0</v>
      </c>
      <c r="H101" s="582">
        <f t="shared" si="10"/>
        <v>0</v>
      </c>
      <c r="I101" s="582">
        <f t="shared" si="10"/>
        <v>0</v>
      </c>
      <c r="J101" s="582">
        <f t="shared" si="10"/>
        <v>0</v>
      </c>
      <c r="K101" s="582">
        <f t="shared" si="10"/>
        <v>0</v>
      </c>
      <c r="L101" s="582">
        <f t="shared" si="10"/>
        <v>0</v>
      </c>
      <c r="M101" s="582">
        <f t="shared" si="10"/>
        <v>0</v>
      </c>
      <c r="N101" s="582">
        <f t="shared" si="10"/>
        <v>0</v>
      </c>
      <c r="O101" s="582">
        <f t="shared" si="10"/>
        <v>0</v>
      </c>
      <c r="Q101" s="16"/>
      <c r="R101" s="16"/>
    </row>
    <row r="102" spans="1:18" ht="10.5" customHeight="1">
      <c r="A102" s="4"/>
      <c r="B102" s="4" t="s">
        <v>235</v>
      </c>
      <c r="C102" s="4" t="s">
        <v>1063</v>
      </c>
      <c r="D102" s="582">
        <f>SUM(D16)-SUM(D17)-SUM(D18)-SUM(D19)-SUM(D20)</f>
        <v>0</v>
      </c>
      <c r="E102" s="582">
        <f t="shared" ref="E102:O102" si="11">SUM(E16)-SUM(E17)-SUM(E18)-SUM(E19)-SUM(E20)</f>
        <v>0</v>
      </c>
      <c r="F102" s="582">
        <f t="shared" si="11"/>
        <v>0</v>
      </c>
      <c r="G102" s="582">
        <f t="shared" si="11"/>
        <v>0</v>
      </c>
      <c r="H102" s="582">
        <f t="shared" si="11"/>
        <v>0</v>
      </c>
      <c r="I102" s="582">
        <f t="shared" si="11"/>
        <v>0</v>
      </c>
      <c r="J102" s="582">
        <f t="shared" si="11"/>
        <v>0</v>
      </c>
      <c r="K102" s="582">
        <f t="shared" si="11"/>
        <v>0</v>
      </c>
      <c r="L102" s="582">
        <f t="shared" si="11"/>
        <v>0</v>
      </c>
      <c r="M102" s="582">
        <f t="shared" si="11"/>
        <v>0</v>
      </c>
      <c r="N102" s="582">
        <f t="shared" si="11"/>
        <v>0</v>
      </c>
      <c r="O102" s="582">
        <f t="shared" si="11"/>
        <v>0</v>
      </c>
      <c r="Q102" s="16"/>
      <c r="R102" s="16"/>
    </row>
    <row r="103" spans="1:18" ht="10.5" customHeight="1">
      <c r="A103" s="22"/>
      <c r="B103" s="133" t="s">
        <v>236</v>
      </c>
      <c r="C103" s="4" t="s">
        <v>1063</v>
      </c>
      <c r="D103" s="582">
        <f>SUM(D21)-SUM(D30)-SUM(D38)</f>
        <v>0</v>
      </c>
      <c r="E103" s="582">
        <f t="shared" ref="E103:O103" si="12">SUM(E21)-SUM(E30)-SUM(E38)</f>
        <v>0</v>
      </c>
      <c r="F103" s="582">
        <f t="shared" si="12"/>
        <v>0</v>
      </c>
      <c r="G103" s="582">
        <f t="shared" si="12"/>
        <v>0</v>
      </c>
      <c r="H103" s="582">
        <f t="shared" si="12"/>
        <v>0</v>
      </c>
      <c r="I103" s="582">
        <f t="shared" si="12"/>
        <v>0</v>
      </c>
      <c r="J103" s="582">
        <f t="shared" si="12"/>
        <v>0</v>
      </c>
      <c r="K103" s="582">
        <f t="shared" si="12"/>
        <v>0</v>
      </c>
      <c r="L103" s="582">
        <f t="shared" si="12"/>
        <v>0</v>
      </c>
      <c r="M103" s="582">
        <f t="shared" si="12"/>
        <v>0</v>
      </c>
      <c r="N103" s="582">
        <f t="shared" si="12"/>
        <v>0</v>
      </c>
      <c r="O103" s="582">
        <f t="shared" si="12"/>
        <v>0</v>
      </c>
      <c r="Q103" s="16"/>
      <c r="R103" s="16"/>
    </row>
    <row r="104" spans="1:18" ht="15" customHeight="1">
      <c r="A104" s="22"/>
      <c r="B104" s="133" t="s">
        <v>825</v>
      </c>
      <c r="C104" s="4" t="s">
        <v>1063</v>
      </c>
      <c r="D104" s="582">
        <f>SUM(D21)-SUM(D22)-SUM(D23)-SUM(D24)-SUM(D25)-SUM(D26)-SUM(D27)-SUM(D28)-SUM(D29)</f>
        <v>0</v>
      </c>
      <c r="E104" s="582">
        <f t="shared" ref="E104:O104" si="13">SUM(E21)-SUM(E22)-SUM(E23)-SUM(E24)-SUM(E25)-SUM(E26)-SUM(E27)-SUM(E28)-SUM(E29)</f>
        <v>0</v>
      </c>
      <c r="F104" s="582">
        <f t="shared" si="13"/>
        <v>0</v>
      </c>
      <c r="G104" s="582">
        <f t="shared" si="13"/>
        <v>0</v>
      </c>
      <c r="H104" s="582">
        <f t="shared" si="13"/>
        <v>0</v>
      </c>
      <c r="I104" s="582">
        <f t="shared" si="13"/>
        <v>0</v>
      </c>
      <c r="J104" s="582">
        <f t="shared" si="13"/>
        <v>0</v>
      </c>
      <c r="K104" s="582">
        <f t="shared" si="13"/>
        <v>0</v>
      </c>
      <c r="L104" s="582">
        <f t="shared" si="13"/>
        <v>0</v>
      </c>
      <c r="M104" s="582">
        <f t="shared" si="13"/>
        <v>0</v>
      </c>
      <c r="N104" s="582">
        <f t="shared" si="13"/>
        <v>0</v>
      </c>
      <c r="O104" s="582">
        <f t="shared" si="13"/>
        <v>0</v>
      </c>
      <c r="Q104" s="16"/>
      <c r="R104" s="16"/>
    </row>
    <row r="105" spans="1:18" ht="10.5" customHeight="1">
      <c r="A105" s="22"/>
      <c r="B105" s="133" t="s">
        <v>826</v>
      </c>
      <c r="C105" s="4" t="s">
        <v>1063</v>
      </c>
      <c r="D105" s="582">
        <f t="shared" ref="D105:D111" si="14">SUM(D23)-SUM(D31)-SUM(D40)</f>
        <v>0</v>
      </c>
      <c r="E105" s="582">
        <f t="shared" ref="E105:O105" si="15">SUM(E23)-SUM(E31)-SUM(E40)</f>
        <v>0</v>
      </c>
      <c r="F105" s="582">
        <f t="shared" si="15"/>
        <v>0</v>
      </c>
      <c r="G105" s="582">
        <f t="shared" si="15"/>
        <v>0</v>
      </c>
      <c r="H105" s="582">
        <f t="shared" si="15"/>
        <v>0</v>
      </c>
      <c r="I105" s="582">
        <f t="shared" si="15"/>
        <v>0</v>
      </c>
      <c r="J105" s="582">
        <f t="shared" si="15"/>
        <v>0</v>
      </c>
      <c r="K105" s="582">
        <f t="shared" si="15"/>
        <v>0</v>
      </c>
      <c r="L105" s="582">
        <f t="shared" si="15"/>
        <v>0</v>
      </c>
      <c r="M105" s="582">
        <f t="shared" si="15"/>
        <v>0</v>
      </c>
      <c r="N105" s="582">
        <f t="shared" si="15"/>
        <v>0</v>
      </c>
      <c r="O105" s="582">
        <f t="shared" si="15"/>
        <v>0</v>
      </c>
      <c r="Q105" s="16"/>
      <c r="R105" s="16"/>
    </row>
    <row r="106" spans="1:18" ht="10.5" customHeight="1">
      <c r="A106" s="22"/>
      <c r="B106" s="133" t="s">
        <v>827</v>
      </c>
      <c r="C106" s="4" t="s">
        <v>1063</v>
      </c>
      <c r="D106" s="582">
        <f t="shared" si="14"/>
        <v>0</v>
      </c>
      <c r="E106" s="582">
        <f t="shared" ref="E106:O106" si="16">SUM(E24)-SUM(E32)-SUM(E41)</f>
        <v>0</v>
      </c>
      <c r="F106" s="582">
        <f t="shared" si="16"/>
        <v>0</v>
      </c>
      <c r="G106" s="582">
        <f t="shared" si="16"/>
        <v>0</v>
      </c>
      <c r="H106" s="582">
        <f t="shared" si="16"/>
        <v>0</v>
      </c>
      <c r="I106" s="582">
        <f t="shared" si="16"/>
        <v>0</v>
      </c>
      <c r="J106" s="582">
        <f t="shared" si="16"/>
        <v>0</v>
      </c>
      <c r="K106" s="582">
        <f t="shared" si="16"/>
        <v>0</v>
      </c>
      <c r="L106" s="582">
        <f t="shared" si="16"/>
        <v>0</v>
      </c>
      <c r="M106" s="582">
        <f t="shared" si="16"/>
        <v>0</v>
      </c>
      <c r="N106" s="582">
        <f t="shared" si="16"/>
        <v>0</v>
      </c>
      <c r="O106" s="582">
        <f t="shared" si="16"/>
        <v>0</v>
      </c>
      <c r="Q106" s="16"/>
      <c r="R106" s="16"/>
    </row>
    <row r="107" spans="1:18" ht="15" customHeight="1">
      <c r="A107" s="22"/>
      <c r="B107" s="133" t="s">
        <v>828</v>
      </c>
      <c r="C107" s="4" t="s">
        <v>1063</v>
      </c>
      <c r="D107" s="582">
        <f t="shared" si="14"/>
        <v>0</v>
      </c>
      <c r="E107" s="582">
        <f t="shared" ref="E107:O107" si="17">SUM(E25)-SUM(E33)-SUM(E42)</f>
        <v>0</v>
      </c>
      <c r="F107" s="582">
        <f t="shared" si="17"/>
        <v>0</v>
      </c>
      <c r="G107" s="582">
        <f t="shared" si="17"/>
        <v>0</v>
      </c>
      <c r="H107" s="582">
        <f t="shared" si="17"/>
        <v>0</v>
      </c>
      <c r="I107" s="582">
        <f t="shared" si="17"/>
        <v>0</v>
      </c>
      <c r="J107" s="582">
        <f t="shared" si="17"/>
        <v>0</v>
      </c>
      <c r="K107" s="582">
        <f t="shared" si="17"/>
        <v>0</v>
      </c>
      <c r="L107" s="582">
        <f t="shared" si="17"/>
        <v>0</v>
      </c>
      <c r="M107" s="582">
        <f t="shared" si="17"/>
        <v>0</v>
      </c>
      <c r="N107" s="582">
        <f t="shared" si="17"/>
        <v>0</v>
      </c>
      <c r="O107" s="582">
        <f t="shared" si="17"/>
        <v>0</v>
      </c>
      <c r="Q107" s="16"/>
      <c r="R107" s="16"/>
    </row>
    <row r="108" spans="1:18" ht="12" customHeight="1">
      <c r="A108" s="22"/>
      <c r="B108" s="133" t="s">
        <v>1257</v>
      </c>
      <c r="C108" s="4" t="s">
        <v>1063</v>
      </c>
      <c r="D108" s="582">
        <f t="shared" si="14"/>
        <v>0</v>
      </c>
      <c r="E108" s="582">
        <f t="shared" ref="E108:O108" si="18">SUM(E26)-SUM(E34)-SUM(E43)</f>
        <v>0</v>
      </c>
      <c r="F108" s="582">
        <f t="shared" si="18"/>
        <v>0</v>
      </c>
      <c r="G108" s="582">
        <f t="shared" si="18"/>
        <v>0</v>
      </c>
      <c r="H108" s="582">
        <f t="shared" si="18"/>
        <v>0</v>
      </c>
      <c r="I108" s="582">
        <f t="shared" si="18"/>
        <v>0</v>
      </c>
      <c r="J108" s="582">
        <f t="shared" si="18"/>
        <v>0</v>
      </c>
      <c r="K108" s="582">
        <f t="shared" si="18"/>
        <v>0</v>
      </c>
      <c r="L108" s="582">
        <f t="shared" si="18"/>
        <v>0</v>
      </c>
      <c r="M108" s="582">
        <f t="shared" si="18"/>
        <v>0</v>
      </c>
      <c r="N108" s="582">
        <f t="shared" si="18"/>
        <v>0</v>
      </c>
      <c r="O108" s="582">
        <f t="shared" si="18"/>
        <v>0</v>
      </c>
    </row>
    <row r="109" spans="1:18">
      <c r="A109" s="22"/>
      <c r="B109" s="133" t="s">
        <v>1258</v>
      </c>
      <c r="C109" s="4" t="s">
        <v>1063</v>
      </c>
      <c r="D109" s="582">
        <f t="shared" si="14"/>
        <v>0</v>
      </c>
      <c r="E109" s="582">
        <f t="shared" ref="E109:O109" si="19">SUM(E27)-SUM(E35)-SUM(E44)</f>
        <v>0</v>
      </c>
      <c r="F109" s="582">
        <f t="shared" si="19"/>
        <v>0</v>
      </c>
      <c r="G109" s="582">
        <f t="shared" si="19"/>
        <v>0</v>
      </c>
      <c r="H109" s="582">
        <f t="shared" si="19"/>
        <v>0</v>
      </c>
      <c r="I109" s="582">
        <f t="shared" si="19"/>
        <v>0</v>
      </c>
      <c r="J109" s="582">
        <f t="shared" si="19"/>
        <v>0</v>
      </c>
      <c r="K109" s="582">
        <f t="shared" si="19"/>
        <v>0</v>
      </c>
      <c r="L109" s="582">
        <f t="shared" si="19"/>
        <v>0</v>
      </c>
      <c r="M109" s="582">
        <f t="shared" si="19"/>
        <v>0</v>
      </c>
      <c r="N109" s="582">
        <f t="shared" si="19"/>
        <v>0</v>
      </c>
      <c r="O109" s="582">
        <f t="shared" si="19"/>
        <v>0</v>
      </c>
    </row>
    <row r="110" spans="1:18">
      <c r="A110" s="22"/>
      <c r="B110" s="133" t="s">
        <v>1259</v>
      </c>
      <c r="C110" s="4" t="s">
        <v>1063</v>
      </c>
      <c r="D110" s="582">
        <f t="shared" si="14"/>
        <v>0</v>
      </c>
      <c r="E110" s="582">
        <f t="shared" ref="E110:O110" si="20">SUM(E28)-SUM(E36)-SUM(E45)</f>
        <v>0</v>
      </c>
      <c r="F110" s="582">
        <f t="shared" si="20"/>
        <v>0</v>
      </c>
      <c r="G110" s="582">
        <f t="shared" si="20"/>
        <v>0</v>
      </c>
      <c r="H110" s="582">
        <f t="shared" si="20"/>
        <v>0</v>
      </c>
      <c r="I110" s="582">
        <f t="shared" si="20"/>
        <v>0</v>
      </c>
      <c r="J110" s="582">
        <f t="shared" si="20"/>
        <v>0</v>
      </c>
      <c r="K110" s="582">
        <f t="shared" si="20"/>
        <v>0</v>
      </c>
      <c r="L110" s="582">
        <f t="shared" si="20"/>
        <v>0</v>
      </c>
      <c r="M110" s="582">
        <f t="shared" si="20"/>
        <v>0</v>
      </c>
      <c r="N110" s="582">
        <f t="shared" si="20"/>
        <v>0</v>
      </c>
      <c r="O110" s="582">
        <f t="shared" si="20"/>
        <v>0</v>
      </c>
    </row>
    <row r="111" spans="1:18">
      <c r="A111" s="22"/>
      <c r="B111" s="133" t="s">
        <v>1260</v>
      </c>
      <c r="C111" s="4" t="s">
        <v>1063</v>
      </c>
      <c r="D111" s="582">
        <f t="shared" si="14"/>
        <v>0</v>
      </c>
      <c r="E111" s="582">
        <f t="shared" ref="E111:O111" si="21">SUM(E29)-SUM(E37)-SUM(E46)</f>
        <v>0</v>
      </c>
      <c r="F111" s="582">
        <f t="shared" si="21"/>
        <v>0</v>
      </c>
      <c r="G111" s="582">
        <f t="shared" si="21"/>
        <v>0</v>
      </c>
      <c r="H111" s="582">
        <f t="shared" si="21"/>
        <v>0</v>
      </c>
      <c r="I111" s="582">
        <f t="shared" si="21"/>
        <v>0</v>
      </c>
      <c r="J111" s="582">
        <f t="shared" si="21"/>
        <v>0</v>
      </c>
      <c r="K111" s="582">
        <f t="shared" si="21"/>
        <v>0</v>
      </c>
      <c r="L111" s="582">
        <f t="shared" si="21"/>
        <v>0</v>
      </c>
      <c r="M111" s="582">
        <f t="shared" si="21"/>
        <v>0</v>
      </c>
      <c r="N111" s="582">
        <f t="shared" si="21"/>
        <v>0</v>
      </c>
      <c r="O111" s="582">
        <f t="shared" si="21"/>
        <v>0</v>
      </c>
    </row>
    <row r="112" spans="1:18">
      <c r="A112" s="4"/>
      <c r="B112" s="133" t="s">
        <v>237</v>
      </c>
      <c r="C112" s="4" t="s">
        <v>1063</v>
      </c>
      <c r="D112" s="582">
        <f>SUM(D30)-SUM(D31)-SUM(D32)-SUM(D33)-SUM(D34)-SUM(D35)-SUM(D36)-SUM(D37)</f>
        <v>0</v>
      </c>
      <c r="E112" s="582">
        <f t="shared" ref="E112:O112" si="22">SUM(E30)-SUM(E31)-SUM(E32)-SUM(E33)-SUM(E34)-SUM(E35)-SUM(E36)-SUM(E37)</f>
        <v>0</v>
      </c>
      <c r="F112" s="582">
        <f t="shared" si="22"/>
        <v>0</v>
      </c>
      <c r="G112" s="582">
        <f t="shared" si="22"/>
        <v>0</v>
      </c>
      <c r="H112" s="582">
        <f t="shared" si="22"/>
        <v>0</v>
      </c>
      <c r="I112" s="582">
        <f t="shared" si="22"/>
        <v>0</v>
      </c>
      <c r="J112" s="582">
        <f t="shared" si="22"/>
        <v>0</v>
      </c>
      <c r="K112" s="582">
        <f t="shared" si="22"/>
        <v>0</v>
      </c>
      <c r="L112" s="582">
        <f t="shared" si="22"/>
        <v>0</v>
      </c>
      <c r="M112" s="582">
        <f t="shared" si="22"/>
        <v>0</v>
      </c>
      <c r="N112" s="582">
        <f t="shared" si="22"/>
        <v>0</v>
      </c>
      <c r="O112" s="582">
        <f t="shared" si="22"/>
        <v>0</v>
      </c>
    </row>
    <row r="113" spans="1:15">
      <c r="A113" s="4"/>
      <c r="B113" s="133" t="s">
        <v>238</v>
      </c>
      <c r="C113" s="4" t="s">
        <v>1063</v>
      </c>
      <c r="D113" s="582">
        <f>SUM(D38)-SUM(D39)-SUM(D40)-SUM(D41)-SUM(D42)-SUM(D43)-SUM(D44)-SUM(D45)-SUM(D46)</f>
        <v>0</v>
      </c>
      <c r="E113" s="582">
        <f t="shared" ref="E113:O113" si="23">SUM(E38)-SUM(E39)-SUM(E40)-SUM(E41)-SUM(E42)-SUM(E43)-SUM(E44)-SUM(E45)-SUM(E46)</f>
        <v>0</v>
      </c>
      <c r="F113" s="582">
        <f t="shared" si="23"/>
        <v>0</v>
      </c>
      <c r="G113" s="582">
        <f t="shared" si="23"/>
        <v>0</v>
      </c>
      <c r="H113" s="582">
        <f t="shared" si="23"/>
        <v>0</v>
      </c>
      <c r="I113" s="582">
        <f t="shared" si="23"/>
        <v>0</v>
      </c>
      <c r="J113" s="582">
        <f t="shared" si="23"/>
        <v>0</v>
      </c>
      <c r="K113" s="582">
        <f t="shared" si="23"/>
        <v>0</v>
      </c>
      <c r="L113" s="582">
        <f t="shared" si="23"/>
        <v>0</v>
      </c>
      <c r="M113" s="582">
        <f t="shared" si="23"/>
        <v>0</v>
      </c>
      <c r="N113" s="582">
        <f t="shared" si="23"/>
        <v>0</v>
      </c>
      <c r="O113" s="582">
        <f t="shared" si="23"/>
        <v>0</v>
      </c>
    </row>
    <row r="114" spans="1:15">
      <c r="A114" s="22"/>
      <c r="B114" s="34" t="s">
        <v>239</v>
      </c>
      <c r="C114" s="22" t="s">
        <v>1063</v>
      </c>
      <c r="D114" s="582">
        <f>SUM(D47)-SUM(D56)-SUM(D64)</f>
        <v>0</v>
      </c>
      <c r="E114" s="582">
        <f t="shared" ref="E114:O114" si="24">SUM(E47)-SUM(E56)-SUM(E64)</f>
        <v>0</v>
      </c>
      <c r="F114" s="582">
        <f t="shared" si="24"/>
        <v>0</v>
      </c>
      <c r="G114" s="582">
        <f t="shared" si="24"/>
        <v>0</v>
      </c>
      <c r="H114" s="582">
        <f t="shared" si="24"/>
        <v>0</v>
      </c>
      <c r="I114" s="582">
        <f t="shared" si="24"/>
        <v>0</v>
      </c>
      <c r="J114" s="582">
        <f t="shared" si="24"/>
        <v>0</v>
      </c>
      <c r="K114" s="582">
        <f t="shared" si="24"/>
        <v>0</v>
      </c>
      <c r="L114" s="582">
        <f t="shared" si="24"/>
        <v>0</v>
      </c>
      <c r="M114" s="582">
        <f t="shared" si="24"/>
        <v>0</v>
      </c>
      <c r="N114" s="582">
        <f t="shared" si="24"/>
        <v>0</v>
      </c>
      <c r="O114" s="582">
        <f t="shared" si="24"/>
        <v>0</v>
      </c>
    </row>
    <row r="115" spans="1:15">
      <c r="A115" s="22"/>
      <c r="B115" s="133" t="s">
        <v>1261</v>
      </c>
      <c r="C115" s="22" t="s">
        <v>1063</v>
      </c>
      <c r="D115" s="582">
        <f>SUM(D47)-SUM(D48)-SUM(D49)-SUM(D50)-SUM(D51)-SUM(D52)-SUM(D53)-SUM(D54)-SUM(D55)</f>
        <v>0</v>
      </c>
      <c r="E115" s="582">
        <f t="shared" ref="E115:O115" si="25">SUM(E47)-SUM(E48)-SUM(E49)-SUM(E50)-SUM(E51)-SUM(E52)-SUM(E53)-SUM(E54)-SUM(E55)</f>
        <v>0</v>
      </c>
      <c r="F115" s="582">
        <f t="shared" si="25"/>
        <v>0</v>
      </c>
      <c r="G115" s="582">
        <f t="shared" si="25"/>
        <v>0</v>
      </c>
      <c r="H115" s="582">
        <f t="shared" si="25"/>
        <v>0</v>
      </c>
      <c r="I115" s="582">
        <f t="shared" si="25"/>
        <v>0</v>
      </c>
      <c r="J115" s="582">
        <f t="shared" si="25"/>
        <v>0</v>
      </c>
      <c r="K115" s="582">
        <f t="shared" si="25"/>
        <v>0</v>
      </c>
      <c r="L115" s="582">
        <f t="shared" si="25"/>
        <v>0</v>
      </c>
      <c r="M115" s="582">
        <f t="shared" si="25"/>
        <v>0</v>
      </c>
      <c r="N115" s="582">
        <f t="shared" si="25"/>
        <v>0</v>
      </c>
      <c r="O115" s="582">
        <f t="shared" si="25"/>
        <v>0</v>
      </c>
    </row>
    <row r="116" spans="1:15">
      <c r="A116" s="22"/>
      <c r="B116" s="133" t="s">
        <v>1515</v>
      </c>
      <c r="C116" s="22" t="s">
        <v>1063</v>
      </c>
      <c r="D116" s="582">
        <f t="shared" ref="D116:D122" si="26">SUM(D49)-SUM(D57)-SUM(D66)</f>
        <v>0</v>
      </c>
      <c r="E116" s="582">
        <f t="shared" ref="E116:O116" si="27">SUM(E49)-SUM(E57)-SUM(E66)</f>
        <v>0</v>
      </c>
      <c r="F116" s="582">
        <f t="shared" si="27"/>
        <v>0</v>
      </c>
      <c r="G116" s="582">
        <f t="shared" si="27"/>
        <v>0</v>
      </c>
      <c r="H116" s="582">
        <f t="shared" si="27"/>
        <v>0</v>
      </c>
      <c r="I116" s="582">
        <f t="shared" si="27"/>
        <v>0</v>
      </c>
      <c r="J116" s="582">
        <f t="shared" si="27"/>
        <v>0</v>
      </c>
      <c r="K116" s="582">
        <f t="shared" si="27"/>
        <v>0</v>
      </c>
      <c r="L116" s="582">
        <f t="shared" si="27"/>
        <v>0</v>
      </c>
      <c r="M116" s="582">
        <f t="shared" si="27"/>
        <v>0</v>
      </c>
      <c r="N116" s="582">
        <f t="shared" si="27"/>
        <v>0</v>
      </c>
      <c r="O116" s="582">
        <f t="shared" si="27"/>
        <v>0</v>
      </c>
    </row>
    <row r="117" spans="1:15">
      <c r="A117" s="22"/>
      <c r="B117" s="133" t="s">
        <v>1516</v>
      </c>
      <c r="C117" s="22" t="s">
        <v>1063</v>
      </c>
      <c r="D117" s="582">
        <f t="shared" si="26"/>
        <v>0</v>
      </c>
      <c r="E117" s="582">
        <f t="shared" ref="E117:O117" si="28">SUM(E50)-SUM(E58)-SUM(E67)</f>
        <v>0</v>
      </c>
      <c r="F117" s="582">
        <f t="shared" si="28"/>
        <v>0</v>
      </c>
      <c r="G117" s="582">
        <f t="shared" si="28"/>
        <v>0</v>
      </c>
      <c r="H117" s="582">
        <f t="shared" si="28"/>
        <v>0</v>
      </c>
      <c r="I117" s="582">
        <f t="shared" si="28"/>
        <v>0</v>
      </c>
      <c r="J117" s="582">
        <f t="shared" si="28"/>
        <v>0</v>
      </c>
      <c r="K117" s="582">
        <f t="shared" si="28"/>
        <v>0</v>
      </c>
      <c r="L117" s="582">
        <f t="shared" si="28"/>
        <v>0</v>
      </c>
      <c r="M117" s="582">
        <f t="shared" si="28"/>
        <v>0</v>
      </c>
      <c r="N117" s="582">
        <f t="shared" si="28"/>
        <v>0</v>
      </c>
      <c r="O117" s="582">
        <f t="shared" si="28"/>
        <v>0</v>
      </c>
    </row>
    <row r="118" spans="1:15">
      <c r="A118" s="22"/>
      <c r="B118" s="133" t="s">
        <v>1517</v>
      </c>
      <c r="C118" s="22" t="s">
        <v>1063</v>
      </c>
      <c r="D118" s="582">
        <f t="shared" si="26"/>
        <v>0</v>
      </c>
      <c r="E118" s="582">
        <f t="shared" ref="E118:O118" si="29">SUM(E51)-SUM(E59)-SUM(E68)</f>
        <v>0</v>
      </c>
      <c r="F118" s="582">
        <f t="shared" si="29"/>
        <v>0</v>
      </c>
      <c r="G118" s="582">
        <f t="shared" si="29"/>
        <v>0</v>
      </c>
      <c r="H118" s="582">
        <f t="shared" si="29"/>
        <v>0</v>
      </c>
      <c r="I118" s="582">
        <f t="shared" si="29"/>
        <v>0</v>
      </c>
      <c r="J118" s="582">
        <f t="shared" si="29"/>
        <v>0</v>
      </c>
      <c r="K118" s="582">
        <f t="shared" si="29"/>
        <v>0</v>
      </c>
      <c r="L118" s="582">
        <f t="shared" si="29"/>
        <v>0</v>
      </c>
      <c r="M118" s="582">
        <f t="shared" si="29"/>
        <v>0</v>
      </c>
      <c r="N118" s="582">
        <f t="shared" si="29"/>
        <v>0</v>
      </c>
      <c r="O118" s="582">
        <f t="shared" si="29"/>
        <v>0</v>
      </c>
    </row>
    <row r="119" spans="1:15">
      <c r="A119" s="22"/>
      <c r="B119" s="133" t="s">
        <v>1518</v>
      </c>
      <c r="C119" s="22" t="s">
        <v>1063</v>
      </c>
      <c r="D119" s="582">
        <f t="shared" si="26"/>
        <v>0</v>
      </c>
      <c r="E119" s="582">
        <f t="shared" ref="E119:O119" si="30">SUM(E52)-SUM(E60)-SUM(E69)</f>
        <v>0</v>
      </c>
      <c r="F119" s="582">
        <f t="shared" si="30"/>
        <v>0</v>
      </c>
      <c r="G119" s="582">
        <f t="shared" si="30"/>
        <v>0</v>
      </c>
      <c r="H119" s="582">
        <f t="shared" si="30"/>
        <v>0</v>
      </c>
      <c r="I119" s="582">
        <f t="shared" si="30"/>
        <v>0</v>
      </c>
      <c r="J119" s="582">
        <f t="shared" si="30"/>
        <v>0</v>
      </c>
      <c r="K119" s="582">
        <f t="shared" si="30"/>
        <v>0</v>
      </c>
      <c r="L119" s="582">
        <f t="shared" si="30"/>
        <v>0</v>
      </c>
      <c r="M119" s="582">
        <f t="shared" si="30"/>
        <v>0</v>
      </c>
      <c r="N119" s="582">
        <f t="shared" si="30"/>
        <v>0</v>
      </c>
      <c r="O119" s="582">
        <f t="shared" si="30"/>
        <v>0</v>
      </c>
    </row>
    <row r="120" spans="1:15">
      <c r="A120" s="22"/>
      <c r="B120" s="133" t="s">
        <v>1519</v>
      </c>
      <c r="C120" s="22" t="s">
        <v>1063</v>
      </c>
      <c r="D120" s="582">
        <f t="shared" si="26"/>
        <v>0</v>
      </c>
      <c r="E120" s="582">
        <f t="shared" ref="E120:O120" si="31">SUM(E53)-SUM(E61)-SUM(E70)</f>
        <v>0</v>
      </c>
      <c r="F120" s="582">
        <f t="shared" si="31"/>
        <v>0</v>
      </c>
      <c r="G120" s="582">
        <f t="shared" si="31"/>
        <v>0</v>
      </c>
      <c r="H120" s="582">
        <f t="shared" si="31"/>
        <v>0</v>
      </c>
      <c r="I120" s="582">
        <f t="shared" si="31"/>
        <v>0</v>
      </c>
      <c r="J120" s="582">
        <f t="shared" si="31"/>
        <v>0</v>
      </c>
      <c r="K120" s="582">
        <f t="shared" si="31"/>
        <v>0</v>
      </c>
      <c r="L120" s="582">
        <f t="shared" si="31"/>
        <v>0</v>
      </c>
      <c r="M120" s="582">
        <f t="shared" si="31"/>
        <v>0</v>
      </c>
      <c r="N120" s="582">
        <f t="shared" si="31"/>
        <v>0</v>
      </c>
      <c r="O120" s="582">
        <f t="shared" si="31"/>
        <v>0</v>
      </c>
    </row>
    <row r="121" spans="1:15">
      <c r="A121" s="22"/>
      <c r="B121" s="133" t="s">
        <v>1520</v>
      </c>
      <c r="C121" s="22" t="s">
        <v>1063</v>
      </c>
      <c r="D121" s="582">
        <f t="shared" si="26"/>
        <v>0</v>
      </c>
      <c r="E121" s="582">
        <f t="shared" ref="E121:O121" si="32">SUM(E54)-SUM(E62)-SUM(E71)</f>
        <v>0</v>
      </c>
      <c r="F121" s="582">
        <f t="shared" si="32"/>
        <v>0</v>
      </c>
      <c r="G121" s="582">
        <f t="shared" si="32"/>
        <v>0</v>
      </c>
      <c r="H121" s="582">
        <f t="shared" si="32"/>
        <v>0</v>
      </c>
      <c r="I121" s="582">
        <f t="shared" si="32"/>
        <v>0</v>
      </c>
      <c r="J121" s="582">
        <f t="shared" si="32"/>
        <v>0</v>
      </c>
      <c r="K121" s="582">
        <f t="shared" si="32"/>
        <v>0</v>
      </c>
      <c r="L121" s="582">
        <f t="shared" si="32"/>
        <v>0</v>
      </c>
      <c r="M121" s="582">
        <f t="shared" si="32"/>
        <v>0</v>
      </c>
      <c r="N121" s="582">
        <f t="shared" si="32"/>
        <v>0</v>
      </c>
      <c r="O121" s="582">
        <f t="shared" si="32"/>
        <v>0</v>
      </c>
    </row>
    <row r="122" spans="1:15">
      <c r="A122" s="22"/>
      <c r="B122" s="133" t="s">
        <v>1521</v>
      </c>
      <c r="C122" s="22" t="s">
        <v>1063</v>
      </c>
      <c r="D122" s="582">
        <f t="shared" si="26"/>
        <v>0</v>
      </c>
      <c r="E122" s="582">
        <f t="shared" ref="E122:O122" si="33">SUM(E55)-SUM(E63)-SUM(E72)</f>
        <v>0</v>
      </c>
      <c r="F122" s="582">
        <f t="shared" si="33"/>
        <v>0</v>
      </c>
      <c r="G122" s="582">
        <f t="shared" si="33"/>
        <v>0</v>
      </c>
      <c r="H122" s="582">
        <f t="shared" si="33"/>
        <v>0</v>
      </c>
      <c r="I122" s="582">
        <f t="shared" si="33"/>
        <v>0</v>
      </c>
      <c r="J122" s="582">
        <f t="shared" si="33"/>
        <v>0</v>
      </c>
      <c r="K122" s="582">
        <f t="shared" si="33"/>
        <v>0</v>
      </c>
      <c r="L122" s="582">
        <f t="shared" si="33"/>
        <v>0</v>
      </c>
      <c r="M122" s="582">
        <f t="shared" si="33"/>
        <v>0</v>
      </c>
      <c r="N122" s="582">
        <f t="shared" si="33"/>
        <v>0</v>
      </c>
      <c r="O122" s="582">
        <f t="shared" si="33"/>
        <v>0</v>
      </c>
    </row>
    <row r="123" spans="1:15">
      <c r="A123" s="22"/>
      <c r="B123" s="133" t="s">
        <v>1523</v>
      </c>
      <c r="C123" s="22" t="s">
        <v>1063</v>
      </c>
      <c r="D123" s="582">
        <f>SUM(D56)-SUM(D57)-SUM(D58)-SUM(D59)-SUM(D60)-SUM(D61)-SUM(D62)-SUM(D63)</f>
        <v>0</v>
      </c>
      <c r="E123" s="582">
        <f t="shared" ref="E123:O123" si="34">SUM(E56)-SUM(E57)-SUM(E58)-SUM(E59)-SUM(E60)-SUM(E61)-SUM(E62)-SUM(E63)</f>
        <v>0</v>
      </c>
      <c r="F123" s="582">
        <f t="shared" si="34"/>
        <v>0</v>
      </c>
      <c r="G123" s="582">
        <f t="shared" si="34"/>
        <v>0</v>
      </c>
      <c r="H123" s="582">
        <f t="shared" si="34"/>
        <v>0</v>
      </c>
      <c r="I123" s="582">
        <f t="shared" si="34"/>
        <v>0</v>
      </c>
      <c r="J123" s="582">
        <f t="shared" si="34"/>
        <v>0</v>
      </c>
      <c r="K123" s="582">
        <f t="shared" si="34"/>
        <v>0</v>
      </c>
      <c r="L123" s="582">
        <f t="shared" si="34"/>
        <v>0</v>
      </c>
      <c r="M123" s="582">
        <f t="shared" si="34"/>
        <v>0</v>
      </c>
      <c r="N123" s="582">
        <f t="shared" si="34"/>
        <v>0</v>
      </c>
      <c r="O123" s="582">
        <f t="shared" si="34"/>
        <v>0</v>
      </c>
    </row>
    <row r="124" spans="1:15">
      <c r="A124" s="4"/>
      <c r="B124" s="133" t="s">
        <v>1122</v>
      </c>
      <c r="C124" s="4" t="s">
        <v>1063</v>
      </c>
      <c r="D124" s="582">
        <f>SUM(D64)-SUM(D65)-SUM(D66)-SUM(D67)-SUM(D68)-SUM(D69)-SUM(D70)-SUM(D71)-SUM(D72)</f>
        <v>0</v>
      </c>
      <c r="E124" s="582">
        <f t="shared" ref="E124:O124" si="35">SUM(E64)-SUM(E65)-SUM(E66)-SUM(E67)-SUM(E68)-SUM(E69)-SUM(E70)-SUM(E71)-SUM(E72)</f>
        <v>0</v>
      </c>
      <c r="F124" s="582">
        <f t="shared" si="35"/>
        <v>0</v>
      </c>
      <c r="G124" s="582">
        <f t="shared" si="35"/>
        <v>0</v>
      </c>
      <c r="H124" s="582">
        <f t="shared" si="35"/>
        <v>0</v>
      </c>
      <c r="I124" s="582">
        <f t="shared" si="35"/>
        <v>0</v>
      </c>
      <c r="J124" s="582">
        <f t="shared" si="35"/>
        <v>0</v>
      </c>
      <c r="K124" s="582">
        <f t="shared" si="35"/>
        <v>0</v>
      </c>
      <c r="L124" s="582">
        <f t="shared" si="35"/>
        <v>0</v>
      </c>
      <c r="M124" s="582">
        <f t="shared" si="35"/>
        <v>0</v>
      </c>
      <c r="N124" s="582">
        <f t="shared" si="35"/>
        <v>0</v>
      </c>
      <c r="O124" s="582">
        <f t="shared" si="35"/>
        <v>0</v>
      </c>
    </row>
    <row r="125" spans="1:15">
      <c r="A125" s="6"/>
      <c r="B125" s="155" t="s">
        <v>1397</v>
      </c>
      <c r="C125" s="6" t="s">
        <v>1063</v>
      </c>
      <c r="D125" s="583">
        <f>SUM(D74)-SUM(D21)+SUM(D47)</f>
        <v>0</v>
      </c>
      <c r="E125" s="583">
        <f t="shared" ref="E125:O125" si="36">SUM(E74)-SUM(E21)+SUM(E47)</f>
        <v>0</v>
      </c>
      <c r="F125" s="583">
        <f t="shared" si="36"/>
        <v>0</v>
      </c>
      <c r="G125" s="583">
        <f t="shared" si="36"/>
        <v>0</v>
      </c>
      <c r="H125" s="583">
        <f t="shared" si="36"/>
        <v>0</v>
      </c>
      <c r="I125" s="583">
        <f t="shared" si="36"/>
        <v>0</v>
      </c>
      <c r="J125" s="583">
        <f t="shared" si="36"/>
        <v>0</v>
      </c>
      <c r="K125" s="583">
        <f t="shared" si="36"/>
        <v>0</v>
      </c>
      <c r="L125" s="583">
        <f t="shared" si="36"/>
        <v>0</v>
      </c>
      <c r="M125" s="583">
        <f t="shared" si="36"/>
        <v>0</v>
      </c>
      <c r="N125" s="583">
        <f t="shared" si="36"/>
        <v>0</v>
      </c>
      <c r="O125" s="583">
        <f t="shared" si="36"/>
        <v>0</v>
      </c>
    </row>
    <row r="126" spans="1:15">
      <c r="A126" s="22" t="s">
        <v>941</v>
      </c>
      <c r="B126" s="156"/>
    </row>
    <row r="127" spans="1:15">
      <c r="B127" s="156"/>
    </row>
  </sheetData>
  <sheetProtection sheet="1" objects="1" scenarios="1"/>
  <mergeCells count="12">
    <mergeCell ref="A4:B5"/>
    <mergeCell ref="D4:H4"/>
    <mergeCell ref="I4:I5"/>
    <mergeCell ref="J4:J5"/>
    <mergeCell ref="M3:M5"/>
    <mergeCell ref="N4:N5"/>
    <mergeCell ref="Q4:S4"/>
    <mergeCell ref="G1:K1"/>
    <mergeCell ref="G2:L2"/>
    <mergeCell ref="G3:H3"/>
    <mergeCell ref="K4:K5"/>
    <mergeCell ref="L4:L5"/>
  </mergeCells>
  <phoneticPr fontId="1" type="noConversion"/>
  <pageMargins left="0.47244094488188981" right="0.47244094488188981" top="0.59055118110236227" bottom="0.59055118110236227" header="0.39370078740157483" footer="0.39370078740157483"/>
  <pageSetup orientation="landscape" r:id="rId1"/>
  <headerFooter alignWithMargins="0">
    <oddFooter>&amp;C&amp;8&amp;D  &amp;T&amp;R&amp;8&amp;P</oddFooter>
  </headerFooter>
  <rowBreaks count="1" manualBreakCount="1">
    <brk id="46" max="16383" man="1"/>
  </rowBreaks>
  <ignoredErrors>
    <ignoredError sqref="D6:O6" numberStoredAsText="1"/>
  </ignoredErrors>
</worksheet>
</file>

<file path=xl/worksheets/sheet22.xml><?xml version="1.0" encoding="utf-8"?>
<worksheet xmlns="http://schemas.openxmlformats.org/spreadsheetml/2006/main" xmlns:r="http://schemas.openxmlformats.org/officeDocument/2006/relationships">
  <sheetPr codeName="Sheet22" enableFormatConditionsCalculation="0">
    <tabColor theme="3" tint="0.39997558519241921"/>
  </sheetPr>
  <dimension ref="A1:V51"/>
  <sheetViews>
    <sheetView tabSelected="1" zoomScale="145" zoomScaleNormal="145" workbookViewId="0">
      <pane xSplit="3" ySplit="7" topLeftCell="D8" activePane="bottomRight" state="frozen"/>
      <selection activeCell="J130" sqref="J130"/>
      <selection pane="topRight" activeCell="J130" sqref="J130"/>
      <selection pane="bottomLeft" activeCell="J130" sqref="J130"/>
      <selection pane="bottomRight" activeCell="D8" sqref="D8"/>
    </sheetView>
  </sheetViews>
  <sheetFormatPr defaultRowHeight="12.75"/>
  <cols>
    <col min="1" max="1" width="7.140625" style="1" customWidth="1"/>
    <col min="2" max="2" width="35.28515625" style="1" customWidth="1"/>
    <col min="3" max="3" width="0.85546875" style="1" customWidth="1"/>
    <col min="4" max="15" width="10" style="1" customWidth="1"/>
    <col min="16" max="16" width="3.28515625" style="1" customWidth="1"/>
    <col min="17" max="18" width="10" style="1" customWidth="1"/>
    <col min="19" max="20" width="9.140625" style="1" customWidth="1"/>
    <col min="21" max="22" width="0" style="1" hidden="1" customWidth="1"/>
    <col min="23" max="16384" width="9.140625" style="1"/>
  </cols>
  <sheetData>
    <row r="1" spans="1:22">
      <c r="A1" s="36" t="s">
        <v>182</v>
      </c>
      <c r="B1" s="247"/>
      <c r="C1" s="248"/>
      <c r="D1" s="249"/>
      <c r="E1" s="250"/>
      <c r="F1" s="250"/>
      <c r="G1" s="798">
        <f>'Cover page'!I7</f>
        <v>0</v>
      </c>
      <c r="H1" s="798"/>
      <c r="I1" s="798"/>
      <c r="J1" s="798"/>
      <c r="K1" s="798"/>
      <c r="L1" s="243">
        <f>'Cover page'!I9</f>
        <v>0</v>
      </c>
      <c r="M1" s="243"/>
      <c r="N1" s="243"/>
      <c r="O1" s="243"/>
      <c r="Q1" s="22"/>
      <c r="R1" s="22"/>
    </row>
    <row r="2" spans="1:22">
      <c r="A2" s="246" t="s">
        <v>2050</v>
      </c>
      <c r="B2" s="251"/>
      <c r="C2" s="252"/>
      <c r="D2" s="253"/>
      <c r="E2" s="250"/>
      <c r="F2" s="250"/>
      <c r="G2" s="791">
        <f>+'Cover page'!I13</f>
        <v>0</v>
      </c>
      <c r="H2" s="791"/>
      <c r="I2" s="791"/>
      <c r="J2" s="791"/>
      <c r="K2" s="791"/>
      <c r="L2" s="791"/>
      <c r="M2" s="254"/>
      <c r="N2" s="254"/>
      <c r="O2" s="254"/>
      <c r="Q2" s="22"/>
      <c r="R2" s="22"/>
    </row>
    <row r="3" spans="1:22" ht="12" customHeight="1">
      <c r="A3" s="255"/>
      <c r="B3" s="256"/>
      <c r="C3" s="3"/>
      <c r="D3" s="257"/>
      <c r="E3" s="258"/>
      <c r="F3" s="258"/>
      <c r="G3" s="793" t="s">
        <v>877</v>
      </c>
      <c r="H3" s="793"/>
      <c r="I3" s="259">
        <f>+'Cover page'!I11</f>
        <v>0</v>
      </c>
      <c r="J3" s="258"/>
      <c r="K3" s="258"/>
      <c r="L3" s="270"/>
      <c r="M3" s="797" t="s">
        <v>1018</v>
      </c>
      <c r="N3" s="272"/>
      <c r="O3" s="273"/>
      <c r="Q3" s="22"/>
      <c r="R3" s="22"/>
    </row>
    <row r="4" spans="1:22" ht="12" customHeight="1">
      <c r="A4" s="792" t="s">
        <v>1426</v>
      </c>
      <c r="B4" s="792"/>
      <c r="C4" s="4"/>
      <c r="D4" s="794" t="s">
        <v>251</v>
      </c>
      <c r="E4" s="795"/>
      <c r="F4" s="795"/>
      <c r="G4" s="795"/>
      <c r="H4" s="796"/>
      <c r="I4" s="797" t="s">
        <v>252</v>
      </c>
      <c r="J4" s="799" t="s">
        <v>253</v>
      </c>
      <c r="K4" s="797" t="s">
        <v>254</v>
      </c>
      <c r="L4" s="800" t="s">
        <v>874</v>
      </c>
      <c r="M4" s="788"/>
      <c r="N4" s="788" t="s">
        <v>254</v>
      </c>
      <c r="O4" s="245" t="s">
        <v>1017</v>
      </c>
      <c r="Q4" s="771" t="s">
        <v>123</v>
      </c>
      <c r="R4" s="789"/>
      <c r="S4" s="790"/>
    </row>
    <row r="5" spans="1:22" ht="30" customHeight="1">
      <c r="A5" s="792"/>
      <c r="B5" s="792"/>
      <c r="C5" s="4"/>
      <c r="D5" s="260" t="s">
        <v>264</v>
      </c>
      <c r="E5" s="242" t="s">
        <v>265</v>
      </c>
      <c r="F5" s="244" t="s">
        <v>876</v>
      </c>
      <c r="G5" s="242" t="s">
        <v>254</v>
      </c>
      <c r="H5" s="244" t="s">
        <v>873</v>
      </c>
      <c r="I5" s="788"/>
      <c r="J5" s="799"/>
      <c r="K5" s="788"/>
      <c r="L5" s="800"/>
      <c r="M5" s="788"/>
      <c r="N5" s="788"/>
      <c r="O5" s="245" t="s">
        <v>1019</v>
      </c>
      <c r="Q5" s="5" t="s">
        <v>1650</v>
      </c>
      <c r="R5" s="128" t="s">
        <v>1652</v>
      </c>
      <c r="S5" s="129" t="s">
        <v>1017</v>
      </c>
    </row>
    <row r="6" spans="1:22" ht="10.5" customHeight="1">
      <c r="A6" s="261"/>
      <c r="B6" s="6"/>
      <c r="C6" s="6"/>
      <c r="D6" s="262" t="s">
        <v>255</v>
      </c>
      <c r="E6" s="263" t="s">
        <v>256</v>
      </c>
      <c r="F6" s="264" t="s">
        <v>257</v>
      </c>
      <c r="G6" s="263" t="s">
        <v>258</v>
      </c>
      <c r="H6" s="264" t="s">
        <v>259</v>
      </c>
      <c r="I6" s="263" t="s">
        <v>260</v>
      </c>
      <c r="J6" s="264" t="s">
        <v>261</v>
      </c>
      <c r="K6" s="263" t="s">
        <v>262</v>
      </c>
      <c r="L6" s="271" t="s">
        <v>263</v>
      </c>
      <c r="M6" s="262" t="s">
        <v>1020</v>
      </c>
      <c r="N6" s="263" t="s">
        <v>1021</v>
      </c>
      <c r="O6" s="263" t="s">
        <v>1022</v>
      </c>
      <c r="Q6" s="7" t="s">
        <v>1651</v>
      </c>
      <c r="R6" s="130" t="s">
        <v>1653</v>
      </c>
      <c r="S6" s="8" t="s">
        <v>1023</v>
      </c>
    </row>
    <row r="7" spans="1:22" s="459" customFormat="1" ht="10.5" customHeight="1">
      <c r="A7" s="467"/>
      <c r="B7" s="456" t="s">
        <v>1109</v>
      </c>
      <c r="C7" s="457"/>
      <c r="D7" s="458" t="str">
        <f>'SOURCE BA'!$F$5</f>
        <v/>
      </c>
      <c r="E7" s="458" t="str">
        <f>'SOURCE EA'!$F$5</f>
        <v/>
      </c>
      <c r="F7" s="458" t="str">
        <f>'SOURCE SS'!$F$5</f>
        <v/>
      </c>
      <c r="G7" s="458" t="str">
        <f>'SOURCE CC'!$F$5</f>
        <v/>
      </c>
      <c r="H7" s="458" t="str">
        <f>'SOURCE CG'!$F$5</f>
        <v/>
      </c>
      <c r="I7" s="458" t="str">
        <f>'SOURCE SG'!$F$5</f>
        <v/>
      </c>
      <c r="J7" s="458" t="str">
        <f>'SOURCE LG'!$F$5</f>
        <v/>
      </c>
      <c r="K7" s="458" t="str">
        <f>'SOURCE CT'!$F$5</f>
        <v/>
      </c>
      <c r="L7" s="458" t="str">
        <f>'SOURCE GG'!$F$5</f>
        <v/>
      </c>
      <c r="M7" s="458" t="str">
        <f>'SOURCE NFPC'!$F$5</f>
        <v/>
      </c>
      <c r="N7" s="458" t="str">
        <f>'SOURCE CN'!$F$5</f>
        <v/>
      </c>
      <c r="O7" s="458" t="str">
        <f>'SOURCE NFPS'!$F$5</f>
        <v/>
      </c>
      <c r="Q7" s="460"/>
      <c r="R7" s="461"/>
      <c r="S7" s="462"/>
      <c r="U7" s="1"/>
      <c r="V7" s="1"/>
    </row>
    <row r="8" spans="1:22" s="284" customFormat="1" ht="15" customHeight="1">
      <c r="A8" s="688" t="s">
        <v>1081</v>
      </c>
      <c r="B8" s="266" t="s">
        <v>1640</v>
      </c>
      <c r="C8" s="266" t="s">
        <v>1063</v>
      </c>
      <c r="D8" s="604" t="str">
        <f>IF(COUNTIF('SOURCE BA'!$F:$F,$A8)&gt;0,SUMIF('SOURCE BA'!$F:$F,$A8,'SOURCE BA'!$C:$C),IF(COUNT(D9,D12:D14,D20:D22,D26:D27,D31)&gt;0, SUM(D9,D12:D14,D20:D22,D26:D27,D31),IF(COUNTIF('SOURCE BA'!$F:$F,$A8 &amp; "?")&gt;0,SUMIF('SOURCE BA'!$F:$F,$A8 &amp; "?", 'SOURCE BA'!$C:$C),"...")))</f>
        <v>...</v>
      </c>
      <c r="E8" s="604" t="str">
        <f>IF(COUNTIF('SOURCE EA'!$F:$F,$A8)&gt;0,SUMIF('SOURCE EA'!$F:$F,$A8,'SOURCE EA'!$C:$C),IF(COUNT(E9,E12:E14,E20:E22,E26:E27,E31)&gt;0, SUM(E9,E12:E14,E20:E22,E26:E27,E31),IF(COUNTIF('SOURCE EA'!$F:$F,$A8 &amp; "?")&gt;0,SUMIF('SOURCE EA'!$F:$F,$A8 &amp; "?", 'SOURCE EA'!$C:$C),"...")))</f>
        <v>...</v>
      </c>
      <c r="F8" s="604" t="str">
        <f>IF(COUNTIF('SOURCE SS'!$F:$F,$A8)&gt;0,SUMIF('SOURCE SS'!$F:$F,$A8,'SOURCE SS'!$C:$C),IF(COUNT(F9,F12:F14,F20:F22,F26:F27,F31)&gt;0, SUM(F9,F12:F14,F20:F22,F26:F27,F31),IF(COUNTIF('SOURCE SS'!$F:$F,$A8 &amp; "?")&gt;0,SUMIF('SOURCE SS'!$F:$F,$A8 &amp; "?", 'SOURCE SS'!$C:$C),"...")))</f>
        <v>...</v>
      </c>
      <c r="G8" s="604" t="str">
        <f>IF(COUNTIF('SOURCE CC'!$F:$F,$A8)&gt;0,SUMIF('SOURCE CC'!$F:$F,$A8,'SOURCE CC'!$C:$C),IF(COUNT(G9,G12:G14,G20:G22,G26:G27,G31)&gt;0, SUM(G9,G12:G14,G20:G22,G26:G27,G31),IF(COUNTIF('SOURCE CC'!$F:$F,$A8 &amp; "?")&gt;0,SUMIF('SOURCE CC'!$F:$F,$A8 &amp; "?", 'SOURCE CC'!$C:$C),"...")))</f>
        <v>...</v>
      </c>
      <c r="H8" s="604" t="str">
        <f>IF(COUNTIF('SOURCE CG'!$F:$F,$A8)&gt;0,SUMIF('SOURCE CG'!$F:$F,$A8,'SOURCE CG'!$C:$C),IF(COUNT(H9,H12:H14,H20:H22,H26:H27,H31)&gt;0, SUM(H9,H12:H14,H20:H22,H26:H27,H31),IF(COUNTIF('SOURCE CG'!$F:$F,$A8 &amp; "?")&gt;0,SUMIF('SOURCE CG'!$F:$F,$A8 &amp; "?", 'SOURCE CG'!$C:$C),IF(COUNT(D8:G8)&gt;0,SUM(D8:G8),"..."))))</f>
        <v>...</v>
      </c>
      <c r="I8" s="604" t="str">
        <f>IF(COUNTIF('SOURCE SG'!$F:$F,$A8)&gt;0,SUMIF('SOURCE SG'!$F:$F,$A8,'SOURCE SG'!$C:$C),IF(COUNT(I9,I12:I14,I20:I22,I26:I27,I31)&gt;0, SUM(I9,I12:I14,I20:I22,I26:I27,I31),IF(COUNTIF('SOURCE SG'!$F:$F,$A8 &amp; "?")&gt;0,SUMIF('SOURCE SG'!$F:$F,$A8 &amp; "?", 'SOURCE SG'!$C:$C),"...")))</f>
        <v>...</v>
      </c>
      <c r="J8" s="604" t="str">
        <f>IF(COUNTIF('SOURCE LG'!$F:$F,$A8)&gt;0,SUMIF('SOURCE LG'!$F:$F,$A8,'SOURCE LG'!$C:$C),IF(COUNT(J9,J12:J14,J20:J22,J26:J27,J31)&gt;0, SUM(J9,J12:J14,J20:J22,J26:J27,J31),IF(COUNTIF('SOURCE LG'!$F:$F,$A8 &amp; "?")&gt;0,SUMIF('SOURCE LG'!$F:$F,$A8 &amp; "?", 'SOURCE LG'!$C:$C),"...")))</f>
        <v>...</v>
      </c>
      <c r="K8" s="604" t="str">
        <f>IF(COUNTIF('SOURCE CT'!$F:$F,$A8)&gt;0,SUMIF('SOURCE CT'!$F:$F,$A8,'SOURCE CT'!$C:$C),IF(COUNT(K9,K12:K14,K20:K22,K26:K27,K31)&gt;0, SUM(K9,K12:K14,K20:K22,K26:K27,K31),IF(COUNTIF('SOURCE CT'!$F:$F,$A8 &amp; "?")&gt;0,SUMIF('SOURCE CT'!$F:$F,$A8 &amp; "?", 'SOURCE CT'!$C:$C),"...")))</f>
        <v>...</v>
      </c>
      <c r="L8" s="604" t="str">
        <f>IF(COUNTIF('SOURCE GG'!$F:$F,$A8)&gt;0,SUMIF('SOURCE GG'!$F:$F,$A8,'SOURCE GG'!$C:$C),IF(COUNT(L9,L12:L14,L20:L22,L26:L27,L31)&gt;0, SUM(L9,L12:L14,L20:L22,L26:L27,L31),IF(COUNTIF('SOURCE GG'!$F:$F,$A8 &amp; "?")&gt;0,SUMIF('SOURCE GG'!$F:$F,$A8 &amp; "?", 'SOURCE GG'!$C:$C),IF(COUNT(H8:K8)&gt;0,SUM(H8:K8),"..."))))</f>
        <v>...</v>
      </c>
      <c r="M8" s="604" t="str">
        <f>IF(COUNTIF('SOURCE NFPC'!$F:$F,$A8)&gt;0,SUMIF('SOURCE NFPC'!$F:$F,$A8,'SOURCE NFPC'!$C:$C),IF(COUNT(M9,M12:M14,M20:M22,M26:M27,M31)&gt;0, SUM(M9,M12:M14,M20:M22,M26:M27,M31),IF(COUNTIF('SOURCE NFPC'!$F:$F,$A8 &amp; "?")&gt;0,SUMIF('SOURCE NFPC'!$F:$F,$A8 &amp; "?", 'SOURCE NFPC'!$C:$C),"...")))</f>
        <v>...</v>
      </c>
      <c r="N8" s="604" t="str">
        <f>IF(COUNTIF('SOURCE CN'!$F:$F,$A8)&gt;0,SUMIF('SOURCE CN'!$F:$F,$A8,'SOURCE CN'!$C:$C),IF(COUNT(N9,N12:N14,N20:N22,N26:N27,N31)&gt;0, SUM(N9,N12:N14,N20:N22,N26:N27,N31),IF(COUNTIF('SOURCE CN'!$F:$F,$A8 &amp; "?")&gt;0,SUMIF('SOURCE CN'!$F:$F,$A8 &amp; "?", 'SOURCE CN'!$C:$C),"...")))</f>
        <v>...</v>
      </c>
      <c r="O8" s="604" t="str">
        <f>IF(COUNTIF('SOURCE NFPS'!$F:$F,$A8)&gt;0,SUMIF('SOURCE NFPS'!$F:$F,$A8,'SOURCE NFPS'!$C:$C),IF(COUNT(O9,O12:O14,O20:O22,O26:O27,O31)&gt;0, SUM(O9,O12:O14,O20:O22,O26:O27,O31),IF(COUNTIF('SOURCE NFPS'!$F:$F,$A8 &amp; "?")&gt;0,SUMIF('SOURCE NFPS'!$F:$F,$A8 &amp; "?", 'SOURCE NFPS'!$C:$C),IF(COUNT(L8:N8)&gt;0,SUM(L8:N8),"..."))))</f>
        <v>...</v>
      </c>
      <c r="Q8" s="616">
        <f>SUM(H8)-SUM(D8)-SUM(E8)-SUM(F8)-SUM(G8)</f>
        <v>0</v>
      </c>
      <c r="R8" s="617">
        <f>SUM(L8)-SUM(H8)-SUM(I8)-SUM(J8)-SUM(K8)</f>
        <v>0</v>
      </c>
      <c r="S8" s="618">
        <f>SUM(O8)-SUM(L8)-SUM(M8)-SUM(N8)</f>
        <v>0</v>
      </c>
      <c r="U8" s="93">
        <v>7</v>
      </c>
      <c r="V8" s="93" t="str">
        <f>"A"&amp;""&amp;U8</f>
        <v>A7</v>
      </c>
    </row>
    <row r="9" spans="1:22" ht="16.5" customHeight="1">
      <c r="A9" s="689" t="s">
        <v>2236</v>
      </c>
      <c r="B9" s="267" t="s">
        <v>1377</v>
      </c>
      <c r="C9" s="4" t="s">
        <v>1063</v>
      </c>
      <c r="D9" s="605" t="str">
        <f>IF(COUNTIF('SOURCE BA'!$F:$F,$A9)&gt;0,SUMIF('SOURCE BA'!$F:$F,$A9,'SOURCE BA'!$C:$C),IF(COUNT(D10:D11)&gt;0, SUM(D10:D11),IF(COUNTIF('SOURCE BA'!$F:$F,$A9 &amp; "?")&gt;0,SUMIF('SOURCE BA'!$F:$F,$A9 &amp; "?", 'SOURCE BA'!$C:$C),"...")))</f>
        <v>...</v>
      </c>
      <c r="E9" s="605" t="str">
        <f>IF(COUNTIF('SOURCE EA'!$F:$F,$A9)&gt;0,SUMIF('SOURCE EA'!$F:$F,$A9,'SOURCE EA'!$C:$C),IF(COUNT(E10:E11)&gt;0, SUM(E10:E11),IF(COUNTIF('SOURCE EA'!$F:$F,$A9 &amp; "?")&gt;0,SUMIF('SOURCE EA'!$F:$F,$A9 &amp; "?", 'SOURCE EA'!$C:$C),"...")))</f>
        <v>...</v>
      </c>
      <c r="F9" s="605" t="str">
        <f>IF(COUNTIF('SOURCE SS'!$F:$F,$A9)&gt;0,SUMIF('SOURCE SS'!$F:$F,$A9,'SOURCE SS'!$C:$C),IF(COUNT(F10:F11)&gt;0, SUM(F10:F11),IF(COUNTIF('SOURCE SS'!$F:$F,$A9 &amp; "?")&gt;0,SUMIF('SOURCE SS'!$F:$F,$A9 &amp; "?", 'SOURCE SS'!$C:$C),"...")))</f>
        <v>...</v>
      </c>
      <c r="G9" s="605" t="str">
        <f>IF(COUNTIF('SOURCE CC'!$F:$F,$A9)&gt;0,SUMIF('SOURCE CC'!$F:$F,$A9,'SOURCE CC'!$C:$C),IF(COUNT(G10:G11)&gt;0, SUM(G10:G11),IF(COUNTIF('SOURCE CC'!$F:$F,$A9 &amp; "?")&gt;0,SUMIF('SOURCE CC'!$F:$F,$A9 &amp; "?", 'SOURCE CC'!$C:$C),"...")))</f>
        <v>...</v>
      </c>
      <c r="H9" s="605" t="str">
        <f>IF(COUNT(D9:G9)&gt;0,SUM(D9:G9),"...")</f>
        <v>...</v>
      </c>
      <c r="I9" s="605" t="str">
        <f>IF(COUNTIF('SOURCE SG'!$F:$F,$A9)&gt;0,SUMIF('SOURCE SG'!$F:$F,$A9,'SOURCE SG'!$C:$C),IF(COUNT(I10:I11)&gt;0, SUM(I10:I11),IF(COUNTIF('SOURCE SG'!$F:$F,$A9 &amp; "?")&gt;0,SUMIF('SOURCE SG'!$F:$F,$A9 &amp; "?", 'SOURCE SG'!$C:$C),"...")))</f>
        <v>...</v>
      </c>
      <c r="J9" s="605" t="str">
        <f>IF(COUNTIF('SOURCE LG'!$F:$F,$A9)&gt;0,SUMIF('SOURCE LG'!$F:$F,$A9,'SOURCE LG'!$C:$C),IF(COUNT(J10:J11)&gt;0, SUM(J10:J11),IF(COUNTIF('SOURCE LG'!$F:$F,$A9 &amp; "?")&gt;0,SUMIF('SOURCE LG'!$F:$F,$A9 &amp; "?", 'SOURCE LG'!$C:$C),"...")))</f>
        <v>...</v>
      </c>
      <c r="K9" s="605" t="str">
        <f>IF(COUNTIF('SOURCE CT'!$F:$F,$A9)&gt;0,SUMIF('SOURCE CT'!$F:$F,$A9,'SOURCE CT'!$C:$C),IF(COUNT(K10:K11)&gt;0, SUM(K10:K11),IF(COUNTIF('SOURCE CT'!$F:$F,$A9 &amp; "?")&gt;0,SUMIF('SOURCE CT'!$F:$F,$A9 &amp; "?", 'SOURCE CT'!$C:$C),"...")))</f>
        <v>...</v>
      </c>
      <c r="L9" s="605" t="str">
        <f>IF(COUNT(H9:K9)&gt;0,SUM(H9:K9),"...")</f>
        <v>...</v>
      </c>
      <c r="M9" s="605" t="str">
        <f>IF(COUNTIF('SOURCE NFPC'!$F:$F,$A9)&gt;0,SUMIF('SOURCE NFPC'!$F:$F,$A9,'SOURCE NFPC'!$C:$C),IF(COUNT(M10:M11)&gt;0, SUM(M10:M11),IF(COUNTIF('SOURCE NFPC'!$F:$F,$A9 &amp; "?")&gt;0,SUMIF('SOURCE NFPC'!$F:$F,$A9 &amp; "?", 'SOURCE NFPC'!$C:$C),"...")))</f>
        <v>...</v>
      </c>
      <c r="N9" s="605" t="str">
        <f>IF(COUNTIF('SOURCE CN'!$F:$F,$A9)&gt;0,SUMIF('SOURCE CN'!$F:$F,$A9,'SOURCE CN'!$C:$C),IF(COUNT(N10:N11)&gt;0, SUM(N10:N11),IF(COUNTIF('SOURCE CN'!$F:$F,$A9 &amp; "?")&gt;0,SUMIF('SOURCE CN'!$F:$F,$A9 &amp; "?", 'SOURCE CN'!$C:$C),"...")))</f>
        <v>...</v>
      </c>
      <c r="O9" s="605" t="str">
        <f>IF(COUNT(L9:N9)&gt;0,SUM(L9:N9),"...")</f>
        <v>...</v>
      </c>
      <c r="Q9" s="563">
        <f t="shared" ref="Q9:Q31" si="0">SUM(H9)-SUM(D9)-SUM(E9)-SUM(F9)-SUM(G9)</f>
        <v>0</v>
      </c>
      <c r="R9" s="564">
        <f t="shared" ref="R9:R31" si="1">SUM(L9)-SUM(H9)-SUM(I9)-SUM(J9)-SUM(K9)</f>
        <v>0</v>
      </c>
      <c r="S9" s="565">
        <f t="shared" ref="S9:S31" si="2">SUM(O9)-SUM(L9)-SUM(M9)-SUM(N9)</f>
        <v>0</v>
      </c>
      <c r="U9" s="63">
        <v>701</v>
      </c>
      <c r="V9" s="63" t="str">
        <f t="shared" ref="V9:V31" si="3">"A"&amp;""&amp;U9</f>
        <v>A701</v>
      </c>
    </row>
    <row r="10" spans="1:22" ht="11.25" customHeight="1">
      <c r="A10" s="690" t="s">
        <v>2237</v>
      </c>
      <c r="B10" s="268" t="s">
        <v>227</v>
      </c>
      <c r="C10" s="4" t="s">
        <v>1063</v>
      </c>
      <c r="D10" s="587" t="str">
        <f>IF(COUNTIF('SOURCE BA'!$F:$F,$A10)&gt;0,SUMIF('SOURCE BA'!$F:$F,$A10,'SOURCE BA'!$C:$C),IF(COUNTIF('SOURCE BA'!$F:$F,$A10 &amp; "?")&gt;0,SUMIF('SOURCE BA'!$F:$F,$A10 &amp; "?", 'SOURCE BA'!$C:$C),"..."))</f>
        <v>...</v>
      </c>
      <c r="E10" s="587" t="str">
        <f>IF(COUNTIF('SOURCE EA'!$F:$F,$A10)&gt;0,SUMIF('SOURCE EA'!$F:$F,$A10,'SOURCE EA'!$C:$C),IF(COUNTIF('SOURCE EA'!$F:$F,$A10 &amp; "?")&gt;0,SUMIF('SOURCE EA'!$F:$F,$A10 &amp; "?", 'SOURCE EA'!$C:$C),"..."))</f>
        <v>...</v>
      </c>
      <c r="F10" s="629" t="str">
        <f>IF(COUNTIF('SOURCE SS'!$F:$F,$A10)&gt;0,SUMIF('SOURCE SS'!$F:$F,$A10,'SOURCE SS'!$C:$C),IF(COUNTIF('SOURCE SS'!$F:$F,$A10 &amp; "?")&gt;0,SUMIF('SOURCE SS'!$F:$F,$A10 &amp; "?", 'SOURCE SS'!$C:$C),"..."))</f>
        <v>...</v>
      </c>
      <c r="G10" s="587" t="str">
        <f>IF(COUNTIF('SOURCE CC'!$F:$F,$A10)&gt;0,SUMIF('SOURCE CC'!$F:$F,$A10,'SOURCE CC'!$C:$C),IF(COUNTIF('SOURCE CC'!$F:$F,$A10 &amp; "?")&gt;0,SUMIF('SOURCE CC'!$F:$F,$A10 &amp; "?", 'SOURCE CC'!$C:$C),"..."))</f>
        <v>...</v>
      </c>
      <c r="H10" s="629" t="str">
        <f>IF(COUNTIF('SOURCE CG'!$F:$F,$A10)&gt;0,SUMIF('SOURCE CG'!$F:$F,$A10,'SOURCE CG'!$C:$C),IF(COUNTIF('SOURCE CG'!$F:$F,$A10 &amp; "?")&gt;0,SUMIF('SOURCE CG'!$F:$F,$A10 &amp; "?", 'SOURCE CG'!$C:$C),IF(COUNT(D10:G10)&gt;0,SUM(D10:G10),"...")))</f>
        <v>...</v>
      </c>
      <c r="I10" s="587" t="str">
        <f>IF(COUNTIF('SOURCE SG'!$F:$F,$A10)&gt;0,SUMIF('SOURCE SG'!$F:$F,$A10,'SOURCE SG'!$C:$C),IF(COUNTIF('SOURCE SG'!$F:$F,$A10 &amp; "?")&gt;0,SUMIF('SOURCE SG'!$F:$F,$A10 &amp; "?", 'SOURCE SG'!$C:$C),"..."))</f>
        <v>...</v>
      </c>
      <c r="J10" s="629" t="str">
        <f>IF(COUNTIF('SOURCE LG'!$F:$F,$A10)&gt;0,SUMIF('SOURCE LG'!$F:$F,$A10,'SOURCE LG'!$C:$C),IF(COUNTIF('SOURCE LG'!$F:$F,$A10 &amp; "?")&gt;0,SUMIF('SOURCE LG'!$F:$F,$A10 &amp; "?", 'SOURCE LG'!$C:$C),"..."))</f>
        <v>...</v>
      </c>
      <c r="K10" s="587" t="str">
        <f>IF(COUNTIF('SOURCE CT'!$F:$F,$A10)&gt;0,SUMIF('SOURCE CT'!$F:$F,$A10,'SOURCE CT'!$C:$C),IF(COUNTIF('SOURCE CT'!$F:$F,$A10 &amp; "?")&gt;0,SUMIF('SOURCE CT'!$F:$F,$A10 &amp; "?", 'SOURCE CT'!$C:$C),"..."))</f>
        <v>...</v>
      </c>
      <c r="L10" s="630" t="str">
        <f>IF(COUNTIF('SOURCE GG'!$F:$F,$A10)&gt;0,SUMIF('SOURCE GG'!$F:$F,$A10,'SOURCE GG'!$C:$C),IF(COUNTIF('SOURCE GG'!$F:$F,$A10 &amp; "?")&gt;0,SUMIF('SOURCE GG'!$F:$F,$A10 &amp; "?", 'SOURCE GG'!$C:$C),IF(COUNT(H10:K10)&gt;0,SUM(H10:K10),"...")))</f>
        <v>...</v>
      </c>
      <c r="M10" s="629" t="str">
        <f>IF(COUNTIF('SOURCE NFPC'!$F:$F,$A10)&gt;0,SUMIF('SOURCE NFPC'!$F:$F,$A10,'SOURCE NFPC'!$C:$C),IF(COUNTIF('SOURCE NFPC'!$F:$F,$A10 &amp; "?")&gt;0,SUMIF('SOURCE NFPC'!$F:$F,$A10 &amp; "?", 'SOURCE NFPC'!$C:$C),"..."))</f>
        <v>...</v>
      </c>
      <c r="N10" s="587" t="str">
        <f>IF(COUNTIF('SOURCE CN'!$F:$F,$A10)&gt;0,SUMIF('SOURCE CN'!$F:$F,$A10,'SOURCE CN'!$C:$C),IF(COUNTIF('SOURCE CN'!$F:$F,$A10 &amp; "?")&gt;0,SUMIF('SOURCE CN'!$F:$F,$A10 &amp; "?", 'SOURCE CN'!$C:$C),"..."))</f>
        <v>...</v>
      </c>
      <c r="O10" s="587" t="str">
        <f>IF(COUNTIF('SOURCE NFPS'!$F:$F,$A10)&gt;0,SUMIF('SOURCE NFPS'!$F:$F,$A10,'SOURCE NFPS'!$C:$C),IF(COUNTIF('SOURCE NFPS'!$F:$F,$A10 &amp; "?")&gt;0,SUMIF('SOURCE NFPS'!$F:$F,$A10 &amp; "?", 'SOURCE NFPS'!$C:$C),IF(COUNT(L10:N10)&gt;0,SUM(L10:N10),"...")))</f>
        <v>...</v>
      </c>
      <c r="Q10" s="563">
        <f t="shared" si="0"/>
        <v>0</v>
      </c>
      <c r="R10" s="564">
        <f t="shared" si="1"/>
        <v>0</v>
      </c>
      <c r="S10" s="565">
        <f t="shared" si="2"/>
        <v>0</v>
      </c>
      <c r="U10" s="65">
        <v>7017</v>
      </c>
      <c r="V10" s="65" t="str">
        <f t="shared" si="3"/>
        <v>A7017</v>
      </c>
    </row>
    <row r="11" spans="1:22" ht="12" customHeight="1">
      <c r="A11" s="690" t="s">
        <v>2238</v>
      </c>
      <c r="B11" s="268" t="s">
        <v>951</v>
      </c>
      <c r="C11" s="4"/>
      <c r="D11" s="587" t="str">
        <f>IF(COUNTIF('SOURCE BA'!$F:$F,$A11)&gt;0,SUMIF('SOURCE BA'!$F:$F,$A11,'SOURCE BA'!$C:$C),IF(COUNTIF('SOURCE BA'!$F:$F,$A11 &amp; "?")&gt;0,SUMIF('SOURCE BA'!$F:$F,$A11 &amp; "?", 'SOURCE BA'!$C:$C),"..."))</f>
        <v>...</v>
      </c>
      <c r="E11" s="587" t="str">
        <f>IF(COUNTIF('SOURCE EA'!$F:$F,$A11)&gt;0,SUMIF('SOURCE EA'!$F:$F,$A11,'SOURCE EA'!$C:$C),IF(COUNTIF('SOURCE EA'!$F:$F,$A11 &amp; "?")&gt;0,SUMIF('SOURCE EA'!$F:$F,$A11 &amp; "?", 'SOURCE EA'!$C:$C),"..."))</f>
        <v>...</v>
      </c>
      <c r="F11" s="629" t="str">
        <f>IF(COUNTIF('SOURCE SS'!$F:$F,$A11)&gt;0,SUMIF('SOURCE SS'!$F:$F,$A11,'SOURCE SS'!$C:$C),IF(COUNTIF('SOURCE SS'!$F:$F,$A11 &amp; "?")&gt;0,SUMIF('SOURCE SS'!$F:$F,$A11 &amp; "?", 'SOURCE SS'!$C:$C),"..."))</f>
        <v>...</v>
      </c>
      <c r="G11" s="587" t="str">
        <f>IF(COUNTIF('SOURCE CC'!$F:$F,$A11)&gt;0,SUMIF('SOURCE CC'!$F:$F,$A11,'SOURCE CC'!$C:$C),IF(COUNTIF('SOURCE CC'!$F:$F,$A11 &amp; "?")&gt;0,SUMIF('SOURCE CC'!$F:$F,$A11 &amp; "?", 'SOURCE CC'!$C:$C),"..."))</f>
        <v>...</v>
      </c>
      <c r="H11" s="629" t="str">
        <f>IF(COUNTIF('SOURCE CG'!$F:$F,$A11)&gt;0,SUMIF('SOURCE CG'!$F:$F,$A11,'SOURCE CG'!$C:$C),IF(COUNTIF('SOURCE CG'!$F:$F,$A11 &amp; "?")&gt;0,SUMIF('SOURCE CG'!$F:$F,$A11 &amp; "?", 'SOURCE CG'!$C:$C),IF(COUNT(D11:G11)&gt;0,SUM(D11:G11),"...")))</f>
        <v>...</v>
      </c>
      <c r="I11" s="587" t="str">
        <f>IF(COUNTIF('SOURCE SG'!$F:$F,$A11)&gt;0,SUMIF('SOURCE SG'!$F:$F,$A11,'SOURCE SG'!$C:$C),IF(COUNTIF('SOURCE SG'!$F:$F,$A11 &amp; "?")&gt;0,SUMIF('SOURCE SG'!$F:$F,$A11 &amp; "?", 'SOURCE SG'!$C:$C),"..."))</f>
        <v>...</v>
      </c>
      <c r="J11" s="629" t="str">
        <f>IF(COUNTIF('SOURCE LG'!$F:$F,$A11)&gt;0,SUMIF('SOURCE LG'!$F:$F,$A11,'SOURCE LG'!$C:$C),IF(COUNTIF('SOURCE LG'!$F:$F,$A11 &amp; "?")&gt;0,SUMIF('SOURCE LG'!$F:$F,$A11 &amp; "?", 'SOURCE LG'!$C:$C),"..."))</f>
        <v>...</v>
      </c>
      <c r="K11" s="587" t="str">
        <f>IF(COUNTIF('SOURCE CT'!$F:$F,$A11)&gt;0,SUMIF('SOURCE CT'!$F:$F,$A11,'SOURCE CT'!$C:$C),IF(COUNTIF('SOURCE CT'!$F:$F,$A11 &amp; "?")&gt;0,SUMIF('SOURCE CT'!$F:$F,$A11 &amp; "?", 'SOURCE CT'!$C:$C),"..."))</f>
        <v>...</v>
      </c>
      <c r="L11" s="630" t="str">
        <f>IF(COUNTIF('SOURCE GG'!$F:$F,$A11)&gt;0,SUMIF('SOURCE GG'!$F:$F,$A11,'SOURCE GG'!$C:$C),IF(COUNTIF('SOURCE GG'!$F:$F,$A11 &amp; "?")&gt;0,SUMIF('SOURCE GG'!$F:$F,$A11 &amp; "?", 'SOURCE GG'!$C:$C),IF(COUNT(H11:K11)&gt;0,SUM(H11:K11),"...")))</f>
        <v>...</v>
      </c>
      <c r="M11" s="629" t="str">
        <f>IF(COUNTIF('SOURCE NFPC'!$F:$F,$A11)&gt;0,SUMIF('SOURCE NFPC'!$F:$F,$A11,'SOURCE NFPC'!$C:$C),IF(COUNTIF('SOURCE NFPC'!$F:$F,$A11 &amp; "?")&gt;0,SUMIF('SOURCE NFPC'!$F:$F,$A11 &amp; "?", 'SOURCE NFPC'!$C:$C),"..."))</f>
        <v>...</v>
      </c>
      <c r="N11" s="587" t="str">
        <f>IF(COUNTIF('SOURCE CN'!$F:$F,$A11)&gt;0,SUMIF('SOURCE CN'!$F:$F,$A11,'SOURCE CN'!$C:$C),IF(COUNTIF('SOURCE CN'!$F:$F,$A11 &amp; "?")&gt;0,SUMIF('SOURCE CN'!$F:$F,$A11 &amp; "?", 'SOURCE CN'!$C:$C),"..."))</f>
        <v>...</v>
      </c>
      <c r="O11" s="587" t="str">
        <f>IF(COUNTIF('SOURCE NFPS'!$F:$F,$A11)&gt;0,SUMIF('SOURCE NFPS'!$F:$F,$A11,'SOURCE NFPS'!$C:$C),IF(COUNTIF('SOURCE NFPS'!$F:$F,$A11 &amp; "?")&gt;0,SUMIF('SOURCE NFPS'!$F:$F,$A11 &amp; "?", 'SOURCE NFPS'!$C:$C),IF(COUNT(L11:N11)&gt;0,SUM(L11:N11),"...")))</f>
        <v>...</v>
      </c>
      <c r="Q11" s="563">
        <f t="shared" si="0"/>
        <v>0</v>
      </c>
      <c r="R11" s="564">
        <f t="shared" si="1"/>
        <v>0</v>
      </c>
      <c r="S11" s="565">
        <f t="shared" si="2"/>
        <v>0</v>
      </c>
      <c r="U11" s="65">
        <v>7018</v>
      </c>
      <c r="V11" s="65" t="str">
        <f t="shared" si="3"/>
        <v>A7018</v>
      </c>
    </row>
    <row r="12" spans="1:22" ht="16.5" customHeight="1">
      <c r="A12" s="689" t="s">
        <v>2239</v>
      </c>
      <c r="B12" s="267" t="s">
        <v>1378</v>
      </c>
      <c r="C12" s="4" t="s">
        <v>1063</v>
      </c>
      <c r="D12" s="605" t="str">
        <f>IF(COUNTIF('SOURCE BA'!$F:$F,$A12)&gt;0,SUMIF('SOURCE BA'!$F:$F,$A12,'SOURCE BA'!$C:$C),IF(COUNTIF('SOURCE BA'!$F:$F,$A12 &amp; "?")&gt;0,SUMIF('SOURCE BA'!$F:$F,$A12 &amp; "?", 'SOURCE BA'!$C:$C),"..."))</f>
        <v>...</v>
      </c>
      <c r="E12" s="605" t="str">
        <f>IF(COUNTIF('SOURCE EA'!$F:$F,$A12)&gt;0,SUMIF('SOURCE EA'!$F:$F,$A12,'SOURCE EA'!$C:$C),IF(COUNTIF('SOURCE EA'!$F:$F,$A12 &amp; "?")&gt;0,SUMIF('SOURCE EA'!$F:$F,$A12 &amp; "?", 'SOURCE EA'!$C:$C),"..."))</f>
        <v>...</v>
      </c>
      <c r="F12" s="631" t="str">
        <f>IF(COUNTIF('SOURCE SS'!$F:$F,$A12)&gt;0,SUMIF('SOURCE SS'!$F:$F,$A12,'SOURCE SS'!$C:$C),IF(COUNTIF('SOURCE SS'!$F:$F,$A12 &amp; "?")&gt;0,SUMIF('SOURCE SS'!$F:$F,$A12 &amp; "?", 'SOURCE SS'!$C:$C),"..."))</f>
        <v>...</v>
      </c>
      <c r="G12" s="605" t="str">
        <f>IF(COUNTIF('SOURCE CC'!$F:$F,$A12)&gt;0,SUMIF('SOURCE CC'!$F:$F,$A12,'SOURCE CC'!$C:$C),IF(COUNTIF('SOURCE CC'!$F:$F,$A12 &amp; "?")&gt;0,SUMIF('SOURCE CC'!$F:$F,$A12 &amp; "?", 'SOURCE CC'!$C:$C),"..."))</f>
        <v>...</v>
      </c>
      <c r="H12" s="631" t="str">
        <f>IF(COUNTIF('SOURCE CG'!$F:$F,$A12)&gt;0,SUMIF('SOURCE CG'!$F:$F,$A12,'SOURCE CG'!$C:$C),IF(COUNTIF('SOURCE CG'!$F:$F,$A12 &amp; "?")&gt;0,SUMIF('SOURCE CG'!$F:$F,$A12 &amp; "?", 'SOURCE CG'!$C:$C),IF(COUNT(D12:G12)&gt;0,SUM(D12:G12),"...")))</f>
        <v>...</v>
      </c>
      <c r="I12" s="605" t="str">
        <f>IF(COUNTIF('SOURCE SG'!$F:$F,$A12)&gt;0,SUMIF('SOURCE SG'!$F:$F,$A12,'SOURCE SG'!$C:$C),IF(COUNTIF('SOURCE SG'!$F:$F,$A12 &amp; "?")&gt;0,SUMIF('SOURCE SG'!$F:$F,$A12 &amp; "?", 'SOURCE SG'!$C:$C),"..."))</f>
        <v>...</v>
      </c>
      <c r="J12" s="631" t="str">
        <f>IF(COUNTIF('SOURCE LG'!$F:$F,$A12)&gt;0,SUMIF('SOURCE LG'!$F:$F,$A12,'SOURCE LG'!$C:$C),IF(COUNTIF('SOURCE LG'!$F:$F,$A12 &amp; "?")&gt;0,SUMIF('SOURCE LG'!$F:$F,$A12 &amp; "?", 'SOURCE LG'!$C:$C),"..."))</f>
        <v>...</v>
      </c>
      <c r="K12" s="605" t="str">
        <f>IF(COUNTIF('SOURCE CT'!$F:$F,$A12)&gt;0,SUMIF('SOURCE CT'!$F:$F,$A12,'SOURCE CT'!$C:$C),IF(COUNTIF('SOURCE CT'!$F:$F,$A12 &amp; "?")&gt;0,SUMIF('SOURCE CT'!$F:$F,$A12 &amp; "?", 'SOURCE CT'!$C:$C),"..."))</f>
        <v>...</v>
      </c>
      <c r="L12" s="632" t="str">
        <f>IF(COUNTIF('SOURCE GG'!$F:$F,$A12)&gt;0,SUMIF('SOURCE GG'!$F:$F,$A12,'SOURCE GG'!$C:$C),IF(COUNTIF('SOURCE GG'!$F:$F,$A12 &amp; "?")&gt;0,SUMIF('SOURCE GG'!$F:$F,$A12 &amp; "?", 'SOURCE GG'!$C:$C),IF(COUNT(H12:K12)&gt;0,SUM(H12:K12),"...")))</f>
        <v>...</v>
      </c>
      <c r="M12" s="631" t="str">
        <f>IF(COUNTIF('SOURCE NFPC'!$F:$F,$A12)&gt;0,SUMIF('SOURCE NFPC'!$F:$F,$A12,'SOURCE NFPC'!$C:$C),IF(COUNTIF('SOURCE NFPC'!$F:$F,$A12 &amp; "?")&gt;0,SUMIF('SOURCE NFPC'!$F:$F,$A12 &amp; "?", 'SOURCE NFPC'!$C:$C),"..."))</f>
        <v>...</v>
      </c>
      <c r="N12" s="605" t="str">
        <f>IF(COUNTIF('SOURCE CN'!$F:$F,$A12)&gt;0,SUMIF('SOURCE CN'!$F:$F,$A12,'SOURCE CN'!$C:$C),IF(COUNTIF('SOURCE CN'!$F:$F,$A12 &amp; "?")&gt;0,SUMIF('SOURCE CN'!$F:$F,$A12 &amp; "?", 'SOURCE CN'!$C:$C),"..."))</f>
        <v>...</v>
      </c>
      <c r="O12" s="605" t="str">
        <f>IF(COUNTIF('SOURCE NFPS'!$F:$F,$A12)&gt;0,SUMIF('SOURCE NFPS'!$F:$F,$A12,'SOURCE NFPS'!$C:$C),IF(COUNTIF('SOURCE NFPS'!$F:$F,$A12 &amp; "?")&gt;0,SUMIF('SOURCE NFPS'!$F:$F,$A12 &amp; "?", 'SOURCE NFPS'!$C:$C),IF(COUNT(L12:N12)&gt;0,SUM(L12:N12),"...")))</f>
        <v>...</v>
      </c>
      <c r="Q12" s="563">
        <f t="shared" si="0"/>
        <v>0</v>
      </c>
      <c r="R12" s="564">
        <f t="shared" si="1"/>
        <v>0</v>
      </c>
      <c r="S12" s="565">
        <f t="shared" si="2"/>
        <v>0</v>
      </c>
      <c r="U12" s="63">
        <v>702</v>
      </c>
      <c r="V12" s="63" t="str">
        <f t="shared" si="3"/>
        <v>A702</v>
      </c>
    </row>
    <row r="13" spans="1:22" ht="16.5" customHeight="1">
      <c r="A13" s="689" t="s">
        <v>2240</v>
      </c>
      <c r="B13" s="267" t="s">
        <v>608</v>
      </c>
      <c r="C13" s="4" t="s">
        <v>1063</v>
      </c>
      <c r="D13" s="605" t="str">
        <f>IF(COUNTIF('SOURCE BA'!$F:$F,$A13)&gt;0,SUMIF('SOURCE BA'!$F:$F,$A13,'SOURCE BA'!$C:$C),IF(COUNTIF('SOURCE BA'!$F:$F,$A13 &amp; "?")&gt;0,SUMIF('SOURCE BA'!$F:$F,$A13 &amp; "?", 'SOURCE BA'!$C:$C),"..."))</f>
        <v>...</v>
      </c>
      <c r="E13" s="605" t="str">
        <f>IF(COUNTIF('SOURCE EA'!$F:$F,$A13)&gt;0,SUMIF('SOURCE EA'!$F:$F,$A13,'SOURCE EA'!$C:$C),IF(COUNTIF('SOURCE EA'!$F:$F,$A13 &amp; "?")&gt;0,SUMIF('SOURCE EA'!$F:$F,$A13 &amp; "?", 'SOURCE EA'!$C:$C),"..."))</f>
        <v>...</v>
      </c>
      <c r="F13" s="631" t="str">
        <f>IF(COUNTIF('SOURCE SS'!$F:$F,$A13)&gt;0,SUMIF('SOURCE SS'!$F:$F,$A13,'SOURCE SS'!$C:$C),IF(COUNTIF('SOURCE SS'!$F:$F,$A13 &amp; "?")&gt;0,SUMIF('SOURCE SS'!$F:$F,$A13 &amp; "?", 'SOURCE SS'!$C:$C),"..."))</f>
        <v>...</v>
      </c>
      <c r="G13" s="605" t="str">
        <f>IF(COUNTIF('SOURCE CC'!$F:$F,$A13)&gt;0,SUMIF('SOURCE CC'!$F:$F,$A13,'SOURCE CC'!$C:$C),IF(COUNTIF('SOURCE CC'!$F:$F,$A13 &amp; "?")&gt;0,SUMIF('SOURCE CC'!$F:$F,$A13 &amp; "?", 'SOURCE CC'!$C:$C),"..."))</f>
        <v>...</v>
      </c>
      <c r="H13" s="631" t="str">
        <f>IF(COUNTIF('SOURCE CG'!$F:$F,$A13)&gt;0,SUMIF('SOURCE CG'!$F:$F,$A13,'SOURCE CG'!$C:$C),IF(COUNTIF('SOURCE CG'!$F:$F,$A13 &amp; "?")&gt;0,SUMIF('SOURCE CG'!$F:$F,$A13 &amp; "?", 'SOURCE CG'!$C:$C),IF(COUNT(D13:G13)&gt;0,SUM(D13:G13),"...")))</f>
        <v>...</v>
      </c>
      <c r="I13" s="605" t="str">
        <f>IF(COUNTIF('SOURCE SG'!$F:$F,$A13)&gt;0,SUMIF('SOURCE SG'!$F:$F,$A13,'SOURCE SG'!$C:$C),IF(COUNTIF('SOURCE SG'!$F:$F,$A13 &amp; "?")&gt;0,SUMIF('SOURCE SG'!$F:$F,$A13 &amp; "?", 'SOURCE SG'!$C:$C),"..."))</f>
        <v>...</v>
      </c>
      <c r="J13" s="631" t="str">
        <f>IF(COUNTIF('SOURCE LG'!$F:$F,$A13)&gt;0,SUMIF('SOURCE LG'!$F:$F,$A13,'SOURCE LG'!$C:$C),IF(COUNTIF('SOURCE LG'!$F:$F,$A13 &amp; "?")&gt;0,SUMIF('SOURCE LG'!$F:$F,$A13 &amp; "?", 'SOURCE LG'!$C:$C),"..."))</f>
        <v>...</v>
      </c>
      <c r="K13" s="605" t="str">
        <f>IF(COUNTIF('SOURCE CT'!$F:$F,$A13)&gt;0,SUMIF('SOURCE CT'!$F:$F,$A13,'SOURCE CT'!$C:$C),IF(COUNTIF('SOURCE CT'!$F:$F,$A13 &amp; "?")&gt;0,SUMIF('SOURCE CT'!$F:$F,$A13 &amp; "?", 'SOURCE CT'!$C:$C),"..."))</f>
        <v>...</v>
      </c>
      <c r="L13" s="632" t="str">
        <f>IF(COUNTIF('SOURCE GG'!$F:$F,$A13)&gt;0,SUMIF('SOURCE GG'!$F:$F,$A13,'SOURCE GG'!$C:$C),IF(COUNTIF('SOURCE GG'!$F:$F,$A13 &amp; "?")&gt;0,SUMIF('SOURCE GG'!$F:$F,$A13 &amp; "?", 'SOURCE GG'!$C:$C),IF(COUNT(H13:K13)&gt;0,SUM(H13:K13),"...")))</f>
        <v>...</v>
      </c>
      <c r="M13" s="631" t="str">
        <f>IF(COUNTIF('SOURCE NFPC'!$F:$F,$A13)&gt;0,SUMIF('SOURCE NFPC'!$F:$F,$A13,'SOURCE NFPC'!$C:$C),IF(COUNTIF('SOURCE NFPC'!$F:$F,$A13 &amp; "?")&gt;0,SUMIF('SOURCE NFPC'!$F:$F,$A13 &amp; "?", 'SOURCE NFPC'!$C:$C),"..."))</f>
        <v>...</v>
      </c>
      <c r="N13" s="605" t="str">
        <f>IF(COUNTIF('SOURCE CN'!$F:$F,$A13)&gt;0,SUMIF('SOURCE CN'!$F:$F,$A13,'SOURCE CN'!$C:$C),IF(COUNTIF('SOURCE CN'!$F:$F,$A13 &amp; "?")&gt;0,SUMIF('SOURCE CN'!$F:$F,$A13 &amp; "?", 'SOURCE CN'!$C:$C),"..."))</f>
        <v>...</v>
      </c>
      <c r="O13" s="605" t="str">
        <f>IF(COUNTIF('SOURCE NFPS'!$F:$F,$A13)&gt;0,SUMIF('SOURCE NFPS'!$F:$F,$A13,'SOURCE NFPS'!$C:$C),IF(COUNTIF('SOURCE NFPS'!$F:$F,$A13 &amp; "?")&gt;0,SUMIF('SOURCE NFPS'!$F:$F,$A13 &amp; "?", 'SOURCE NFPS'!$C:$C),IF(COUNT(L13:N13)&gt;0,SUM(L13:N13),"...")))</f>
        <v>...</v>
      </c>
      <c r="Q13" s="563">
        <f t="shared" si="0"/>
        <v>0</v>
      </c>
      <c r="R13" s="564">
        <f t="shared" si="1"/>
        <v>0</v>
      </c>
      <c r="S13" s="565">
        <f t="shared" si="2"/>
        <v>0</v>
      </c>
      <c r="U13" s="63">
        <v>703</v>
      </c>
      <c r="V13" s="63" t="str">
        <f t="shared" si="3"/>
        <v>A703</v>
      </c>
    </row>
    <row r="14" spans="1:22" ht="16.5" customHeight="1">
      <c r="A14" s="689" t="s">
        <v>2241</v>
      </c>
      <c r="B14" s="267" t="s">
        <v>1060</v>
      </c>
      <c r="C14" s="4" t="s">
        <v>1063</v>
      </c>
      <c r="D14" s="605" t="str">
        <f>IF(COUNTIF('SOURCE BA'!$F:$F,$A14)&gt;0,SUMIF('SOURCE BA'!$F:$F,$A14,'SOURCE BA'!$C:$C),IF(COUNT(D15:D19)&gt;0, SUM(D15:D19),IF(COUNTIF('SOURCE BA'!$F:$F,$A14 &amp; "?")&gt;0,SUMIF('SOURCE BA'!$F:$F,$A14 &amp; "?", 'SOURCE BA'!$C:$C),"...")))</f>
        <v>...</v>
      </c>
      <c r="E14" s="605" t="str">
        <f>IF(COUNTIF('SOURCE EA'!$F:$F,$A14)&gt;0,SUMIF('SOURCE EA'!$F:$F,$A14,'SOURCE EA'!$C:$C),IF(COUNT(E15:E19)&gt;0, SUM(E15:E19),IF(COUNTIF('SOURCE EA'!$F:$F,$A14 &amp; "?")&gt;0,SUMIF('SOURCE EA'!$F:$F,$A14 &amp; "?", 'SOURCE EA'!$C:$C),"...")))</f>
        <v>...</v>
      </c>
      <c r="F14" s="631" t="str">
        <f>IF(COUNTIF('SOURCE SS'!$F:$F,$A14)&gt;0,SUMIF('SOURCE SS'!$F:$F,$A14,'SOURCE SS'!$C:$C),IF(COUNT(F15:F19)&gt;0, SUM(F15:F19),IF(COUNTIF('SOURCE SS'!$F:$F,$A14 &amp; "?")&gt;0,SUMIF('SOURCE SS'!$F:$F,$A14 &amp; "?", 'SOURCE SS'!$C:$C),"...")))</f>
        <v>...</v>
      </c>
      <c r="G14" s="605" t="str">
        <f>IF(COUNTIF('SOURCE CC'!$F:$F,$A14)&gt;0,SUMIF('SOURCE CC'!$F:$F,$A14,'SOURCE CC'!$C:$C),IF(COUNT(G15:G19)&gt;0, SUM(G15:G19),IF(COUNTIF('SOURCE CC'!$F:$F,$A14 &amp; "?")&gt;0,SUMIF('SOURCE CC'!$F:$F,$A14 &amp; "?", 'SOURCE CC'!$C:$C),"...")))</f>
        <v>...</v>
      </c>
      <c r="H14" s="631" t="str">
        <f>IF(COUNT(D14:G14)&gt;0,SUM(D14:G14),"...")</f>
        <v>...</v>
      </c>
      <c r="I14" s="605" t="str">
        <f>IF(COUNTIF('SOURCE SG'!$F:$F,$A14)&gt;0,SUMIF('SOURCE SG'!$F:$F,$A14,'SOURCE SG'!$C:$C),IF(COUNT(I15:I19)&gt;0, SUM(I15:I19),IF(COUNTIF('SOURCE SG'!$F:$F,$A14 &amp; "?")&gt;0,SUMIF('SOURCE SG'!$F:$F,$A14 &amp; "?", 'SOURCE SG'!$C:$C),"...")))</f>
        <v>...</v>
      </c>
      <c r="J14" s="631" t="str">
        <f>IF(COUNTIF('SOURCE LG'!$F:$F,$A14)&gt;0,SUMIF('SOURCE LG'!$F:$F,$A14,'SOURCE LG'!$C:$C),IF(COUNT(J15:J19)&gt;0, SUM(J15:J19),IF(COUNTIF('SOURCE LG'!$F:$F,$A14 &amp; "?")&gt;0,SUMIF('SOURCE LG'!$F:$F,$A14 &amp; "?", 'SOURCE LG'!$C:$C),"...")))</f>
        <v>...</v>
      </c>
      <c r="K14" s="605" t="str">
        <f>IF(COUNTIF('SOURCE CT'!$F:$F,$A14)&gt;0,SUMIF('SOURCE CT'!$F:$F,$A14,'SOURCE CT'!$C:$C),IF(COUNT(K15:K19)&gt;0, SUM(K15:K19),IF(COUNTIF('SOURCE CT'!$F:$F,$A14 &amp; "?")&gt;0,SUMIF('SOURCE CT'!$F:$F,$A14 &amp; "?", 'SOURCE CT'!$C:$C),"...")))</f>
        <v>...</v>
      </c>
      <c r="L14" s="632" t="str">
        <f>IF(COUNT(H14:K14)&gt;0,SUM(H14:K14),"...")</f>
        <v>...</v>
      </c>
      <c r="M14" s="631" t="str">
        <f>IF(COUNTIF('SOURCE NFPC'!$F:$F,$A14)&gt;0,SUMIF('SOURCE NFPC'!$F:$F,$A14,'SOURCE NFPC'!$C:$C),IF(COUNT(M15:M19)&gt;0, SUM(M15:M19),IF(COUNTIF('SOURCE NFPC'!$F:$F,$A14 &amp; "?")&gt;0,SUMIF('SOURCE NFPC'!$F:$F,$A14 &amp; "?", 'SOURCE NFPC'!$C:$C),"...")))</f>
        <v>...</v>
      </c>
      <c r="N14" s="605" t="str">
        <f>IF(COUNTIF('SOURCE CN'!$F:$F,$A14)&gt;0,SUMIF('SOURCE CN'!$F:$F,$A14,'SOURCE CN'!$C:$C),IF(COUNT(N15:N19)&gt;0, SUM(N15:N19),IF(COUNTIF('SOURCE CN'!$F:$F,$A14 &amp; "?")&gt;0,SUMIF('SOURCE CN'!$F:$F,$A14 &amp; "?", 'SOURCE CN'!$C:$C),"...")))</f>
        <v>...</v>
      </c>
      <c r="O14" s="605" t="str">
        <f>IF(COUNT(L14:N14)&gt;0,SUM(L14:N14),"...")</f>
        <v>...</v>
      </c>
      <c r="Q14" s="563">
        <f t="shared" si="0"/>
        <v>0</v>
      </c>
      <c r="R14" s="564">
        <f t="shared" si="1"/>
        <v>0</v>
      </c>
      <c r="S14" s="565">
        <f t="shared" si="2"/>
        <v>0</v>
      </c>
      <c r="U14" s="63">
        <v>704</v>
      </c>
      <c r="V14" s="63" t="str">
        <f t="shared" si="3"/>
        <v>A704</v>
      </c>
    </row>
    <row r="15" spans="1:22" ht="10.5" customHeight="1">
      <c r="A15" s="690" t="s">
        <v>2242</v>
      </c>
      <c r="B15" s="268" t="s">
        <v>226</v>
      </c>
      <c r="C15" s="4" t="s">
        <v>1063</v>
      </c>
      <c r="D15" s="587" t="str">
        <f>IF(COUNTIF('SOURCE BA'!$F:$F,$A15)&gt;0,SUMIF('SOURCE BA'!$F:$F,$A15,'SOURCE BA'!$C:$C),IF(COUNTIF('SOURCE BA'!$F:$F,$A15 &amp; "?")&gt;0,SUMIF('SOURCE BA'!$F:$F,$A15 &amp; "?", 'SOURCE BA'!$C:$C),"..."))</f>
        <v>...</v>
      </c>
      <c r="E15" s="587" t="str">
        <f>IF(COUNTIF('SOURCE EA'!$F:$F,$A15)&gt;0,SUMIF('SOURCE EA'!$F:$F,$A15,'SOURCE EA'!$C:$C),IF(COUNTIF('SOURCE EA'!$F:$F,$A15 &amp; "?")&gt;0,SUMIF('SOURCE EA'!$F:$F,$A15 &amp; "?", 'SOURCE EA'!$C:$C),"..."))</f>
        <v>...</v>
      </c>
      <c r="F15" s="629" t="str">
        <f>IF(COUNTIF('SOURCE SS'!$F:$F,$A15)&gt;0,SUMIF('SOURCE SS'!$F:$F,$A15,'SOURCE SS'!$C:$C),IF(COUNTIF('SOURCE SS'!$F:$F,$A15 &amp; "?")&gt;0,SUMIF('SOURCE SS'!$F:$F,$A15 &amp; "?", 'SOURCE SS'!$C:$C),"..."))</f>
        <v>...</v>
      </c>
      <c r="G15" s="587" t="str">
        <f>IF(COUNTIF('SOURCE CC'!$F:$F,$A15)&gt;0,SUMIF('SOURCE CC'!$F:$F,$A15,'SOURCE CC'!$C:$C),IF(COUNTIF('SOURCE CC'!$F:$F,$A15 &amp; "?")&gt;0,SUMIF('SOURCE CC'!$F:$F,$A15 &amp; "?", 'SOURCE CC'!$C:$C),"..."))</f>
        <v>...</v>
      </c>
      <c r="H15" s="629" t="str">
        <f>IF(COUNTIF('SOURCE CG'!$F:$F,$A15)&gt;0,SUMIF('SOURCE CG'!$F:$F,$A15,'SOURCE CG'!$C:$C),IF(COUNTIF('SOURCE CG'!$F:$F,$A15 &amp; "?")&gt;0,SUMIF('SOURCE CG'!$F:$F,$A15 &amp; "?", 'SOURCE CG'!$C:$C),IF(COUNT(D15:G15)&gt;0,SUM(D15:G15),"...")))</f>
        <v>...</v>
      </c>
      <c r="I15" s="587" t="str">
        <f>IF(COUNTIF('SOURCE SG'!$F:$F,$A15)&gt;0,SUMIF('SOURCE SG'!$F:$F,$A15,'SOURCE SG'!$C:$C),IF(COUNTIF('SOURCE SG'!$F:$F,$A15 &amp; "?")&gt;0,SUMIF('SOURCE SG'!$F:$F,$A15 &amp; "?", 'SOURCE SG'!$C:$C),"..."))</f>
        <v>...</v>
      </c>
      <c r="J15" s="629" t="str">
        <f>IF(COUNTIF('SOURCE LG'!$F:$F,$A15)&gt;0,SUMIF('SOURCE LG'!$F:$F,$A15,'SOURCE LG'!$C:$C),IF(COUNTIF('SOURCE LG'!$F:$F,$A15 &amp; "?")&gt;0,SUMIF('SOURCE LG'!$F:$F,$A15 &amp; "?", 'SOURCE LG'!$C:$C),"..."))</f>
        <v>...</v>
      </c>
      <c r="K15" s="587" t="str">
        <f>IF(COUNTIF('SOURCE CT'!$F:$F,$A15)&gt;0,SUMIF('SOURCE CT'!$F:$F,$A15,'SOURCE CT'!$C:$C),IF(COUNTIF('SOURCE CT'!$F:$F,$A15 &amp; "?")&gt;0,SUMIF('SOURCE CT'!$F:$F,$A15 &amp; "?", 'SOURCE CT'!$C:$C),"..."))</f>
        <v>...</v>
      </c>
      <c r="L15" s="630" t="str">
        <f>IF(COUNTIF('SOURCE GG'!$F:$F,$A15)&gt;0,SUMIF('SOURCE GG'!$F:$F,$A15,'SOURCE GG'!$C:$C),IF(COUNTIF('SOURCE GG'!$F:$F,$A15 &amp; "?")&gt;0,SUMIF('SOURCE GG'!$F:$F,$A15 &amp; "?", 'SOURCE GG'!$C:$C),IF(COUNT(H15:K15)&gt;0,SUM(H15:K15),"...")))</f>
        <v>...</v>
      </c>
      <c r="M15" s="629" t="str">
        <f>IF(COUNTIF('SOURCE NFPC'!$F:$F,$A15)&gt;0,SUMIF('SOURCE NFPC'!$F:$F,$A15,'SOURCE NFPC'!$C:$C),IF(COUNTIF('SOURCE NFPC'!$F:$F,$A15 &amp; "?")&gt;0,SUMIF('SOURCE NFPC'!$F:$F,$A15 &amp; "?", 'SOURCE NFPC'!$C:$C),"..."))</f>
        <v>...</v>
      </c>
      <c r="N15" s="587" t="str">
        <f>IF(COUNTIF('SOURCE CN'!$F:$F,$A15)&gt;0,SUMIF('SOURCE CN'!$F:$F,$A15,'SOURCE CN'!$C:$C),IF(COUNTIF('SOURCE CN'!$F:$F,$A15 &amp; "?")&gt;0,SUMIF('SOURCE CN'!$F:$F,$A15 &amp; "?", 'SOURCE CN'!$C:$C),"..."))</f>
        <v>...</v>
      </c>
      <c r="O15" s="587" t="str">
        <f>IF(COUNTIF('SOURCE NFPS'!$F:$F,$A15)&gt;0,SUMIF('SOURCE NFPS'!$F:$F,$A15,'SOURCE NFPS'!$C:$C),IF(COUNTIF('SOURCE NFPS'!$F:$F,$A15 &amp; "?")&gt;0,SUMIF('SOURCE NFPS'!$F:$F,$A15 &amp; "?", 'SOURCE NFPS'!$C:$C),IF(COUNT(L15:N15)&gt;0,SUM(L15:N15),"...")))</f>
        <v>...</v>
      </c>
      <c r="Q15" s="563">
        <f t="shared" si="0"/>
        <v>0</v>
      </c>
      <c r="R15" s="564">
        <f t="shared" si="1"/>
        <v>0</v>
      </c>
      <c r="S15" s="565">
        <f t="shared" si="2"/>
        <v>0</v>
      </c>
      <c r="U15" s="65">
        <v>7042</v>
      </c>
      <c r="V15" s="65" t="str">
        <f t="shared" si="3"/>
        <v>A7042</v>
      </c>
    </row>
    <row r="16" spans="1:22" ht="10.5" customHeight="1">
      <c r="A16" s="690" t="s">
        <v>2243</v>
      </c>
      <c r="B16" s="268" t="s">
        <v>1061</v>
      </c>
      <c r="C16" s="4" t="s">
        <v>1063</v>
      </c>
      <c r="D16" s="587" t="str">
        <f>IF(COUNTIF('SOURCE BA'!$F:$F,$A16)&gt;0,SUMIF('SOURCE BA'!$F:$F,$A16,'SOURCE BA'!$C:$C),IF(COUNTIF('SOURCE BA'!$F:$F,$A16 &amp; "?")&gt;0,SUMIF('SOURCE BA'!$F:$F,$A16 &amp; "?", 'SOURCE BA'!$C:$C),"..."))</f>
        <v>...</v>
      </c>
      <c r="E16" s="587" t="str">
        <f>IF(COUNTIF('SOURCE EA'!$F:$F,$A16)&gt;0,SUMIF('SOURCE EA'!$F:$F,$A16,'SOURCE EA'!$C:$C),IF(COUNTIF('SOURCE EA'!$F:$F,$A16 &amp; "?")&gt;0,SUMIF('SOURCE EA'!$F:$F,$A16 &amp; "?", 'SOURCE EA'!$C:$C),"..."))</f>
        <v>...</v>
      </c>
      <c r="F16" s="629" t="str">
        <f>IF(COUNTIF('SOURCE SS'!$F:$F,$A16)&gt;0,SUMIF('SOURCE SS'!$F:$F,$A16,'SOURCE SS'!$C:$C),IF(COUNTIF('SOURCE SS'!$F:$F,$A16 &amp; "?")&gt;0,SUMIF('SOURCE SS'!$F:$F,$A16 &amp; "?", 'SOURCE SS'!$C:$C),"..."))</f>
        <v>...</v>
      </c>
      <c r="G16" s="587" t="str">
        <f>IF(COUNTIF('SOURCE CC'!$F:$F,$A16)&gt;0,SUMIF('SOURCE CC'!$F:$F,$A16,'SOURCE CC'!$C:$C),IF(COUNTIF('SOURCE CC'!$F:$F,$A16 &amp; "?")&gt;0,SUMIF('SOURCE CC'!$F:$F,$A16 &amp; "?", 'SOURCE CC'!$C:$C),"..."))</f>
        <v>...</v>
      </c>
      <c r="H16" s="629" t="str">
        <f>IF(COUNTIF('SOURCE CG'!$F:$F,$A16)&gt;0,SUMIF('SOURCE CG'!$F:$F,$A16,'SOURCE CG'!$C:$C),IF(COUNTIF('SOURCE CG'!$F:$F,$A16 &amp; "?")&gt;0,SUMIF('SOURCE CG'!$F:$F,$A16 &amp; "?", 'SOURCE CG'!$C:$C),IF(COUNT(D16:G16)&gt;0,SUM(D16:G16),"...")))</f>
        <v>...</v>
      </c>
      <c r="I16" s="587" t="str">
        <f>IF(COUNTIF('SOURCE SG'!$F:$F,$A16)&gt;0,SUMIF('SOURCE SG'!$F:$F,$A16,'SOURCE SG'!$C:$C),IF(COUNTIF('SOURCE SG'!$F:$F,$A16 &amp; "?")&gt;0,SUMIF('SOURCE SG'!$F:$F,$A16 &amp; "?", 'SOURCE SG'!$C:$C),"..."))</f>
        <v>...</v>
      </c>
      <c r="J16" s="629" t="str">
        <f>IF(COUNTIF('SOURCE LG'!$F:$F,$A16)&gt;0,SUMIF('SOURCE LG'!$F:$F,$A16,'SOURCE LG'!$C:$C),IF(COUNTIF('SOURCE LG'!$F:$F,$A16 &amp; "?")&gt;0,SUMIF('SOURCE LG'!$F:$F,$A16 &amp; "?", 'SOURCE LG'!$C:$C),"..."))</f>
        <v>...</v>
      </c>
      <c r="K16" s="587" t="str">
        <f>IF(COUNTIF('SOURCE CT'!$F:$F,$A16)&gt;0,SUMIF('SOURCE CT'!$F:$F,$A16,'SOURCE CT'!$C:$C),IF(COUNTIF('SOURCE CT'!$F:$F,$A16 &amp; "?")&gt;0,SUMIF('SOURCE CT'!$F:$F,$A16 &amp; "?", 'SOURCE CT'!$C:$C),"..."))</f>
        <v>...</v>
      </c>
      <c r="L16" s="630" t="str">
        <f>IF(COUNTIF('SOURCE GG'!$F:$F,$A16)&gt;0,SUMIF('SOURCE GG'!$F:$F,$A16,'SOURCE GG'!$C:$C),IF(COUNTIF('SOURCE GG'!$F:$F,$A16 &amp; "?")&gt;0,SUMIF('SOURCE GG'!$F:$F,$A16 &amp; "?", 'SOURCE GG'!$C:$C),IF(COUNT(H16:K16)&gt;0,SUM(H16:K16),"...")))</f>
        <v>...</v>
      </c>
      <c r="M16" s="629" t="str">
        <f>IF(COUNTIF('SOURCE NFPC'!$F:$F,$A16)&gt;0,SUMIF('SOURCE NFPC'!$F:$F,$A16,'SOURCE NFPC'!$C:$C),IF(COUNTIF('SOURCE NFPC'!$F:$F,$A16 &amp; "?")&gt;0,SUMIF('SOURCE NFPC'!$F:$F,$A16 &amp; "?", 'SOURCE NFPC'!$C:$C),"..."))</f>
        <v>...</v>
      </c>
      <c r="N16" s="587" t="str">
        <f>IF(COUNTIF('SOURCE CN'!$F:$F,$A16)&gt;0,SUMIF('SOURCE CN'!$F:$F,$A16,'SOURCE CN'!$C:$C),IF(COUNTIF('SOURCE CN'!$F:$F,$A16 &amp; "?")&gt;0,SUMIF('SOURCE CN'!$F:$F,$A16 &amp; "?", 'SOURCE CN'!$C:$C),"..."))</f>
        <v>...</v>
      </c>
      <c r="O16" s="587" t="str">
        <f>IF(COUNTIF('SOURCE NFPS'!$F:$F,$A16)&gt;0,SUMIF('SOURCE NFPS'!$F:$F,$A16,'SOURCE NFPS'!$C:$C),IF(COUNTIF('SOURCE NFPS'!$F:$F,$A16 &amp; "?")&gt;0,SUMIF('SOURCE NFPS'!$F:$F,$A16 &amp; "?", 'SOURCE NFPS'!$C:$C),IF(COUNT(L16:N16)&gt;0,SUM(L16:N16),"...")))</f>
        <v>...</v>
      </c>
      <c r="Q16" s="563">
        <f t="shared" si="0"/>
        <v>0</v>
      </c>
      <c r="R16" s="564">
        <f t="shared" si="1"/>
        <v>0</v>
      </c>
      <c r="S16" s="565">
        <f t="shared" si="2"/>
        <v>0</v>
      </c>
      <c r="U16" s="65">
        <v>7043</v>
      </c>
      <c r="V16" s="65" t="str">
        <f t="shared" si="3"/>
        <v>A7043</v>
      </c>
    </row>
    <row r="17" spans="1:22" ht="10.5" customHeight="1">
      <c r="A17" s="690" t="s">
        <v>2244</v>
      </c>
      <c r="B17" s="268" t="s">
        <v>120</v>
      </c>
      <c r="C17" s="4" t="s">
        <v>1063</v>
      </c>
      <c r="D17" s="587" t="str">
        <f>IF(COUNTIF('SOURCE BA'!$F:$F,$A17)&gt;0,SUMIF('SOURCE BA'!$F:$F,$A17,'SOURCE BA'!$C:$C),IF(COUNTIF('SOURCE BA'!$F:$F,$A17 &amp; "?")&gt;0,SUMIF('SOURCE BA'!$F:$F,$A17 &amp; "?", 'SOURCE BA'!$C:$C),"..."))</f>
        <v>...</v>
      </c>
      <c r="E17" s="587" t="str">
        <f>IF(COUNTIF('SOURCE EA'!$F:$F,$A17)&gt;0,SUMIF('SOURCE EA'!$F:$F,$A17,'SOURCE EA'!$C:$C),IF(COUNTIF('SOURCE EA'!$F:$F,$A17 &amp; "?")&gt;0,SUMIF('SOURCE EA'!$F:$F,$A17 &amp; "?", 'SOURCE EA'!$C:$C),"..."))</f>
        <v>...</v>
      </c>
      <c r="F17" s="629" t="str">
        <f>IF(COUNTIF('SOURCE SS'!$F:$F,$A17)&gt;0,SUMIF('SOURCE SS'!$F:$F,$A17,'SOURCE SS'!$C:$C),IF(COUNTIF('SOURCE SS'!$F:$F,$A17 &amp; "?")&gt;0,SUMIF('SOURCE SS'!$F:$F,$A17 &amp; "?", 'SOURCE SS'!$C:$C),"..."))</f>
        <v>...</v>
      </c>
      <c r="G17" s="587" t="str">
        <f>IF(COUNTIF('SOURCE CC'!$F:$F,$A17)&gt;0,SUMIF('SOURCE CC'!$F:$F,$A17,'SOURCE CC'!$C:$C),IF(COUNTIF('SOURCE CC'!$F:$F,$A17 &amp; "?")&gt;0,SUMIF('SOURCE CC'!$F:$F,$A17 &amp; "?", 'SOURCE CC'!$C:$C),"..."))</f>
        <v>...</v>
      </c>
      <c r="H17" s="629" t="str">
        <f>IF(COUNTIF('SOURCE CG'!$F:$F,$A17)&gt;0,SUMIF('SOURCE CG'!$F:$F,$A17,'SOURCE CG'!$C:$C),IF(COUNTIF('SOURCE CG'!$F:$F,$A17 &amp; "?")&gt;0,SUMIF('SOURCE CG'!$F:$F,$A17 &amp; "?", 'SOURCE CG'!$C:$C),IF(COUNT(D17:G17)&gt;0,SUM(D17:G17),"...")))</f>
        <v>...</v>
      </c>
      <c r="I17" s="587" t="str">
        <f>IF(COUNTIF('SOURCE SG'!$F:$F,$A17)&gt;0,SUMIF('SOURCE SG'!$F:$F,$A17,'SOURCE SG'!$C:$C),IF(COUNTIF('SOURCE SG'!$F:$F,$A17 &amp; "?")&gt;0,SUMIF('SOURCE SG'!$F:$F,$A17 &amp; "?", 'SOURCE SG'!$C:$C),"..."))</f>
        <v>...</v>
      </c>
      <c r="J17" s="629" t="str">
        <f>IF(COUNTIF('SOURCE LG'!$F:$F,$A17)&gt;0,SUMIF('SOURCE LG'!$F:$F,$A17,'SOURCE LG'!$C:$C),IF(COUNTIF('SOURCE LG'!$F:$F,$A17 &amp; "?")&gt;0,SUMIF('SOURCE LG'!$F:$F,$A17 &amp; "?", 'SOURCE LG'!$C:$C),"..."))</f>
        <v>...</v>
      </c>
      <c r="K17" s="587" t="str">
        <f>IF(COUNTIF('SOURCE CT'!$F:$F,$A17)&gt;0,SUMIF('SOURCE CT'!$F:$F,$A17,'SOURCE CT'!$C:$C),IF(COUNTIF('SOURCE CT'!$F:$F,$A17 &amp; "?")&gt;0,SUMIF('SOURCE CT'!$F:$F,$A17 &amp; "?", 'SOURCE CT'!$C:$C),"..."))</f>
        <v>...</v>
      </c>
      <c r="L17" s="630" t="str">
        <f>IF(COUNTIF('SOURCE GG'!$F:$F,$A17)&gt;0,SUMIF('SOURCE GG'!$F:$F,$A17,'SOURCE GG'!$C:$C),IF(COUNTIF('SOURCE GG'!$F:$F,$A17 &amp; "?")&gt;0,SUMIF('SOURCE GG'!$F:$F,$A17 &amp; "?", 'SOURCE GG'!$C:$C),IF(COUNT(H17:K17)&gt;0,SUM(H17:K17),"...")))</f>
        <v>...</v>
      </c>
      <c r="M17" s="629" t="str">
        <f>IF(COUNTIF('SOURCE NFPC'!$F:$F,$A17)&gt;0,SUMIF('SOURCE NFPC'!$F:$F,$A17,'SOURCE NFPC'!$C:$C),IF(COUNTIF('SOURCE NFPC'!$F:$F,$A17 &amp; "?")&gt;0,SUMIF('SOURCE NFPC'!$F:$F,$A17 &amp; "?", 'SOURCE NFPC'!$C:$C),"..."))</f>
        <v>...</v>
      </c>
      <c r="N17" s="587" t="str">
        <f>IF(COUNTIF('SOURCE CN'!$F:$F,$A17)&gt;0,SUMIF('SOURCE CN'!$F:$F,$A17,'SOURCE CN'!$C:$C),IF(COUNTIF('SOURCE CN'!$F:$F,$A17 &amp; "?")&gt;0,SUMIF('SOURCE CN'!$F:$F,$A17 &amp; "?", 'SOURCE CN'!$C:$C),"..."))</f>
        <v>...</v>
      </c>
      <c r="O17" s="587" t="str">
        <f>IF(COUNTIF('SOURCE NFPS'!$F:$F,$A17)&gt;0,SUMIF('SOURCE NFPS'!$F:$F,$A17,'SOURCE NFPS'!$C:$C),IF(COUNTIF('SOURCE NFPS'!$F:$F,$A17 &amp; "?")&gt;0,SUMIF('SOURCE NFPS'!$F:$F,$A17 &amp; "?", 'SOURCE NFPS'!$C:$C),IF(COUNT(L17:N17)&gt;0,SUM(L17:N17),"...")))</f>
        <v>...</v>
      </c>
      <c r="Q17" s="563">
        <f t="shared" si="0"/>
        <v>0</v>
      </c>
      <c r="R17" s="564">
        <f t="shared" si="1"/>
        <v>0</v>
      </c>
      <c r="S17" s="565">
        <f t="shared" si="2"/>
        <v>0</v>
      </c>
      <c r="U17" s="65">
        <v>7044</v>
      </c>
      <c r="V17" s="65" t="str">
        <f t="shared" si="3"/>
        <v>A7044</v>
      </c>
    </row>
    <row r="18" spans="1:22" ht="10.5" customHeight="1">
      <c r="A18" s="690" t="s">
        <v>2245</v>
      </c>
      <c r="B18" s="268" t="s">
        <v>868</v>
      </c>
      <c r="C18" s="4" t="s">
        <v>1063</v>
      </c>
      <c r="D18" s="587" t="str">
        <f>IF(COUNTIF('SOURCE BA'!$F:$F,$A18)&gt;0,SUMIF('SOURCE BA'!$F:$F,$A18,'SOURCE BA'!$C:$C),IF(COUNTIF('SOURCE BA'!$F:$F,$A18 &amp; "?")&gt;0,SUMIF('SOURCE BA'!$F:$F,$A18 &amp; "?", 'SOURCE BA'!$C:$C),"..."))</f>
        <v>...</v>
      </c>
      <c r="E18" s="587" t="str">
        <f>IF(COUNTIF('SOURCE EA'!$F:$F,$A18)&gt;0,SUMIF('SOURCE EA'!$F:$F,$A18,'SOURCE EA'!$C:$C),IF(COUNTIF('SOURCE EA'!$F:$F,$A18 &amp; "?")&gt;0,SUMIF('SOURCE EA'!$F:$F,$A18 &amp; "?", 'SOURCE EA'!$C:$C),"..."))</f>
        <v>...</v>
      </c>
      <c r="F18" s="629" t="str">
        <f>IF(COUNTIF('SOURCE SS'!$F:$F,$A18)&gt;0,SUMIF('SOURCE SS'!$F:$F,$A18,'SOURCE SS'!$C:$C),IF(COUNTIF('SOURCE SS'!$F:$F,$A18 &amp; "?")&gt;0,SUMIF('SOURCE SS'!$F:$F,$A18 &amp; "?", 'SOURCE SS'!$C:$C),"..."))</f>
        <v>...</v>
      </c>
      <c r="G18" s="587" t="str">
        <f>IF(COUNTIF('SOURCE CC'!$F:$F,$A18)&gt;0,SUMIF('SOURCE CC'!$F:$F,$A18,'SOURCE CC'!$C:$C),IF(COUNTIF('SOURCE CC'!$F:$F,$A18 &amp; "?")&gt;0,SUMIF('SOURCE CC'!$F:$F,$A18 &amp; "?", 'SOURCE CC'!$C:$C),"..."))</f>
        <v>...</v>
      </c>
      <c r="H18" s="629" t="str">
        <f>IF(COUNTIF('SOURCE CG'!$F:$F,$A18)&gt;0,SUMIF('SOURCE CG'!$F:$F,$A18,'SOURCE CG'!$C:$C),IF(COUNTIF('SOURCE CG'!$F:$F,$A18 &amp; "?")&gt;0,SUMIF('SOURCE CG'!$F:$F,$A18 &amp; "?", 'SOURCE CG'!$C:$C),IF(COUNT(D18:G18)&gt;0,SUM(D18:G18),"...")))</f>
        <v>...</v>
      </c>
      <c r="I18" s="587" t="str">
        <f>IF(COUNTIF('SOURCE SG'!$F:$F,$A18)&gt;0,SUMIF('SOURCE SG'!$F:$F,$A18,'SOURCE SG'!$C:$C),IF(COUNTIF('SOURCE SG'!$F:$F,$A18 &amp; "?")&gt;0,SUMIF('SOURCE SG'!$F:$F,$A18 &amp; "?", 'SOURCE SG'!$C:$C),"..."))</f>
        <v>...</v>
      </c>
      <c r="J18" s="629" t="str">
        <f>IF(COUNTIF('SOURCE LG'!$F:$F,$A18)&gt;0,SUMIF('SOURCE LG'!$F:$F,$A18,'SOURCE LG'!$C:$C),IF(COUNTIF('SOURCE LG'!$F:$F,$A18 &amp; "?")&gt;0,SUMIF('SOURCE LG'!$F:$F,$A18 &amp; "?", 'SOURCE LG'!$C:$C),"..."))</f>
        <v>...</v>
      </c>
      <c r="K18" s="587" t="str">
        <f>IF(COUNTIF('SOURCE CT'!$F:$F,$A18)&gt;0,SUMIF('SOURCE CT'!$F:$F,$A18,'SOURCE CT'!$C:$C),IF(COUNTIF('SOURCE CT'!$F:$F,$A18 &amp; "?")&gt;0,SUMIF('SOURCE CT'!$F:$F,$A18 &amp; "?", 'SOURCE CT'!$C:$C),"..."))</f>
        <v>...</v>
      </c>
      <c r="L18" s="630" t="str">
        <f>IF(COUNTIF('SOURCE GG'!$F:$F,$A18)&gt;0,SUMIF('SOURCE GG'!$F:$F,$A18,'SOURCE GG'!$C:$C),IF(COUNTIF('SOURCE GG'!$F:$F,$A18 &amp; "?")&gt;0,SUMIF('SOURCE GG'!$F:$F,$A18 &amp; "?", 'SOURCE GG'!$C:$C),IF(COUNT(H18:K18)&gt;0,SUM(H18:K18),"...")))</f>
        <v>...</v>
      </c>
      <c r="M18" s="629" t="str">
        <f>IF(COUNTIF('SOURCE NFPC'!$F:$F,$A18)&gt;0,SUMIF('SOURCE NFPC'!$F:$F,$A18,'SOURCE NFPC'!$C:$C),IF(COUNTIF('SOURCE NFPC'!$F:$F,$A18 &amp; "?")&gt;0,SUMIF('SOURCE NFPC'!$F:$F,$A18 &amp; "?", 'SOURCE NFPC'!$C:$C),"..."))</f>
        <v>...</v>
      </c>
      <c r="N18" s="587" t="str">
        <f>IF(COUNTIF('SOURCE CN'!$F:$F,$A18)&gt;0,SUMIF('SOURCE CN'!$F:$F,$A18,'SOURCE CN'!$C:$C),IF(COUNTIF('SOURCE CN'!$F:$F,$A18 &amp; "?")&gt;0,SUMIF('SOURCE CN'!$F:$F,$A18 &amp; "?", 'SOURCE CN'!$C:$C),"..."))</f>
        <v>...</v>
      </c>
      <c r="O18" s="587" t="str">
        <f>IF(COUNTIF('SOURCE NFPS'!$F:$F,$A18)&gt;0,SUMIF('SOURCE NFPS'!$F:$F,$A18,'SOURCE NFPS'!$C:$C),IF(COUNTIF('SOURCE NFPS'!$F:$F,$A18 &amp; "?")&gt;0,SUMIF('SOURCE NFPS'!$F:$F,$A18 &amp; "?", 'SOURCE NFPS'!$C:$C),IF(COUNT(L18:N18)&gt;0,SUM(L18:N18),"...")))</f>
        <v>...</v>
      </c>
      <c r="Q18" s="563">
        <f t="shared" si="0"/>
        <v>0</v>
      </c>
      <c r="R18" s="564">
        <f t="shared" si="1"/>
        <v>0</v>
      </c>
      <c r="S18" s="565">
        <f t="shared" si="2"/>
        <v>0</v>
      </c>
      <c r="U18" s="65">
        <v>7045</v>
      </c>
      <c r="V18" s="65" t="str">
        <f t="shared" si="3"/>
        <v>A7045</v>
      </c>
    </row>
    <row r="19" spans="1:22" ht="10.5" customHeight="1">
      <c r="A19" s="690" t="s">
        <v>2246</v>
      </c>
      <c r="B19" s="268" t="s">
        <v>869</v>
      </c>
      <c r="C19" s="4" t="s">
        <v>1063</v>
      </c>
      <c r="D19" s="587" t="str">
        <f>IF(COUNTIF('SOURCE BA'!$F:$F,$A19)&gt;0,SUMIF('SOURCE BA'!$F:$F,$A19,'SOURCE BA'!$C:$C),IF(COUNTIF('SOURCE BA'!$F:$F,$A19 &amp; "?")&gt;0,SUMIF('SOURCE BA'!$F:$F,$A19 &amp; "?", 'SOURCE BA'!$C:$C),"..."))</f>
        <v>...</v>
      </c>
      <c r="E19" s="587" t="str">
        <f>IF(COUNTIF('SOURCE EA'!$F:$F,$A19)&gt;0,SUMIF('SOURCE EA'!$F:$F,$A19,'SOURCE EA'!$C:$C),IF(COUNTIF('SOURCE EA'!$F:$F,$A19 &amp; "?")&gt;0,SUMIF('SOURCE EA'!$F:$F,$A19 &amp; "?", 'SOURCE EA'!$C:$C),"..."))</f>
        <v>...</v>
      </c>
      <c r="F19" s="629" t="str">
        <f>IF(COUNTIF('SOURCE SS'!$F:$F,$A19)&gt;0,SUMIF('SOURCE SS'!$F:$F,$A19,'SOURCE SS'!$C:$C),IF(COUNTIF('SOURCE SS'!$F:$F,$A19 &amp; "?")&gt;0,SUMIF('SOURCE SS'!$F:$F,$A19 &amp; "?", 'SOURCE SS'!$C:$C),"..."))</f>
        <v>...</v>
      </c>
      <c r="G19" s="587" t="str">
        <f>IF(COUNTIF('SOURCE CC'!$F:$F,$A19)&gt;0,SUMIF('SOURCE CC'!$F:$F,$A19,'SOURCE CC'!$C:$C),IF(COUNTIF('SOURCE CC'!$F:$F,$A19 &amp; "?")&gt;0,SUMIF('SOURCE CC'!$F:$F,$A19 &amp; "?", 'SOURCE CC'!$C:$C),"..."))</f>
        <v>...</v>
      </c>
      <c r="H19" s="629" t="str">
        <f>IF(COUNTIF('SOURCE CG'!$F:$F,$A19)&gt;0,SUMIF('SOURCE CG'!$F:$F,$A19,'SOURCE CG'!$C:$C),IF(COUNTIF('SOURCE CG'!$F:$F,$A19 &amp; "?")&gt;0,SUMIF('SOURCE CG'!$F:$F,$A19 &amp; "?", 'SOURCE CG'!$C:$C),IF(COUNT(D19:G19)&gt;0,SUM(D19:G19),"...")))</f>
        <v>...</v>
      </c>
      <c r="I19" s="587" t="str">
        <f>IF(COUNTIF('SOURCE SG'!$F:$F,$A19)&gt;0,SUMIF('SOURCE SG'!$F:$F,$A19,'SOURCE SG'!$C:$C),IF(COUNTIF('SOURCE SG'!$F:$F,$A19 &amp; "?")&gt;0,SUMIF('SOURCE SG'!$F:$F,$A19 &amp; "?", 'SOURCE SG'!$C:$C),"..."))</f>
        <v>...</v>
      </c>
      <c r="J19" s="629" t="str">
        <f>IF(COUNTIF('SOURCE LG'!$F:$F,$A19)&gt;0,SUMIF('SOURCE LG'!$F:$F,$A19,'SOURCE LG'!$C:$C),IF(COUNTIF('SOURCE LG'!$F:$F,$A19 &amp; "?")&gt;0,SUMIF('SOURCE LG'!$F:$F,$A19 &amp; "?", 'SOURCE LG'!$C:$C),"..."))</f>
        <v>...</v>
      </c>
      <c r="K19" s="587" t="str">
        <f>IF(COUNTIF('SOURCE CT'!$F:$F,$A19)&gt;0,SUMIF('SOURCE CT'!$F:$F,$A19,'SOURCE CT'!$C:$C),IF(COUNTIF('SOURCE CT'!$F:$F,$A19 &amp; "?")&gt;0,SUMIF('SOURCE CT'!$F:$F,$A19 &amp; "?", 'SOURCE CT'!$C:$C),"..."))</f>
        <v>...</v>
      </c>
      <c r="L19" s="630" t="str">
        <f>IF(COUNTIF('SOURCE GG'!$F:$F,$A19)&gt;0,SUMIF('SOURCE GG'!$F:$F,$A19,'SOURCE GG'!$C:$C),IF(COUNTIF('SOURCE GG'!$F:$F,$A19 &amp; "?")&gt;0,SUMIF('SOURCE GG'!$F:$F,$A19 &amp; "?", 'SOURCE GG'!$C:$C),IF(COUNT(H19:K19)&gt;0,SUM(H19:K19),"...")))</f>
        <v>...</v>
      </c>
      <c r="M19" s="629" t="str">
        <f>IF(COUNTIF('SOURCE NFPC'!$F:$F,$A19)&gt;0,SUMIF('SOURCE NFPC'!$F:$F,$A19,'SOURCE NFPC'!$C:$C),IF(COUNTIF('SOURCE NFPC'!$F:$F,$A19 &amp; "?")&gt;0,SUMIF('SOURCE NFPC'!$F:$F,$A19 &amp; "?", 'SOURCE NFPC'!$C:$C),"..."))</f>
        <v>...</v>
      </c>
      <c r="N19" s="587" t="str">
        <f>IF(COUNTIF('SOURCE CN'!$F:$F,$A19)&gt;0,SUMIF('SOURCE CN'!$F:$F,$A19,'SOURCE CN'!$C:$C),IF(COUNTIF('SOURCE CN'!$F:$F,$A19 &amp; "?")&gt;0,SUMIF('SOURCE CN'!$F:$F,$A19 &amp; "?", 'SOURCE CN'!$C:$C),"..."))</f>
        <v>...</v>
      </c>
      <c r="O19" s="587" t="str">
        <f>IF(COUNTIF('SOURCE NFPS'!$F:$F,$A19)&gt;0,SUMIF('SOURCE NFPS'!$F:$F,$A19,'SOURCE NFPS'!$C:$C),IF(COUNTIF('SOURCE NFPS'!$F:$F,$A19 &amp; "?")&gt;0,SUMIF('SOURCE NFPS'!$F:$F,$A19 &amp; "?", 'SOURCE NFPS'!$C:$C),IF(COUNT(L19:N19)&gt;0,SUM(L19:N19),"...")))</f>
        <v>...</v>
      </c>
      <c r="Q19" s="563">
        <f t="shared" si="0"/>
        <v>0</v>
      </c>
      <c r="R19" s="564">
        <f t="shared" si="1"/>
        <v>0</v>
      </c>
      <c r="S19" s="565">
        <f t="shared" si="2"/>
        <v>0</v>
      </c>
      <c r="U19" s="65">
        <v>7046</v>
      </c>
      <c r="V19" s="65" t="str">
        <f t="shared" si="3"/>
        <v>A7046</v>
      </c>
    </row>
    <row r="20" spans="1:22" ht="16.5" customHeight="1">
      <c r="A20" s="689" t="s">
        <v>2247</v>
      </c>
      <c r="B20" s="267" t="s">
        <v>600</v>
      </c>
      <c r="C20" s="4" t="s">
        <v>1063</v>
      </c>
      <c r="D20" s="605" t="str">
        <f>IF(COUNTIF('SOURCE BA'!$F:$F,$A20)&gt;0,SUMIF('SOURCE BA'!$F:$F,$A20,'SOURCE BA'!$C:$C),IF(COUNTIF('SOURCE BA'!$F:$F,$A20 &amp; "?")&gt;0,SUMIF('SOURCE BA'!$F:$F,$A20 &amp; "?", 'SOURCE BA'!$C:$C),"..."))</f>
        <v>...</v>
      </c>
      <c r="E20" s="605" t="str">
        <f>IF(COUNTIF('SOURCE EA'!$F:$F,$A20)&gt;0,SUMIF('SOURCE EA'!$F:$F,$A20,'SOURCE EA'!$C:$C),IF(COUNTIF('SOURCE EA'!$F:$F,$A20 &amp; "?")&gt;0,SUMIF('SOURCE EA'!$F:$F,$A20 &amp; "?", 'SOURCE EA'!$C:$C),"..."))</f>
        <v>...</v>
      </c>
      <c r="F20" s="631" t="str">
        <f>IF(COUNTIF('SOURCE SS'!$F:$F,$A20)&gt;0,SUMIF('SOURCE SS'!$F:$F,$A20,'SOURCE SS'!$C:$C),IF(COUNTIF('SOURCE SS'!$F:$F,$A20 &amp; "?")&gt;0,SUMIF('SOURCE SS'!$F:$F,$A20 &amp; "?", 'SOURCE SS'!$C:$C),"..."))</f>
        <v>...</v>
      </c>
      <c r="G20" s="605" t="str">
        <f>IF(COUNTIF('SOURCE CC'!$F:$F,$A20)&gt;0,SUMIF('SOURCE CC'!$F:$F,$A20,'SOURCE CC'!$C:$C),IF(COUNTIF('SOURCE CC'!$F:$F,$A20 &amp; "?")&gt;0,SUMIF('SOURCE CC'!$F:$F,$A20 &amp; "?", 'SOURCE CC'!$C:$C),"..."))</f>
        <v>...</v>
      </c>
      <c r="H20" s="631" t="str">
        <f>IF(COUNTIF('SOURCE CG'!$F:$F,$A20)&gt;0,SUMIF('SOURCE CG'!$F:$F,$A20,'SOURCE CG'!$C:$C),IF(COUNTIF('SOURCE CG'!$F:$F,$A20 &amp; "?")&gt;0,SUMIF('SOURCE CG'!$F:$F,$A20 &amp; "?", 'SOURCE CG'!$C:$C),IF(COUNT(D20:G20)&gt;0,SUM(D20:G20),"...")))</f>
        <v>...</v>
      </c>
      <c r="I20" s="605" t="str">
        <f>IF(COUNTIF('SOURCE SG'!$F:$F,$A20)&gt;0,SUMIF('SOURCE SG'!$F:$F,$A20,'SOURCE SG'!$C:$C),IF(COUNTIF('SOURCE SG'!$F:$F,$A20 &amp; "?")&gt;0,SUMIF('SOURCE SG'!$F:$F,$A20 &amp; "?", 'SOURCE SG'!$C:$C),"..."))</f>
        <v>...</v>
      </c>
      <c r="J20" s="631" t="str">
        <f>IF(COUNTIF('SOURCE LG'!$F:$F,$A20)&gt;0,SUMIF('SOURCE LG'!$F:$F,$A20,'SOURCE LG'!$C:$C),IF(COUNTIF('SOURCE LG'!$F:$F,$A20 &amp; "?")&gt;0,SUMIF('SOURCE LG'!$F:$F,$A20 &amp; "?", 'SOURCE LG'!$C:$C),"..."))</f>
        <v>...</v>
      </c>
      <c r="K20" s="605" t="str">
        <f>IF(COUNTIF('SOURCE CT'!$F:$F,$A20)&gt;0,SUMIF('SOURCE CT'!$F:$F,$A20,'SOURCE CT'!$C:$C),IF(COUNTIF('SOURCE CT'!$F:$F,$A20 &amp; "?")&gt;0,SUMIF('SOURCE CT'!$F:$F,$A20 &amp; "?", 'SOURCE CT'!$C:$C),"..."))</f>
        <v>...</v>
      </c>
      <c r="L20" s="632" t="str">
        <f>IF(COUNTIF('SOURCE GG'!$F:$F,$A20)&gt;0,SUMIF('SOURCE GG'!$F:$F,$A20,'SOURCE GG'!$C:$C),IF(COUNTIF('SOURCE GG'!$F:$F,$A20 &amp; "?")&gt;0,SUMIF('SOURCE GG'!$F:$F,$A20 &amp; "?", 'SOURCE GG'!$C:$C),IF(COUNT(H20:K20)&gt;0,SUM(H20:K20),"...")))</f>
        <v>...</v>
      </c>
      <c r="M20" s="631" t="str">
        <f>IF(COUNTIF('SOURCE NFPC'!$F:$F,$A20)&gt;0,SUMIF('SOURCE NFPC'!$F:$F,$A20,'SOURCE NFPC'!$C:$C),IF(COUNTIF('SOURCE NFPC'!$F:$F,$A20 &amp; "?")&gt;0,SUMIF('SOURCE NFPC'!$F:$F,$A20 &amp; "?", 'SOURCE NFPC'!$C:$C),"..."))</f>
        <v>...</v>
      </c>
      <c r="N20" s="605" t="str">
        <f>IF(COUNTIF('SOURCE CN'!$F:$F,$A20)&gt;0,SUMIF('SOURCE CN'!$F:$F,$A20,'SOURCE CN'!$C:$C),IF(COUNTIF('SOURCE CN'!$F:$F,$A20 &amp; "?")&gt;0,SUMIF('SOURCE CN'!$F:$F,$A20 &amp; "?", 'SOURCE CN'!$C:$C),"..."))</f>
        <v>...</v>
      </c>
      <c r="O20" s="605" t="str">
        <f>IF(COUNTIF('SOURCE NFPS'!$F:$F,$A20)&gt;0,SUMIF('SOURCE NFPS'!$F:$F,$A20,'SOURCE NFPS'!$C:$C),IF(COUNTIF('SOURCE NFPS'!$F:$F,$A20 &amp; "?")&gt;0,SUMIF('SOURCE NFPS'!$F:$F,$A20 &amp; "?", 'SOURCE NFPS'!$C:$C),IF(COUNT(L20:N20)&gt;0,SUM(L20:N20),"...")))</f>
        <v>...</v>
      </c>
      <c r="Q20" s="563">
        <f t="shared" si="0"/>
        <v>0</v>
      </c>
      <c r="R20" s="564">
        <f t="shared" si="1"/>
        <v>0</v>
      </c>
      <c r="S20" s="565">
        <f t="shared" si="2"/>
        <v>0</v>
      </c>
      <c r="U20" s="63">
        <v>705</v>
      </c>
      <c r="V20" s="63" t="str">
        <f t="shared" si="3"/>
        <v>A705</v>
      </c>
    </row>
    <row r="21" spans="1:22" ht="16.5" customHeight="1">
      <c r="A21" s="689" t="s">
        <v>2248</v>
      </c>
      <c r="B21" s="267" t="s">
        <v>601</v>
      </c>
      <c r="C21" s="4" t="s">
        <v>1063</v>
      </c>
      <c r="D21" s="605" t="str">
        <f>IF(COUNTIF('SOURCE BA'!$F:$F,$A21)&gt;0,SUMIF('SOURCE BA'!$F:$F,$A21,'SOURCE BA'!$C:$C),IF(COUNTIF('SOURCE BA'!$F:$F,$A21 &amp; "?")&gt;0,SUMIF('SOURCE BA'!$F:$F,$A21 &amp; "?", 'SOURCE BA'!$C:$C),"..."))</f>
        <v>...</v>
      </c>
      <c r="E21" s="605" t="str">
        <f>IF(COUNTIF('SOURCE EA'!$F:$F,$A21)&gt;0,SUMIF('SOURCE EA'!$F:$F,$A21,'SOURCE EA'!$C:$C),IF(COUNTIF('SOURCE EA'!$F:$F,$A21 &amp; "?")&gt;0,SUMIF('SOURCE EA'!$F:$F,$A21 &amp; "?", 'SOURCE EA'!$C:$C),"..."))</f>
        <v>...</v>
      </c>
      <c r="F21" s="631" t="str">
        <f>IF(COUNTIF('SOURCE SS'!$F:$F,$A21)&gt;0,SUMIF('SOURCE SS'!$F:$F,$A21,'SOURCE SS'!$C:$C),IF(COUNTIF('SOURCE SS'!$F:$F,$A21 &amp; "?")&gt;0,SUMIF('SOURCE SS'!$F:$F,$A21 &amp; "?", 'SOURCE SS'!$C:$C),"..."))</f>
        <v>...</v>
      </c>
      <c r="G21" s="605" t="str">
        <f>IF(COUNTIF('SOURCE CC'!$F:$F,$A21)&gt;0,SUMIF('SOURCE CC'!$F:$F,$A21,'SOURCE CC'!$C:$C),IF(COUNTIF('SOURCE CC'!$F:$F,$A21 &amp; "?")&gt;0,SUMIF('SOURCE CC'!$F:$F,$A21 &amp; "?", 'SOURCE CC'!$C:$C),"..."))</f>
        <v>...</v>
      </c>
      <c r="H21" s="631" t="str">
        <f>IF(COUNTIF('SOURCE CG'!$F:$F,$A21)&gt;0,SUMIF('SOURCE CG'!$F:$F,$A21,'SOURCE CG'!$C:$C),IF(COUNTIF('SOURCE CG'!$F:$F,$A21 &amp; "?")&gt;0,SUMIF('SOURCE CG'!$F:$F,$A21 &amp; "?", 'SOURCE CG'!$C:$C),IF(COUNT(D21:G21)&gt;0,SUM(D21:G21),"...")))</f>
        <v>...</v>
      </c>
      <c r="I21" s="605" t="str">
        <f>IF(COUNTIF('SOURCE SG'!$F:$F,$A21)&gt;0,SUMIF('SOURCE SG'!$F:$F,$A21,'SOURCE SG'!$C:$C),IF(COUNTIF('SOURCE SG'!$F:$F,$A21 &amp; "?")&gt;0,SUMIF('SOURCE SG'!$F:$F,$A21 &amp; "?", 'SOURCE SG'!$C:$C),"..."))</f>
        <v>...</v>
      </c>
      <c r="J21" s="631" t="str">
        <f>IF(COUNTIF('SOURCE LG'!$F:$F,$A21)&gt;0,SUMIF('SOURCE LG'!$F:$F,$A21,'SOURCE LG'!$C:$C),IF(COUNTIF('SOURCE LG'!$F:$F,$A21 &amp; "?")&gt;0,SUMIF('SOURCE LG'!$F:$F,$A21 &amp; "?", 'SOURCE LG'!$C:$C),"..."))</f>
        <v>...</v>
      </c>
      <c r="K21" s="605" t="str">
        <f>IF(COUNTIF('SOURCE CT'!$F:$F,$A21)&gt;0,SUMIF('SOURCE CT'!$F:$F,$A21,'SOURCE CT'!$C:$C),IF(COUNTIF('SOURCE CT'!$F:$F,$A21 &amp; "?")&gt;0,SUMIF('SOURCE CT'!$F:$F,$A21 &amp; "?", 'SOURCE CT'!$C:$C),"..."))</f>
        <v>...</v>
      </c>
      <c r="L21" s="632" t="str">
        <f>IF(COUNTIF('SOURCE GG'!$F:$F,$A21)&gt;0,SUMIF('SOURCE GG'!$F:$F,$A21,'SOURCE GG'!$C:$C),IF(COUNTIF('SOURCE GG'!$F:$F,$A21 &amp; "?")&gt;0,SUMIF('SOURCE GG'!$F:$F,$A21 &amp; "?", 'SOURCE GG'!$C:$C),IF(COUNT(H21:K21)&gt;0,SUM(H21:K21),"...")))</f>
        <v>...</v>
      </c>
      <c r="M21" s="631" t="str">
        <f>IF(COUNTIF('SOURCE NFPC'!$F:$F,$A21)&gt;0,SUMIF('SOURCE NFPC'!$F:$F,$A21,'SOURCE NFPC'!$C:$C),IF(COUNTIF('SOURCE NFPC'!$F:$F,$A21 &amp; "?")&gt;0,SUMIF('SOURCE NFPC'!$F:$F,$A21 &amp; "?", 'SOURCE NFPC'!$C:$C),"..."))</f>
        <v>...</v>
      </c>
      <c r="N21" s="605" t="str">
        <f>IF(COUNTIF('SOURCE CN'!$F:$F,$A21)&gt;0,SUMIF('SOURCE CN'!$F:$F,$A21,'SOURCE CN'!$C:$C),IF(COUNTIF('SOURCE CN'!$F:$F,$A21 &amp; "?")&gt;0,SUMIF('SOURCE CN'!$F:$F,$A21 &amp; "?", 'SOURCE CN'!$C:$C),"..."))</f>
        <v>...</v>
      </c>
      <c r="O21" s="605" t="str">
        <f>IF(COUNTIF('SOURCE NFPS'!$F:$F,$A21)&gt;0,SUMIF('SOURCE NFPS'!$F:$F,$A21,'SOURCE NFPS'!$C:$C),IF(COUNTIF('SOURCE NFPS'!$F:$F,$A21 &amp; "?")&gt;0,SUMIF('SOURCE NFPS'!$F:$F,$A21 &amp; "?", 'SOURCE NFPS'!$C:$C),IF(COUNT(L21:N21)&gt;0,SUM(L21:N21),"...")))</f>
        <v>...</v>
      </c>
      <c r="Q21" s="563">
        <f t="shared" si="0"/>
        <v>0</v>
      </c>
      <c r="R21" s="564">
        <f t="shared" si="1"/>
        <v>0</v>
      </c>
      <c r="S21" s="565">
        <f t="shared" si="2"/>
        <v>0</v>
      </c>
      <c r="U21" s="63">
        <v>706</v>
      </c>
      <c r="V21" s="63" t="str">
        <f t="shared" si="3"/>
        <v>A706</v>
      </c>
    </row>
    <row r="22" spans="1:22" ht="16.5" customHeight="1">
      <c r="A22" s="689" t="s">
        <v>2249</v>
      </c>
      <c r="B22" s="267" t="s">
        <v>602</v>
      </c>
      <c r="C22" s="4" t="s">
        <v>1063</v>
      </c>
      <c r="D22" s="605" t="str">
        <f>IF(COUNTIF('SOURCE BA'!$F:$F,$A22)&gt;0,SUMIF('SOURCE BA'!$F:$F,$A22,'SOURCE BA'!$C:$C),IF(COUNT(D23:D25)&gt;0, SUM(D23:D25),IF(COUNTIF('SOURCE BA'!$F:$F,$A22 &amp; "?")&gt;0,SUMIF('SOURCE BA'!$F:$F,$A22 &amp; "?", 'SOURCE BA'!$C:$C),"...")))</f>
        <v>...</v>
      </c>
      <c r="E22" s="605" t="str">
        <f>IF(COUNTIF('SOURCE EA'!$F:$F,$A22)&gt;0,SUMIF('SOURCE EA'!$F:$F,$A22,'SOURCE EA'!$C:$C),IF(COUNT(E23:E25)&gt;0, SUM(E23:E25),IF(COUNTIF('SOURCE EA'!$F:$F,$A22 &amp; "?")&gt;0,SUMIF('SOURCE EA'!$F:$F,$A22 &amp; "?", 'SOURCE EA'!$C:$C),"...")))</f>
        <v>...</v>
      </c>
      <c r="F22" s="631" t="str">
        <f>IF(COUNTIF('SOURCE SS'!$F:$F,$A22)&gt;0,SUMIF('SOURCE SS'!$F:$F,$A22,'SOURCE SS'!$C:$C),IF(COUNT(F23:F25)&gt;0, SUM(F23:F25),IF(COUNTIF('SOURCE SS'!$F:$F,$A22 &amp; "?")&gt;0,SUMIF('SOURCE SS'!$F:$F,$A22 &amp; "?", 'SOURCE SS'!$C:$C),"...")))</f>
        <v>...</v>
      </c>
      <c r="G22" s="605" t="str">
        <f>IF(COUNTIF('SOURCE CC'!$F:$F,$A22)&gt;0,SUMIF('SOURCE CC'!$F:$F,$A22,'SOURCE CC'!$C:$C),IF(COUNT(G23:G25)&gt;0, SUM(G23:G25),IF(COUNTIF('SOURCE CC'!$F:$F,$A22 &amp; "?")&gt;0,SUMIF('SOURCE CC'!$F:$F,$A22 &amp; "?", 'SOURCE CC'!$C:$C),"...")))</f>
        <v>...</v>
      </c>
      <c r="H22" s="631" t="str">
        <f>IF(COUNT(D22:G22)&gt;0,SUM(D22:G22),"...")</f>
        <v>...</v>
      </c>
      <c r="I22" s="605" t="str">
        <f>IF(COUNTIF('SOURCE SG'!$F:$F,$A22)&gt;0,SUMIF('SOURCE SG'!$F:$F,$A22,'SOURCE SG'!$C:$C),IF(COUNT(I23:I25)&gt;0, SUM(I23:I25),IF(COUNTIF('SOURCE SG'!$F:$F,$A22 &amp; "?")&gt;0,SUMIF('SOURCE SG'!$F:$F,$A22 &amp; "?", 'SOURCE SG'!$C:$C),"...")))</f>
        <v>...</v>
      </c>
      <c r="J22" s="631" t="str">
        <f>IF(COUNTIF('SOURCE LG'!$F:$F,$A22)&gt;0,SUMIF('SOURCE LG'!$F:$F,$A22,'SOURCE LG'!$C:$C),IF(COUNT(J23:J25)&gt;0, SUM(J23:J25),IF(COUNTIF('SOURCE LG'!$F:$F,$A22 &amp; "?")&gt;0,SUMIF('SOURCE LG'!$F:$F,$A22 &amp; "?", 'SOURCE LG'!$C:$C),"...")))</f>
        <v>...</v>
      </c>
      <c r="K22" s="605" t="str">
        <f>IF(COUNTIF('SOURCE CT'!$F:$F,$A22)&gt;0,SUMIF('SOURCE CT'!$F:$F,$A22,'SOURCE CT'!$C:$C),IF(COUNT(K23:K25)&gt;0, SUM(K23:K25),IF(COUNTIF('SOURCE CT'!$F:$F,$A22 &amp; "?")&gt;0,SUMIF('SOURCE CT'!$F:$F,$A22 &amp; "?", 'SOURCE CT'!$C:$C),"...")))</f>
        <v>...</v>
      </c>
      <c r="L22" s="632" t="str">
        <f>IF(COUNT(H22:K22)&gt;0,SUM(H22:K22),"...")</f>
        <v>...</v>
      </c>
      <c r="M22" s="631" t="str">
        <f>IF(COUNTIF('SOURCE NFPC'!$F:$F,$A22)&gt;0,SUMIF('SOURCE NFPC'!$F:$F,$A22,'SOURCE NFPC'!$C:$C),IF(COUNT(M23:M25)&gt;0, SUM(M23:M25),IF(COUNTIF('SOURCE NFPC'!$F:$F,$A22 &amp; "?")&gt;0,SUMIF('SOURCE NFPC'!$F:$F,$A22 &amp; "?", 'SOURCE NFPC'!$C:$C),"...")))</f>
        <v>...</v>
      </c>
      <c r="N22" s="605" t="str">
        <f>IF(COUNTIF('SOURCE CN'!$F:$F,$A22)&gt;0,SUMIF('SOURCE CN'!$F:$F,$A22,'SOURCE CN'!$C:$C),IF(COUNT(N23:N25)&gt;0, SUM(N23:N25),IF(COUNTIF('SOURCE CN'!$F:$F,$A22 &amp; "?")&gt;0,SUMIF('SOURCE CN'!$F:$F,$A22 &amp; "?", 'SOURCE CN'!$C:$C),"...")))</f>
        <v>...</v>
      </c>
      <c r="O22" s="605" t="str">
        <f>IF(COUNT(L22:N22)&gt;0,SUM(L22:N22),"...")</f>
        <v>...</v>
      </c>
      <c r="Q22" s="563">
        <f t="shared" si="0"/>
        <v>0</v>
      </c>
      <c r="R22" s="564">
        <f t="shared" si="1"/>
        <v>0</v>
      </c>
      <c r="S22" s="565">
        <f t="shared" si="2"/>
        <v>0</v>
      </c>
      <c r="U22" s="63">
        <v>707</v>
      </c>
      <c r="V22" s="63" t="str">
        <f t="shared" si="3"/>
        <v>A707</v>
      </c>
    </row>
    <row r="23" spans="1:22" ht="10.5" customHeight="1">
      <c r="A23" s="690" t="s">
        <v>2250</v>
      </c>
      <c r="B23" s="268" t="s">
        <v>1512</v>
      </c>
      <c r="C23" s="4" t="s">
        <v>1063</v>
      </c>
      <c r="D23" s="587" t="str">
        <f>IF(COUNTIF('SOURCE BA'!$F:$F,$A23)&gt;0,SUMIF('SOURCE BA'!$F:$F,$A23,'SOURCE BA'!$C:$C),IF(COUNTIF('SOURCE BA'!$F:$F,$A23 &amp; "?")&gt;0,SUMIF('SOURCE BA'!$F:$F,$A23 &amp; "?", 'SOURCE BA'!$C:$C),"..."))</f>
        <v>...</v>
      </c>
      <c r="E23" s="587" t="str">
        <f>IF(COUNTIF('SOURCE EA'!$F:$F,$A23)&gt;0,SUMIF('SOURCE EA'!$F:$F,$A23,'SOURCE EA'!$C:$C),IF(COUNTIF('SOURCE EA'!$F:$F,$A23 &amp; "?")&gt;0,SUMIF('SOURCE EA'!$F:$F,$A23 &amp; "?", 'SOURCE EA'!$C:$C),"..."))</f>
        <v>...</v>
      </c>
      <c r="F23" s="629" t="str">
        <f>IF(COUNTIF('SOURCE SS'!$F:$F,$A23)&gt;0,SUMIF('SOURCE SS'!$F:$F,$A23,'SOURCE SS'!$C:$C),IF(COUNTIF('SOURCE SS'!$F:$F,$A23 &amp; "?")&gt;0,SUMIF('SOURCE SS'!$F:$F,$A23 &amp; "?", 'SOURCE SS'!$C:$C),"..."))</f>
        <v>...</v>
      </c>
      <c r="G23" s="587" t="str">
        <f>IF(COUNTIF('SOURCE CC'!$F:$F,$A23)&gt;0,SUMIF('SOURCE CC'!$F:$F,$A23,'SOURCE CC'!$C:$C),IF(COUNTIF('SOURCE CC'!$F:$F,$A23 &amp; "?")&gt;0,SUMIF('SOURCE CC'!$F:$F,$A23 &amp; "?", 'SOURCE CC'!$C:$C),"..."))</f>
        <v>...</v>
      </c>
      <c r="H23" s="629" t="str">
        <f>IF(COUNTIF('SOURCE CG'!$F:$F,$A23)&gt;0,SUMIF('SOURCE CG'!$F:$F,$A23,'SOURCE CG'!$C:$C),IF(COUNTIF('SOURCE CG'!$F:$F,$A23 &amp; "?")&gt;0,SUMIF('SOURCE CG'!$F:$F,$A23 &amp; "?", 'SOURCE CG'!$C:$C),IF(COUNT(D23:G23)&gt;0,SUM(D23:G23),"...")))</f>
        <v>...</v>
      </c>
      <c r="I23" s="587" t="str">
        <f>IF(COUNTIF('SOURCE SG'!$F:$F,$A23)&gt;0,SUMIF('SOURCE SG'!$F:$F,$A23,'SOURCE SG'!$C:$C),IF(COUNTIF('SOURCE SG'!$F:$F,$A23 &amp; "?")&gt;0,SUMIF('SOURCE SG'!$F:$F,$A23 &amp; "?", 'SOURCE SG'!$C:$C),"..."))</f>
        <v>...</v>
      </c>
      <c r="J23" s="629" t="str">
        <f>IF(COUNTIF('SOURCE LG'!$F:$F,$A23)&gt;0,SUMIF('SOURCE LG'!$F:$F,$A23,'SOURCE LG'!$C:$C),IF(COUNTIF('SOURCE LG'!$F:$F,$A23 &amp; "?")&gt;0,SUMIF('SOURCE LG'!$F:$F,$A23 &amp; "?", 'SOURCE LG'!$C:$C),"..."))</f>
        <v>...</v>
      </c>
      <c r="K23" s="587" t="str">
        <f>IF(COUNTIF('SOURCE CT'!$F:$F,$A23)&gt;0,SUMIF('SOURCE CT'!$F:$F,$A23,'SOURCE CT'!$C:$C),IF(COUNTIF('SOURCE CT'!$F:$F,$A23 &amp; "?")&gt;0,SUMIF('SOURCE CT'!$F:$F,$A23 &amp; "?", 'SOURCE CT'!$C:$C),"..."))</f>
        <v>...</v>
      </c>
      <c r="L23" s="630" t="str">
        <f>IF(COUNTIF('SOURCE GG'!$F:$F,$A23)&gt;0,SUMIF('SOURCE GG'!$F:$F,$A23,'SOURCE GG'!$C:$C),IF(COUNTIF('SOURCE GG'!$F:$F,$A23 &amp; "?")&gt;0,SUMIF('SOURCE GG'!$F:$F,$A23 &amp; "?", 'SOURCE GG'!$C:$C),IF(COUNT(H23:K23)&gt;0,SUM(H23:K23),"...")))</f>
        <v>...</v>
      </c>
      <c r="M23" s="629" t="str">
        <f>IF(COUNTIF('SOURCE NFPC'!$F:$F,$A23)&gt;0,SUMIF('SOURCE NFPC'!$F:$F,$A23,'SOURCE NFPC'!$C:$C),IF(COUNTIF('SOURCE NFPC'!$F:$F,$A23 &amp; "?")&gt;0,SUMIF('SOURCE NFPC'!$F:$F,$A23 &amp; "?", 'SOURCE NFPC'!$C:$C),"..."))</f>
        <v>...</v>
      </c>
      <c r="N23" s="587" t="str">
        <f>IF(COUNTIF('SOURCE CN'!$F:$F,$A23)&gt;0,SUMIF('SOURCE CN'!$F:$F,$A23,'SOURCE CN'!$C:$C),IF(COUNTIF('SOURCE CN'!$F:$F,$A23 &amp; "?")&gt;0,SUMIF('SOURCE CN'!$F:$F,$A23 &amp; "?", 'SOURCE CN'!$C:$C),"..."))</f>
        <v>...</v>
      </c>
      <c r="O23" s="587" t="str">
        <f>IF(COUNTIF('SOURCE NFPS'!$F:$F,$A23)&gt;0,SUMIF('SOURCE NFPS'!$F:$F,$A23,'SOURCE NFPS'!$C:$C),IF(COUNTIF('SOURCE NFPS'!$F:$F,$A23 &amp; "?")&gt;0,SUMIF('SOURCE NFPS'!$F:$F,$A23 &amp; "?", 'SOURCE NFPS'!$C:$C),IF(COUNT(L23:N23)&gt;0,SUM(L23:N23),"...")))</f>
        <v>...</v>
      </c>
      <c r="Q23" s="563">
        <f t="shared" si="0"/>
        <v>0</v>
      </c>
      <c r="R23" s="564">
        <f t="shared" si="1"/>
        <v>0</v>
      </c>
      <c r="S23" s="565">
        <f t="shared" si="2"/>
        <v>0</v>
      </c>
      <c r="U23" s="65">
        <v>7072</v>
      </c>
      <c r="V23" s="65" t="str">
        <f t="shared" si="3"/>
        <v>A7072</v>
      </c>
    </row>
    <row r="24" spans="1:22" ht="10.5" customHeight="1">
      <c r="A24" s="690" t="s">
        <v>2251</v>
      </c>
      <c r="B24" s="268" t="s">
        <v>1513</v>
      </c>
      <c r="C24" s="4" t="s">
        <v>1063</v>
      </c>
      <c r="D24" s="587" t="str">
        <f>IF(COUNTIF('SOURCE BA'!$F:$F,$A24)&gt;0,SUMIF('SOURCE BA'!$F:$F,$A24,'SOURCE BA'!$C:$C),IF(COUNTIF('SOURCE BA'!$F:$F,$A24 &amp; "?")&gt;0,SUMIF('SOURCE BA'!$F:$F,$A24 &amp; "?", 'SOURCE BA'!$C:$C),"..."))</f>
        <v>...</v>
      </c>
      <c r="E24" s="587" t="str">
        <f>IF(COUNTIF('SOURCE EA'!$F:$F,$A24)&gt;0,SUMIF('SOURCE EA'!$F:$F,$A24,'SOURCE EA'!$C:$C),IF(COUNTIF('SOURCE EA'!$F:$F,$A24 &amp; "?")&gt;0,SUMIF('SOURCE EA'!$F:$F,$A24 &amp; "?", 'SOURCE EA'!$C:$C),"..."))</f>
        <v>...</v>
      </c>
      <c r="F24" s="629" t="str">
        <f>IF(COUNTIF('SOURCE SS'!$F:$F,$A24)&gt;0,SUMIF('SOURCE SS'!$F:$F,$A24,'SOURCE SS'!$C:$C),IF(COUNTIF('SOURCE SS'!$F:$F,$A24 &amp; "?")&gt;0,SUMIF('SOURCE SS'!$F:$F,$A24 &amp; "?", 'SOURCE SS'!$C:$C),"..."))</f>
        <v>...</v>
      </c>
      <c r="G24" s="587" t="str">
        <f>IF(COUNTIF('SOURCE CC'!$F:$F,$A24)&gt;0,SUMIF('SOURCE CC'!$F:$F,$A24,'SOURCE CC'!$C:$C),IF(COUNTIF('SOURCE CC'!$F:$F,$A24 &amp; "?")&gt;0,SUMIF('SOURCE CC'!$F:$F,$A24 &amp; "?", 'SOURCE CC'!$C:$C),"..."))</f>
        <v>...</v>
      </c>
      <c r="H24" s="629" t="str">
        <f>IF(COUNTIF('SOURCE CG'!$F:$F,$A24)&gt;0,SUMIF('SOURCE CG'!$F:$F,$A24,'SOURCE CG'!$C:$C),IF(COUNTIF('SOURCE CG'!$F:$F,$A24 &amp; "?")&gt;0,SUMIF('SOURCE CG'!$F:$F,$A24 &amp; "?", 'SOURCE CG'!$C:$C),IF(COUNT(D24:G24)&gt;0,SUM(D24:G24),"...")))</f>
        <v>...</v>
      </c>
      <c r="I24" s="587" t="str">
        <f>IF(COUNTIF('SOURCE SG'!$F:$F,$A24)&gt;0,SUMIF('SOURCE SG'!$F:$F,$A24,'SOURCE SG'!$C:$C),IF(COUNTIF('SOURCE SG'!$F:$F,$A24 &amp; "?")&gt;0,SUMIF('SOURCE SG'!$F:$F,$A24 &amp; "?", 'SOURCE SG'!$C:$C),"..."))</f>
        <v>...</v>
      </c>
      <c r="J24" s="629" t="str">
        <f>IF(COUNTIF('SOURCE LG'!$F:$F,$A24)&gt;0,SUMIF('SOURCE LG'!$F:$F,$A24,'SOURCE LG'!$C:$C),IF(COUNTIF('SOURCE LG'!$F:$F,$A24 &amp; "?")&gt;0,SUMIF('SOURCE LG'!$F:$F,$A24 &amp; "?", 'SOURCE LG'!$C:$C),"..."))</f>
        <v>...</v>
      </c>
      <c r="K24" s="587" t="str">
        <f>IF(COUNTIF('SOURCE CT'!$F:$F,$A24)&gt;0,SUMIF('SOURCE CT'!$F:$F,$A24,'SOURCE CT'!$C:$C),IF(COUNTIF('SOURCE CT'!$F:$F,$A24 &amp; "?")&gt;0,SUMIF('SOURCE CT'!$F:$F,$A24 &amp; "?", 'SOURCE CT'!$C:$C),"..."))</f>
        <v>...</v>
      </c>
      <c r="L24" s="630" t="str">
        <f>IF(COUNTIF('SOURCE GG'!$F:$F,$A24)&gt;0,SUMIF('SOURCE GG'!$F:$F,$A24,'SOURCE GG'!$C:$C),IF(COUNTIF('SOURCE GG'!$F:$F,$A24 &amp; "?")&gt;0,SUMIF('SOURCE GG'!$F:$F,$A24 &amp; "?", 'SOURCE GG'!$C:$C),IF(COUNT(H24:K24)&gt;0,SUM(H24:K24),"...")))</f>
        <v>...</v>
      </c>
      <c r="M24" s="629" t="str">
        <f>IF(COUNTIF('SOURCE NFPC'!$F:$F,$A24)&gt;0,SUMIF('SOURCE NFPC'!$F:$F,$A24,'SOURCE NFPC'!$C:$C),IF(COUNTIF('SOURCE NFPC'!$F:$F,$A24 &amp; "?")&gt;0,SUMIF('SOURCE NFPC'!$F:$F,$A24 &amp; "?", 'SOURCE NFPC'!$C:$C),"..."))</f>
        <v>...</v>
      </c>
      <c r="N24" s="587" t="str">
        <f>IF(COUNTIF('SOURCE CN'!$F:$F,$A24)&gt;0,SUMIF('SOURCE CN'!$F:$F,$A24,'SOURCE CN'!$C:$C),IF(COUNTIF('SOURCE CN'!$F:$F,$A24 &amp; "?")&gt;0,SUMIF('SOURCE CN'!$F:$F,$A24 &amp; "?", 'SOURCE CN'!$C:$C),"..."))</f>
        <v>...</v>
      </c>
      <c r="O24" s="587" t="str">
        <f>IF(COUNTIF('SOURCE NFPS'!$F:$F,$A24)&gt;0,SUMIF('SOURCE NFPS'!$F:$F,$A24,'SOURCE NFPS'!$C:$C),IF(COUNTIF('SOURCE NFPS'!$F:$F,$A24 &amp; "?")&gt;0,SUMIF('SOURCE NFPS'!$F:$F,$A24 &amp; "?", 'SOURCE NFPS'!$C:$C),IF(COUNT(L24:N24)&gt;0,SUM(L24:N24),"...")))</f>
        <v>...</v>
      </c>
      <c r="Q24" s="563">
        <f t="shared" si="0"/>
        <v>0</v>
      </c>
      <c r="R24" s="564">
        <f t="shared" si="1"/>
        <v>0</v>
      </c>
      <c r="S24" s="565">
        <f t="shared" si="2"/>
        <v>0</v>
      </c>
      <c r="U24" s="65">
        <v>7073</v>
      </c>
      <c r="V24" s="65" t="str">
        <f t="shared" si="3"/>
        <v>A7073</v>
      </c>
    </row>
    <row r="25" spans="1:22" ht="10.5" customHeight="1">
      <c r="A25" s="690" t="s">
        <v>2252</v>
      </c>
      <c r="B25" s="268" t="s">
        <v>1514</v>
      </c>
      <c r="C25" s="4" t="s">
        <v>1063</v>
      </c>
      <c r="D25" s="587" t="str">
        <f>IF(COUNTIF('SOURCE BA'!$F:$F,$A25)&gt;0,SUMIF('SOURCE BA'!$F:$F,$A25,'SOURCE BA'!$C:$C),IF(COUNTIF('SOURCE BA'!$F:$F,$A25 &amp; "?")&gt;0,SUMIF('SOURCE BA'!$F:$F,$A25 &amp; "?", 'SOURCE BA'!$C:$C),"..."))</f>
        <v>...</v>
      </c>
      <c r="E25" s="587" t="str">
        <f>IF(COUNTIF('SOURCE EA'!$F:$F,$A25)&gt;0,SUMIF('SOURCE EA'!$F:$F,$A25,'SOURCE EA'!$C:$C),IF(COUNTIF('SOURCE EA'!$F:$F,$A25 &amp; "?")&gt;0,SUMIF('SOURCE EA'!$F:$F,$A25 &amp; "?", 'SOURCE EA'!$C:$C),"..."))</f>
        <v>...</v>
      </c>
      <c r="F25" s="629" t="str">
        <f>IF(COUNTIF('SOURCE SS'!$F:$F,$A25)&gt;0,SUMIF('SOURCE SS'!$F:$F,$A25,'SOURCE SS'!$C:$C),IF(COUNTIF('SOURCE SS'!$F:$F,$A25 &amp; "?")&gt;0,SUMIF('SOURCE SS'!$F:$F,$A25 &amp; "?", 'SOURCE SS'!$C:$C),"..."))</f>
        <v>...</v>
      </c>
      <c r="G25" s="587" t="str">
        <f>IF(COUNTIF('SOURCE CC'!$F:$F,$A25)&gt;0,SUMIF('SOURCE CC'!$F:$F,$A25,'SOURCE CC'!$C:$C),IF(COUNTIF('SOURCE CC'!$F:$F,$A25 &amp; "?")&gt;0,SUMIF('SOURCE CC'!$F:$F,$A25 &amp; "?", 'SOURCE CC'!$C:$C),"..."))</f>
        <v>...</v>
      </c>
      <c r="H25" s="629" t="str">
        <f>IF(COUNTIF('SOURCE CG'!$F:$F,$A25)&gt;0,SUMIF('SOURCE CG'!$F:$F,$A25,'SOURCE CG'!$C:$C),IF(COUNTIF('SOURCE CG'!$F:$F,$A25 &amp; "?")&gt;0,SUMIF('SOURCE CG'!$F:$F,$A25 &amp; "?", 'SOURCE CG'!$C:$C),IF(COUNT(D25:G25)&gt;0,SUM(D25:G25),"...")))</f>
        <v>...</v>
      </c>
      <c r="I25" s="587" t="str">
        <f>IF(COUNTIF('SOURCE SG'!$F:$F,$A25)&gt;0,SUMIF('SOURCE SG'!$F:$F,$A25,'SOURCE SG'!$C:$C),IF(COUNTIF('SOURCE SG'!$F:$F,$A25 &amp; "?")&gt;0,SUMIF('SOURCE SG'!$F:$F,$A25 &amp; "?", 'SOURCE SG'!$C:$C),"..."))</f>
        <v>...</v>
      </c>
      <c r="J25" s="629" t="str">
        <f>IF(COUNTIF('SOURCE LG'!$F:$F,$A25)&gt;0,SUMIF('SOURCE LG'!$F:$F,$A25,'SOURCE LG'!$C:$C),IF(COUNTIF('SOURCE LG'!$F:$F,$A25 &amp; "?")&gt;0,SUMIF('SOURCE LG'!$F:$F,$A25 &amp; "?", 'SOURCE LG'!$C:$C),"..."))</f>
        <v>...</v>
      </c>
      <c r="K25" s="587" t="str">
        <f>IF(COUNTIF('SOURCE CT'!$F:$F,$A25)&gt;0,SUMIF('SOURCE CT'!$F:$F,$A25,'SOURCE CT'!$C:$C),IF(COUNTIF('SOURCE CT'!$F:$F,$A25 &amp; "?")&gt;0,SUMIF('SOURCE CT'!$F:$F,$A25 &amp; "?", 'SOURCE CT'!$C:$C),"..."))</f>
        <v>...</v>
      </c>
      <c r="L25" s="630" t="str">
        <f>IF(COUNTIF('SOURCE GG'!$F:$F,$A25)&gt;0,SUMIF('SOURCE GG'!$F:$F,$A25,'SOURCE GG'!$C:$C),IF(COUNTIF('SOURCE GG'!$F:$F,$A25 &amp; "?")&gt;0,SUMIF('SOURCE GG'!$F:$F,$A25 &amp; "?", 'SOURCE GG'!$C:$C),IF(COUNT(H25:K25)&gt;0,SUM(H25:K25),"...")))</f>
        <v>...</v>
      </c>
      <c r="M25" s="629" t="str">
        <f>IF(COUNTIF('SOURCE NFPC'!$F:$F,$A25)&gt;0,SUMIF('SOURCE NFPC'!$F:$F,$A25,'SOURCE NFPC'!$C:$C),IF(COUNTIF('SOURCE NFPC'!$F:$F,$A25 &amp; "?")&gt;0,SUMIF('SOURCE NFPC'!$F:$F,$A25 &amp; "?", 'SOURCE NFPC'!$C:$C),"..."))</f>
        <v>...</v>
      </c>
      <c r="N25" s="587" t="str">
        <f>IF(COUNTIF('SOURCE CN'!$F:$F,$A25)&gt;0,SUMIF('SOURCE CN'!$F:$F,$A25,'SOURCE CN'!$C:$C),IF(COUNTIF('SOURCE CN'!$F:$F,$A25 &amp; "?")&gt;0,SUMIF('SOURCE CN'!$F:$F,$A25 &amp; "?", 'SOURCE CN'!$C:$C),"..."))</f>
        <v>...</v>
      </c>
      <c r="O25" s="587" t="str">
        <f>IF(COUNTIF('SOURCE NFPS'!$F:$F,$A25)&gt;0,SUMIF('SOURCE NFPS'!$F:$F,$A25,'SOURCE NFPS'!$C:$C),IF(COUNTIF('SOURCE NFPS'!$F:$F,$A25 &amp; "?")&gt;0,SUMIF('SOURCE NFPS'!$F:$F,$A25 &amp; "?", 'SOURCE NFPS'!$C:$C),IF(COUNT(L25:N25)&gt;0,SUM(L25:N25),"...")))</f>
        <v>...</v>
      </c>
      <c r="Q25" s="563">
        <f t="shared" si="0"/>
        <v>0</v>
      </c>
      <c r="R25" s="564">
        <f t="shared" si="1"/>
        <v>0</v>
      </c>
      <c r="S25" s="565">
        <f t="shared" si="2"/>
        <v>0</v>
      </c>
      <c r="U25" s="65">
        <v>7074</v>
      </c>
      <c r="V25" s="65" t="str">
        <f t="shared" si="3"/>
        <v>A7074</v>
      </c>
    </row>
    <row r="26" spans="1:22" ht="16.5" customHeight="1">
      <c r="A26" s="689" t="s">
        <v>2253</v>
      </c>
      <c r="B26" s="267" t="s">
        <v>1417</v>
      </c>
      <c r="C26" s="4" t="s">
        <v>1063</v>
      </c>
      <c r="D26" s="605" t="str">
        <f>IF(COUNTIF('SOURCE BA'!$F:$F,$A26)&gt;0,SUMIF('SOURCE BA'!$F:$F,$A26,'SOURCE BA'!$C:$C),IF(COUNTIF('SOURCE BA'!$F:$F,$A26 &amp; "?")&gt;0,SUMIF('SOURCE BA'!$F:$F,$A26 &amp; "?", 'SOURCE BA'!$C:$C),"..."))</f>
        <v>...</v>
      </c>
      <c r="E26" s="605" t="str">
        <f>IF(COUNTIF('SOURCE EA'!$F:$F,$A26)&gt;0,SUMIF('SOURCE EA'!$F:$F,$A26,'SOURCE EA'!$C:$C),IF(COUNTIF('SOURCE EA'!$F:$F,$A26 &amp; "?")&gt;0,SUMIF('SOURCE EA'!$F:$F,$A26 &amp; "?", 'SOURCE EA'!$C:$C),"..."))</f>
        <v>...</v>
      </c>
      <c r="F26" s="631" t="str">
        <f>IF(COUNTIF('SOURCE SS'!$F:$F,$A26)&gt;0,SUMIF('SOURCE SS'!$F:$F,$A26,'SOURCE SS'!$C:$C),IF(COUNTIF('SOURCE SS'!$F:$F,$A26 &amp; "?")&gt;0,SUMIF('SOURCE SS'!$F:$F,$A26 &amp; "?", 'SOURCE SS'!$C:$C),"..."))</f>
        <v>...</v>
      </c>
      <c r="G26" s="605" t="str">
        <f>IF(COUNTIF('SOURCE CC'!$F:$F,$A26)&gt;0,SUMIF('SOURCE CC'!$F:$F,$A26,'SOURCE CC'!$C:$C),IF(COUNTIF('SOURCE CC'!$F:$F,$A26 &amp; "?")&gt;0,SUMIF('SOURCE CC'!$F:$F,$A26 &amp; "?", 'SOURCE CC'!$C:$C),"..."))</f>
        <v>...</v>
      </c>
      <c r="H26" s="631" t="str">
        <f>IF(COUNTIF('SOURCE CG'!$F:$F,$A26)&gt;0,SUMIF('SOURCE CG'!$F:$F,$A26,'SOURCE CG'!$C:$C),IF(COUNTIF('SOURCE CG'!$F:$F,$A26 &amp; "?")&gt;0,SUMIF('SOURCE CG'!$F:$F,$A26 &amp; "?", 'SOURCE CG'!$C:$C),IF(COUNT(D26:G26)&gt;0,SUM(D26:G26),"...")))</f>
        <v>...</v>
      </c>
      <c r="I26" s="605" t="str">
        <f>IF(COUNTIF('SOURCE SG'!$F:$F,$A26)&gt;0,SUMIF('SOURCE SG'!$F:$F,$A26,'SOURCE SG'!$C:$C),IF(COUNTIF('SOURCE SG'!$F:$F,$A26 &amp; "?")&gt;0,SUMIF('SOURCE SG'!$F:$F,$A26 &amp; "?", 'SOURCE SG'!$C:$C),"..."))</f>
        <v>...</v>
      </c>
      <c r="J26" s="631" t="str">
        <f>IF(COUNTIF('SOURCE LG'!$F:$F,$A26)&gt;0,SUMIF('SOURCE LG'!$F:$F,$A26,'SOURCE LG'!$C:$C),IF(COUNTIF('SOURCE LG'!$F:$F,$A26 &amp; "?")&gt;0,SUMIF('SOURCE LG'!$F:$F,$A26 &amp; "?", 'SOURCE LG'!$C:$C),"..."))</f>
        <v>...</v>
      </c>
      <c r="K26" s="605" t="str">
        <f>IF(COUNTIF('SOURCE CT'!$F:$F,$A26)&gt;0,SUMIF('SOURCE CT'!$F:$F,$A26,'SOURCE CT'!$C:$C),IF(COUNTIF('SOURCE CT'!$F:$F,$A26 &amp; "?")&gt;0,SUMIF('SOURCE CT'!$F:$F,$A26 &amp; "?", 'SOURCE CT'!$C:$C),"..."))</f>
        <v>...</v>
      </c>
      <c r="L26" s="632" t="str">
        <f>IF(COUNTIF('SOURCE GG'!$F:$F,$A26)&gt;0,SUMIF('SOURCE GG'!$F:$F,$A26,'SOURCE GG'!$C:$C),IF(COUNTIF('SOURCE GG'!$F:$F,$A26 &amp; "?")&gt;0,SUMIF('SOURCE GG'!$F:$F,$A26 &amp; "?", 'SOURCE GG'!$C:$C),IF(COUNT(H26:K26)&gt;0,SUM(H26:K26),"...")))</f>
        <v>...</v>
      </c>
      <c r="M26" s="631" t="str">
        <f>IF(COUNTIF('SOURCE NFPC'!$F:$F,$A26)&gt;0,SUMIF('SOURCE NFPC'!$F:$F,$A26,'SOURCE NFPC'!$C:$C),IF(COUNTIF('SOURCE NFPC'!$F:$F,$A26 &amp; "?")&gt;0,SUMIF('SOURCE NFPC'!$F:$F,$A26 &amp; "?", 'SOURCE NFPC'!$C:$C),"..."))</f>
        <v>...</v>
      </c>
      <c r="N26" s="605" t="str">
        <f>IF(COUNTIF('SOURCE CN'!$F:$F,$A26)&gt;0,SUMIF('SOURCE CN'!$F:$F,$A26,'SOURCE CN'!$C:$C),IF(COUNTIF('SOURCE CN'!$F:$F,$A26 &amp; "?")&gt;0,SUMIF('SOURCE CN'!$F:$F,$A26 &amp; "?", 'SOURCE CN'!$C:$C),"..."))</f>
        <v>...</v>
      </c>
      <c r="O26" s="605" t="str">
        <f>IF(COUNTIF('SOURCE NFPS'!$F:$F,$A26)&gt;0,SUMIF('SOURCE NFPS'!$F:$F,$A26,'SOURCE NFPS'!$C:$C),IF(COUNTIF('SOURCE NFPS'!$F:$F,$A26 &amp; "?")&gt;0,SUMIF('SOURCE NFPS'!$F:$F,$A26 &amp; "?", 'SOURCE NFPS'!$C:$C),IF(COUNT(L26:N26)&gt;0,SUM(L26:N26),"...")))</f>
        <v>...</v>
      </c>
      <c r="Q26" s="563">
        <f t="shared" si="0"/>
        <v>0</v>
      </c>
      <c r="R26" s="564">
        <f t="shared" si="1"/>
        <v>0</v>
      </c>
      <c r="S26" s="565">
        <f t="shared" si="2"/>
        <v>0</v>
      </c>
      <c r="U26" s="63">
        <v>708</v>
      </c>
      <c r="V26" s="63" t="str">
        <f t="shared" si="3"/>
        <v>A708</v>
      </c>
    </row>
    <row r="27" spans="1:22" ht="16.5" customHeight="1">
      <c r="A27" s="689" t="s">
        <v>2254</v>
      </c>
      <c r="B27" s="267" t="s">
        <v>903</v>
      </c>
      <c r="C27" s="4" t="s">
        <v>1063</v>
      </c>
      <c r="D27" s="605" t="str">
        <f>IF(COUNTIF('SOURCE BA'!$F:$F,$A27)&gt;0,SUMIF('SOURCE BA'!$F:$F,$A27,'SOURCE BA'!$C:$C),IF(COUNT(D28:D30)&gt;0, SUM(D28:D30),IF(COUNTIF('SOURCE BA'!$F:$F,$A27 &amp; "?")&gt;0,SUMIF('SOURCE BA'!$F:$F,$A27 &amp; "?", 'SOURCE BA'!$C:$C),"...")))</f>
        <v>...</v>
      </c>
      <c r="E27" s="605" t="str">
        <f>IF(COUNTIF('SOURCE EA'!$F:$F,$A27)&gt;0,SUMIF('SOURCE EA'!$F:$F,$A27,'SOURCE EA'!$C:$C),IF(COUNT(E28:E30)&gt;0, SUM(E28:E30),IF(COUNTIF('SOURCE EA'!$F:$F,$A27 &amp; "?")&gt;0,SUMIF('SOURCE EA'!$F:$F,$A27 &amp; "?", 'SOURCE EA'!$C:$C),"...")))</f>
        <v>...</v>
      </c>
      <c r="F27" s="631" t="str">
        <f>IF(COUNTIF('SOURCE SS'!$F:$F,$A27)&gt;0,SUMIF('SOURCE SS'!$F:$F,$A27,'SOURCE SS'!$C:$C),IF(COUNT(F28:F30)&gt;0, SUM(F28:F30),IF(COUNTIF('SOURCE SS'!$F:$F,$A27 &amp; "?")&gt;0,SUMIF('SOURCE SS'!$F:$F,$A27 &amp; "?", 'SOURCE SS'!$C:$C),"...")))</f>
        <v>...</v>
      </c>
      <c r="G27" s="605" t="str">
        <f>IF(COUNTIF('SOURCE CC'!$F:$F,$A27)&gt;0,SUMIF('SOURCE CC'!$F:$F,$A27,'SOURCE CC'!$C:$C),IF(COUNT(G28:G30)&gt;0, SUM(G28:G30),IF(COUNTIF('SOURCE CC'!$F:$F,$A27 &amp; "?")&gt;0,SUMIF('SOURCE CC'!$F:$F,$A27 &amp; "?", 'SOURCE CC'!$C:$C),"...")))</f>
        <v>...</v>
      </c>
      <c r="H27" s="631" t="str">
        <f>IF(COUNT(D27:G27)&gt;0,SUM(D27:G27),"...")</f>
        <v>...</v>
      </c>
      <c r="I27" s="605" t="str">
        <f>IF(COUNTIF('SOURCE SG'!$F:$F,$A27)&gt;0,SUMIF('SOURCE SG'!$F:$F,$A27,'SOURCE SG'!$C:$C),IF(COUNT(I28:I30)&gt;0, SUM(I28:I30),IF(COUNTIF('SOURCE SG'!$F:$F,$A27 &amp; "?")&gt;0,SUMIF('SOURCE SG'!$F:$F,$A27 &amp; "?", 'SOURCE SG'!$C:$C),"...")))</f>
        <v>...</v>
      </c>
      <c r="J27" s="631" t="str">
        <f>IF(COUNTIF('SOURCE LG'!$F:$F,$A27)&gt;0,SUMIF('SOURCE LG'!$F:$F,$A27,'SOURCE LG'!$C:$C),IF(COUNT(J28:J30)&gt;0, SUM(J28:J30),IF(COUNTIF('SOURCE LG'!$F:$F,$A27 &amp; "?")&gt;0,SUMIF('SOURCE LG'!$F:$F,$A27 &amp; "?", 'SOURCE LG'!$C:$C),"...")))</f>
        <v>...</v>
      </c>
      <c r="K27" s="605" t="str">
        <f>IF(COUNTIF('SOURCE CT'!$F:$F,$A27)&gt;0,SUMIF('SOURCE CT'!$F:$F,$A27,'SOURCE CT'!$C:$C),IF(COUNT(K28:K30)&gt;0, SUM(K28:K30),IF(COUNTIF('SOURCE CT'!$F:$F,$A27 &amp; "?")&gt;0,SUMIF('SOURCE CT'!$F:$F,$A27 &amp; "?", 'SOURCE CT'!$C:$C),"...")))</f>
        <v>...</v>
      </c>
      <c r="L27" s="632" t="str">
        <f>IF(COUNT(H27:K27)&gt;0,SUM(H27:K27),"...")</f>
        <v>...</v>
      </c>
      <c r="M27" s="631" t="str">
        <f>IF(COUNTIF('SOURCE NFPC'!$F:$F,$A27)&gt;0,SUMIF('SOURCE NFPC'!$F:$F,$A27,'SOURCE NFPC'!$C:$C),IF(COUNT(M28:M30)&gt;0, SUM(M28:M30),IF(COUNTIF('SOURCE NFPC'!$F:$F,$A27 &amp; "?")&gt;0,SUMIF('SOURCE NFPC'!$F:$F,$A27 &amp; "?", 'SOURCE NFPC'!$C:$C),"...")))</f>
        <v>...</v>
      </c>
      <c r="N27" s="605" t="str">
        <f>IF(COUNTIF('SOURCE CN'!$F:$F,$A27)&gt;0,SUMIF('SOURCE CN'!$F:$F,$A27,'SOURCE CN'!$C:$C),IF(COUNT(N28:N30)&gt;0, SUM(N28:N30),IF(COUNTIF('SOURCE CN'!$F:$F,$A27 &amp; "?")&gt;0,SUMIF('SOURCE CN'!$F:$F,$A27 &amp; "?", 'SOURCE CN'!$C:$C),"...")))</f>
        <v>...</v>
      </c>
      <c r="O27" s="605" t="str">
        <f>IF(COUNT(L27:N27)&gt;0,SUM(L27:N27),"...")</f>
        <v>...</v>
      </c>
      <c r="Q27" s="563">
        <f t="shared" si="0"/>
        <v>0</v>
      </c>
      <c r="R27" s="564">
        <f t="shared" si="1"/>
        <v>0</v>
      </c>
      <c r="S27" s="565">
        <f t="shared" si="2"/>
        <v>0</v>
      </c>
      <c r="U27" s="63">
        <v>709</v>
      </c>
      <c r="V27" s="63" t="str">
        <f t="shared" si="3"/>
        <v>A709</v>
      </c>
    </row>
    <row r="28" spans="1:22" ht="10.5" customHeight="1">
      <c r="A28" s="690" t="s">
        <v>2255</v>
      </c>
      <c r="B28" s="268" t="s">
        <v>222</v>
      </c>
      <c r="C28" s="4" t="s">
        <v>1063</v>
      </c>
      <c r="D28" s="587" t="str">
        <f>IF(COUNTIF('SOURCE BA'!$F:$F,$A28)&gt;0,SUMIF('SOURCE BA'!$F:$F,$A28,'SOURCE BA'!$C:$C),IF(COUNTIF('SOURCE BA'!$F:$F,$A28 &amp; "?")&gt;0,SUMIF('SOURCE BA'!$F:$F,$A28 &amp; "?", 'SOURCE BA'!$C:$C),"..."))</f>
        <v>...</v>
      </c>
      <c r="E28" s="587" t="str">
        <f>IF(COUNTIF('SOURCE EA'!$F:$F,$A28)&gt;0,SUMIF('SOURCE EA'!$F:$F,$A28,'SOURCE EA'!$C:$C),IF(COUNTIF('SOURCE EA'!$F:$F,$A28 &amp; "?")&gt;0,SUMIF('SOURCE EA'!$F:$F,$A28 &amp; "?", 'SOURCE EA'!$C:$C),"..."))</f>
        <v>...</v>
      </c>
      <c r="F28" s="629" t="str">
        <f>IF(COUNTIF('SOURCE SS'!$F:$F,$A28)&gt;0,SUMIF('SOURCE SS'!$F:$F,$A28,'SOURCE SS'!$C:$C),IF(COUNTIF('SOURCE SS'!$F:$F,$A28 &amp; "?")&gt;0,SUMIF('SOURCE SS'!$F:$F,$A28 &amp; "?", 'SOURCE SS'!$C:$C),"..."))</f>
        <v>...</v>
      </c>
      <c r="G28" s="587" t="str">
        <f>IF(COUNTIF('SOURCE CC'!$F:$F,$A28)&gt;0,SUMIF('SOURCE CC'!$F:$F,$A28,'SOURCE CC'!$C:$C),IF(COUNTIF('SOURCE CC'!$F:$F,$A28 &amp; "?")&gt;0,SUMIF('SOURCE CC'!$F:$F,$A28 &amp; "?", 'SOURCE CC'!$C:$C),"..."))</f>
        <v>...</v>
      </c>
      <c r="H28" s="629" t="str">
        <f>IF(COUNTIF('SOURCE CG'!$F:$F,$A28)&gt;0,SUMIF('SOURCE CG'!$F:$F,$A28,'SOURCE CG'!$C:$C),IF(COUNTIF('SOURCE CG'!$F:$F,$A28 &amp; "?")&gt;0,SUMIF('SOURCE CG'!$F:$F,$A28 &amp; "?", 'SOURCE CG'!$C:$C),IF(COUNT(D28:G28)&gt;0,SUM(D28:G28),"...")))</f>
        <v>...</v>
      </c>
      <c r="I28" s="587" t="str">
        <f>IF(COUNTIF('SOURCE SG'!$F:$F,$A28)&gt;0,SUMIF('SOURCE SG'!$F:$F,$A28,'SOURCE SG'!$C:$C),IF(COUNTIF('SOURCE SG'!$F:$F,$A28 &amp; "?")&gt;0,SUMIF('SOURCE SG'!$F:$F,$A28 &amp; "?", 'SOURCE SG'!$C:$C),"..."))</f>
        <v>...</v>
      </c>
      <c r="J28" s="629" t="str">
        <f>IF(COUNTIF('SOURCE LG'!$F:$F,$A28)&gt;0,SUMIF('SOURCE LG'!$F:$F,$A28,'SOURCE LG'!$C:$C),IF(COUNTIF('SOURCE LG'!$F:$F,$A28 &amp; "?")&gt;0,SUMIF('SOURCE LG'!$F:$F,$A28 &amp; "?", 'SOURCE LG'!$C:$C),"..."))</f>
        <v>...</v>
      </c>
      <c r="K28" s="587" t="str">
        <f>IF(COUNTIF('SOURCE CT'!$F:$F,$A28)&gt;0,SUMIF('SOURCE CT'!$F:$F,$A28,'SOURCE CT'!$C:$C),IF(COUNTIF('SOURCE CT'!$F:$F,$A28 &amp; "?")&gt;0,SUMIF('SOURCE CT'!$F:$F,$A28 &amp; "?", 'SOURCE CT'!$C:$C),"..."))</f>
        <v>...</v>
      </c>
      <c r="L28" s="630" t="str">
        <f>IF(COUNTIF('SOURCE GG'!$F:$F,$A28)&gt;0,SUMIF('SOURCE GG'!$F:$F,$A28,'SOURCE GG'!$C:$C),IF(COUNTIF('SOURCE GG'!$F:$F,$A28 &amp; "?")&gt;0,SUMIF('SOURCE GG'!$F:$F,$A28 &amp; "?", 'SOURCE GG'!$C:$C),IF(COUNT(H28:K28)&gt;0,SUM(H28:K28),"...")))</f>
        <v>...</v>
      </c>
      <c r="M28" s="629" t="str">
        <f>IF(COUNTIF('SOURCE NFPC'!$F:$F,$A28)&gt;0,SUMIF('SOURCE NFPC'!$F:$F,$A28,'SOURCE NFPC'!$C:$C),IF(COUNTIF('SOURCE NFPC'!$F:$F,$A28 &amp; "?")&gt;0,SUMIF('SOURCE NFPC'!$F:$F,$A28 &amp; "?", 'SOURCE NFPC'!$C:$C),"..."))</f>
        <v>...</v>
      </c>
      <c r="N28" s="587" t="str">
        <f>IF(COUNTIF('SOURCE CN'!$F:$F,$A28)&gt;0,SUMIF('SOURCE CN'!$F:$F,$A28,'SOURCE CN'!$C:$C),IF(COUNTIF('SOURCE CN'!$F:$F,$A28 &amp; "?")&gt;0,SUMIF('SOURCE CN'!$F:$F,$A28 &amp; "?", 'SOURCE CN'!$C:$C),"..."))</f>
        <v>...</v>
      </c>
      <c r="O28" s="587" t="str">
        <f>IF(COUNTIF('SOURCE NFPS'!$F:$F,$A28)&gt;0,SUMIF('SOURCE NFPS'!$F:$F,$A28,'SOURCE NFPS'!$C:$C),IF(COUNTIF('SOURCE NFPS'!$F:$F,$A28 &amp; "?")&gt;0,SUMIF('SOURCE NFPS'!$F:$F,$A28 &amp; "?", 'SOURCE NFPS'!$C:$C),IF(COUNT(L28:N28)&gt;0,SUM(L28:N28),"...")))</f>
        <v>...</v>
      </c>
      <c r="Q28" s="563">
        <f t="shared" si="0"/>
        <v>0</v>
      </c>
      <c r="R28" s="564">
        <f t="shared" si="1"/>
        <v>0</v>
      </c>
      <c r="S28" s="565">
        <f t="shared" si="2"/>
        <v>0</v>
      </c>
      <c r="U28" s="65">
        <v>7091</v>
      </c>
      <c r="V28" s="65" t="str">
        <f t="shared" si="3"/>
        <v>A7091</v>
      </c>
    </row>
    <row r="29" spans="1:22" ht="10.5" customHeight="1">
      <c r="A29" s="690" t="s">
        <v>2256</v>
      </c>
      <c r="B29" s="268" t="s">
        <v>223</v>
      </c>
      <c r="C29" s="4" t="s">
        <v>1063</v>
      </c>
      <c r="D29" s="587" t="str">
        <f>IF(COUNTIF('SOURCE BA'!$F:$F,$A29)&gt;0,SUMIF('SOURCE BA'!$F:$F,$A29,'SOURCE BA'!$C:$C),IF(COUNTIF('SOURCE BA'!$F:$F,$A29 &amp; "?")&gt;0,SUMIF('SOURCE BA'!$F:$F,$A29 &amp; "?", 'SOURCE BA'!$C:$C),"..."))</f>
        <v>...</v>
      </c>
      <c r="E29" s="587" t="str">
        <f>IF(COUNTIF('SOURCE EA'!$F:$F,$A29)&gt;0,SUMIF('SOURCE EA'!$F:$F,$A29,'SOURCE EA'!$C:$C),IF(COUNTIF('SOURCE EA'!$F:$F,$A29 &amp; "?")&gt;0,SUMIF('SOURCE EA'!$F:$F,$A29 &amp; "?", 'SOURCE EA'!$C:$C),"..."))</f>
        <v>...</v>
      </c>
      <c r="F29" s="629" t="str">
        <f>IF(COUNTIF('SOURCE SS'!$F:$F,$A29)&gt;0,SUMIF('SOURCE SS'!$F:$F,$A29,'SOURCE SS'!$C:$C),IF(COUNTIF('SOURCE SS'!$F:$F,$A29 &amp; "?")&gt;0,SUMIF('SOURCE SS'!$F:$F,$A29 &amp; "?", 'SOURCE SS'!$C:$C),"..."))</f>
        <v>...</v>
      </c>
      <c r="G29" s="587" t="str">
        <f>IF(COUNTIF('SOURCE CC'!$F:$F,$A29)&gt;0,SUMIF('SOURCE CC'!$F:$F,$A29,'SOURCE CC'!$C:$C),IF(COUNTIF('SOURCE CC'!$F:$F,$A29 &amp; "?")&gt;0,SUMIF('SOURCE CC'!$F:$F,$A29 &amp; "?", 'SOURCE CC'!$C:$C),"..."))</f>
        <v>...</v>
      </c>
      <c r="H29" s="629" t="str">
        <f>IF(COUNTIF('SOURCE CG'!$F:$F,$A29)&gt;0,SUMIF('SOURCE CG'!$F:$F,$A29,'SOURCE CG'!$C:$C),IF(COUNTIF('SOURCE CG'!$F:$F,$A29 &amp; "?")&gt;0,SUMIF('SOURCE CG'!$F:$F,$A29 &amp; "?", 'SOURCE CG'!$C:$C),IF(COUNT(D29:G29)&gt;0,SUM(D29:G29),"...")))</f>
        <v>...</v>
      </c>
      <c r="I29" s="587" t="str">
        <f>IF(COUNTIF('SOURCE SG'!$F:$F,$A29)&gt;0,SUMIF('SOURCE SG'!$F:$F,$A29,'SOURCE SG'!$C:$C),IF(COUNTIF('SOURCE SG'!$F:$F,$A29 &amp; "?")&gt;0,SUMIF('SOURCE SG'!$F:$F,$A29 &amp; "?", 'SOURCE SG'!$C:$C),"..."))</f>
        <v>...</v>
      </c>
      <c r="J29" s="629" t="str">
        <f>IF(COUNTIF('SOURCE LG'!$F:$F,$A29)&gt;0,SUMIF('SOURCE LG'!$F:$F,$A29,'SOURCE LG'!$C:$C),IF(COUNTIF('SOURCE LG'!$F:$F,$A29 &amp; "?")&gt;0,SUMIF('SOURCE LG'!$F:$F,$A29 &amp; "?", 'SOURCE LG'!$C:$C),"..."))</f>
        <v>...</v>
      </c>
      <c r="K29" s="587" t="str">
        <f>IF(COUNTIF('SOURCE CT'!$F:$F,$A29)&gt;0,SUMIF('SOURCE CT'!$F:$F,$A29,'SOURCE CT'!$C:$C),IF(COUNTIF('SOURCE CT'!$F:$F,$A29 &amp; "?")&gt;0,SUMIF('SOURCE CT'!$F:$F,$A29 &amp; "?", 'SOURCE CT'!$C:$C),"..."))</f>
        <v>...</v>
      </c>
      <c r="L29" s="630" t="str">
        <f>IF(COUNTIF('SOURCE GG'!$F:$F,$A29)&gt;0,SUMIF('SOURCE GG'!$F:$F,$A29,'SOURCE GG'!$C:$C),IF(COUNTIF('SOURCE GG'!$F:$F,$A29 &amp; "?")&gt;0,SUMIF('SOURCE GG'!$F:$F,$A29 &amp; "?", 'SOURCE GG'!$C:$C),IF(COUNT(H29:K29)&gt;0,SUM(H29:K29),"...")))</f>
        <v>...</v>
      </c>
      <c r="M29" s="629" t="str">
        <f>IF(COUNTIF('SOURCE NFPC'!$F:$F,$A29)&gt;0,SUMIF('SOURCE NFPC'!$F:$F,$A29,'SOURCE NFPC'!$C:$C),IF(COUNTIF('SOURCE NFPC'!$F:$F,$A29 &amp; "?")&gt;0,SUMIF('SOURCE NFPC'!$F:$F,$A29 &amp; "?", 'SOURCE NFPC'!$C:$C),"..."))</f>
        <v>...</v>
      </c>
      <c r="N29" s="587" t="str">
        <f>IF(COUNTIF('SOURCE CN'!$F:$F,$A29)&gt;0,SUMIF('SOURCE CN'!$F:$F,$A29,'SOURCE CN'!$C:$C),IF(COUNTIF('SOURCE CN'!$F:$F,$A29 &amp; "?")&gt;0,SUMIF('SOURCE CN'!$F:$F,$A29 &amp; "?", 'SOURCE CN'!$C:$C),"..."))</f>
        <v>...</v>
      </c>
      <c r="O29" s="587" t="str">
        <f>IF(COUNTIF('SOURCE NFPS'!$F:$F,$A29)&gt;0,SUMIF('SOURCE NFPS'!$F:$F,$A29,'SOURCE NFPS'!$C:$C),IF(COUNTIF('SOURCE NFPS'!$F:$F,$A29 &amp; "?")&gt;0,SUMIF('SOURCE NFPS'!$F:$F,$A29 &amp; "?", 'SOURCE NFPS'!$C:$C),IF(COUNT(L29:N29)&gt;0,SUM(L29:N29),"...")))</f>
        <v>...</v>
      </c>
      <c r="Q29" s="563">
        <f t="shared" si="0"/>
        <v>0</v>
      </c>
      <c r="R29" s="564">
        <f t="shared" si="1"/>
        <v>0</v>
      </c>
      <c r="S29" s="565">
        <f t="shared" si="2"/>
        <v>0</v>
      </c>
      <c r="U29" s="65">
        <v>7092</v>
      </c>
      <c r="V29" s="65" t="str">
        <f t="shared" si="3"/>
        <v>A7092</v>
      </c>
    </row>
    <row r="30" spans="1:22" ht="10.5" customHeight="1">
      <c r="A30" s="690" t="s">
        <v>2257</v>
      </c>
      <c r="B30" s="268" t="s">
        <v>880</v>
      </c>
      <c r="C30" s="4" t="s">
        <v>1063</v>
      </c>
      <c r="D30" s="587" t="str">
        <f>IF(COUNTIF('SOURCE BA'!$F:$F,$A30)&gt;0,SUMIF('SOURCE BA'!$F:$F,$A30,'SOURCE BA'!$C:$C),IF(COUNTIF('SOURCE BA'!$F:$F,$A30 &amp; "?")&gt;0,SUMIF('SOURCE BA'!$F:$F,$A30 &amp; "?", 'SOURCE BA'!$C:$C),"..."))</f>
        <v>...</v>
      </c>
      <c r="E30" s="587" t="str">
        <f>IF(COUNTIF('SOURCE EA'!$F:$F,$A30)&gt;0,SUMIF('SOURCE EA'!$F:$F,$A30,'SOURCE EA'!$C:$C),IF(COUNTIF('SOURCE EA'!$F:$F,$A30 &amp; "?")&gt;0,SUMIF('SOURCE EA'!$F:$F,$A30 &amp; "?", 'SOURCE EA'!$C:$C),"..."))</f>
        <v>...</v>
      </c>
      <c r="F30" s="629" t="str">
        <f>IF(COUNTIF('SOURCE SS'!$F:$F,$A30)&gt;0,SUMIF('SOURCE SS'!$F:$F,$A30,'SOURCE SS'!$C:$C),IF(COUNTIF('SOURCE SS'!$F:$F,$A30 &amp; "?")&gt;0,SUMIF('SOURCE SS'!$F:$F,$A30 &amp; "?", 'SOURCE SS'!$C:$C),"..."))</f>
        <v>...</v>
      </c>
      <c r="G30" s="587" t="str">
        <f>IF(COUNTIF('SOURCE CC'!$F:$F,$A30)&gt;0,SUMIF('SOURCE CC'!$F:$F,$A30,'SOURCE CC'!$C:$C),IF(COUNTIF('SOURCE CC'!$F:$F,$A30 &amp; "?")&gt;0,SUMIF('SOURCE CC'!$F:$F,$A30 &amp; "?", 'SOURCE CC'!$C:$C),"..."))</f>
        <v>...</v>
      </c>
      <c r="H30" s="629" t="str">
        <f>IF(COUNTIF('SOURCE CG'!$F:$F,$A30)&gt;0,SUMIF('SOURCE CG'!$F:$F,$A30,'SOURCE CG'!$C:$C),IF(COUNTIF('SOURCE CG'!$F:$F,$A30 &amp; "?")&gt;0,SUMIF('SOURCE CG'!$F:$F,$A30 &amp; "?", 'SOURCE CG'!$C:$C),IF(COUNT(D30:G30)&gt;0,SUM(D30:G30),"...")))</f>
        <v>...</v>
      </c>
      <c r="I30" s="587" t="str">
        <f>IF(COUNTIF('SOURCE SG'!$F:$F,$A30)&gt;0,SUMIF('SOURCE SG'!$F:$F,$A30,'SOURCE SG'!$C:$C),IF(COUNTIF('SOURCE SG'!$F:$F,$A30 &amp; "?")&gt;0,SUMIF('SOURCE SG'!$F:$F,$A30 &amp; "?", 'SOURCE SG'!$C:$C),"..."))</f>
        <v>...</v>
      </c>
      <c r="J30" s="629" t="str">
        <f>IF(COUNTIF('SOURCE LG'!$F:$F,$A30)&gt;0,SUMIF('SOURCE LG'!$F:$F,$A30,'SOURCE LG'!$C:$C),IF(COUNTIF('SOURCE LG'!$F:$F,$A30 &amp; "?")&gt;0,SUMIF('SOURCE LG'!$F:$F,$A30 &amp; "?", 'SOURCE LG'!$C:$C),"..."))</f>
        <v>...</v>
      </c>
      <c r="K30" s="587" t="str">
        <f>IF(COUNTIF('SOURCE CT'!$F:$F,$A30)&gt;0,SUMIF('SOURCE CT'!$F:$F,$A30,'SOURCE CT'!$C:$C),IF(COUNTIF('SOURCE CT'!$F:$F,$A30 &amp; "?")&gt;0,SUMIF('SOURCE CT'!$F:$F,$A30 &amp; "?", 'SOURCE CT'!$C:$C),"..."))</f>
        <v>...</v>
      </c>
      <c r="L30" s="630" t="str">
        <f>IF(COUNTIF('SOURCE GG'!$F:$F,$A30)&gt;0,SUMIF('SOURCE GG'!$F:$F,$A30,'SOURCE GG'!$C:$C),IF(COUNTIF('SOURCE GG'!$F:$F,$A30 &amp; "?")&gt;0,SUMIF('SOURCE GG'!$F:$F,$A30 &amp; "?", 'SOURCE GG'!$C:$C),IF(COUNT(H30:K30)&gt;0,SUM(H30:K30),"...")))</f>
        <v>...</v>
      </c>
      <c r="M30" s="629" t="str">
        <f>IF(COUNTIF('SOURCE NFPC'!$F:$F,$A30)&gt;0,SUMIF('SOURCE NFPC'!$F:$F,$A30,'SOURCE NFPC'!$C:$C),IF(COUNTIF('SOURCE NFPC'!$F:$F,$A30 &amp; "?")&gt;0,SUMIF('SOURCE NFPC'!$F:$F,$A30 &amp; "?", 'SOURCE NFPC'!$C:$C),"..."))</f>
        <v>...</v>
      </c>
      <c r="N30" s="587" t="str">
        <f>IF(COUNTIF('SOURCE CN'!$F:$F,$A30)&gt;0,SUMIF('SOURCE CN'!$F:$F,$A30,'SOURCE CN'!$C:$C),IF(COUNTIF('SOURCE CN'!$F:$F,$A30 &amp; "?")&gt;0,SUMIF('SOURCE CN'!$F:$F,$A30 &amp; "?", 'SOURCE CN'!$C:$C),"..."))</f>
        <v>...</v>
      </c>
      <c r="O30" s="587" t="str">
        <f>IF(COUNTIF('SOURCE NFPS'!$F:$F,$A30)&gt;0,SUMIF('SOURCE NFPS'!$F:$F,$A30,'SOURCE NFPS'!$C:$C),IF(COUNTIF('SOURCE NFPS'!$F:$F,$A30 &amp; "?")&gt;0,SUMIF('SOURCE NFPS'!$F:$F,$A30 &amp; "?", 'SOURCE NFPS'!$C:$C),IF(COUNT(L30:N30)&gt;0,SUM(L30:N30),"...")))</f>
        <v>...</v>
      </c>
      <c r="Q30" s="563">
        <f t="shared" si="0"/>
        <v>0</v>
      </c>
      <c r="R30" s="564">
        <f t="shared" si="1"/>
        <v>0</v>
      </c>
      <c r="S30" s="565">
        <f t="shared" si="2"/>
        <v>0</v>
      </c>
      <c r="U30" s="65">
        <v>7094</v>
      </c>
      <c r="V30" s="65" t="str">
        <f t="shared" si="3"/>
        <v>A7094</v>
      </c>
    </row>
    <row r="31" spans="1:22" ht="16.5" customHeight="1">
      <c r="A31" s="691" t="s">
        <v>2258</v>
      </c>
      <c r="B31" s="276" t="s">
        <v>225</v>
      </c>
      <c r="C31" s="6" t="s">
        <v>1063</v>
      </c>
      <c r="D31" s="606" t="str">
        <f>IF(COUNTIF('SOURCE BA'!$F:$F,$A31)&gt;0,SUMIF('SOURCE BA'!$F:$F,$A31,'SOURCE BA'!$C:$C),IF(COUNTIF('SOURCE BA'!$F:$F,$A31 &amp; "?")&gt;0,SUMIF('SOURCE BA'!$F:$F,$A31 &amp; "?", 'SOURCE BA'!$C:$C),"..."))</f>
        <v>...</v>
      </c>
      <c r="E31" s="606" t="str">
        <f>IF(COUNTIF('SOURCE EA'!$F:$F,$A31)&gt;0,SUMIF('SOURCE EA'!$F:$F,$A31,'SOURCE EA'!$C:$C),IF(COUNTIF('SOURCE EA'!$F:$F,$A31 &amp; "?")&gt;0,SUMIF('SOURCE EA'!$F:$F,$A31 &amp; "?", 'SOURCE EA'!$C:$C),"..."))</f>
        <v>...</v>
      </c>
      <c r="F31" s="633" t="str">
        <f>IF(COUNTIF('SOURCE SS'!$F:$F,$A31)&gt;0,SUMIF('SOURCE SS'!$F:$F,$A31,'SOURCE SS'!$C:$C),IF(COUNTIF('SOURCE SS'!$F:$F,$A31 &amp; "?")&gt;0,SUMIF('SOURCE SS'!$F:$F,$A31 &amp; "?", 'SOURCE SS'!$C:$C),"..."))</f>
        <v>...</v>
      </c>
      <c r="G31" s="606" t="str">
        <f>IF(COUNTIF('SOURCE CC'!$F:$F,$A31)&gt;0,SUMIF('SOURCE CC'!$F:$F,$A31,'SOURCE CC'!$C:$C),IF(COUNTIF('SOURCE CC'!$F:$F,$A31 &amp; "?")&gt;0,SUMIF('SOURCE CC'!$F:$F,$A31 &amp; "?", 'SOURCE CC'!$C:$C),"..."))</f>
        <v>...</v>
      </c>
      <c r="H31" s="633" t="str">
        <f>IF(COUNTIF('SOURCE CG'!$F:$F,$A31)&gt;0,SUMIF('SOURCE CG'!$F:$F,$A31,'SOURCE CG'!$C:$C),IF(COUNTIF('SOURCE CG'!$F:$F,$A31 &amp; "?")&gt;0,SUMIF('SOURCE CG'!$F:$F,$A31 &amp; "?", 'SOURCE CG'!$C:$C),IF(COUNT(D31:G31)&gt;0,SUM(D31:G31),"...")))</f>
        <v>...</v>
      </c>
      <c r="I31" s="606" t="str">
        <f>IF(COUNTIF('SOURCE SG'!$F:$F,$A31)&gt;0,SUMIF('SOURCE SG'!$F:$F,$A31,'SOURCE SG'!$C:$C),IF(COUNTIF('SOURCE SG'!$F:$F,$A31 &amp; "?")&gt;0,SUMIF('SOURCE SG'!$F:$F,$A31 &amp; "?", 'SOURCE SG'!$C:$C),"..."))</f>
        <v>...</v>
      </c>
      <c r="J31" s="633" t="str">
        <f>IF(COUNTIF('SOURCE LG'!$F:$F,$A31)&gt;0,SUMIF('SOURCE LG'!$F:$F,$A31,'SOURCE LG'!$C:$C),IF(COUNTIF('SOURCE LG'!$F:$F,$A31 &amp; "?")&gt;0,SUMIF('SOURCE LG'!$F:$F,$A31 &amp; "?", 'SOURCE LG'!$C:$C),"..."))</f>
        <v>...</v>
      </c>
      <c r="K31" s="606" t="str">
        <f>IF(COUNTIF('SOURCE CT'!$F:$F,$A31)&gt;0,SUMIF('SOURCE CT'!$F:$F,$A31,'SOURCE CT'!$C:$C),IF(COUNTIF('SOURCE CT'!$F:$F,$A31 &amp; "?")&gt;0,SUMIF('SOURCE CT'!$F:$F,$A31 &amp; "?", 'SOURCE CT'!$C:$C),"..."))</f>
        <v>...</v>
      </c>
      <c r="L31" s="634" t="str">
        <f>IF(COUNTIF('SOURCE GG'!$F:$F,$A31)&gt;0,SUMIF('SOURCE GG'!$F:$F,$A31,'SOURCE GG'!$C:$C),IF(COUNTIF('SOURCE GG'!$F:$F,$A31 &amp; "?")&gt;0,SUMIF('SOURCE GG'!$F:$F,$A31 &amp; "?", 'SOURCE GG'!$C:$C),IF(COUNT(H31:K31)&gt;0,SUM(H31:K31),"...")))</f>
        <v>...</v>
      </c>
      <c r="M31" s="633" t="str">
        <f>IF(COUNTIF('SOURCE NFPC'!$F:$F,$A31)&gt;0,SUMIF('SOURCE NFPC'!$F:$F,$A31,'SOURCE NFPC'!$C:$C),IF(COUNTIF('SOURCE NFPC'!$F:$F,$A31 &amp; "?")&gt;0,SUMIF('SOURCE NFPC'!$F:$F,$A31 &amp; "?", 'SOURCE NFPC'!$C:$C),"..."))</f>
        <v>...</v>
      </c>
      <c r="N31" s="606" t="str">
        <f>IF(COUNTIF('SOURCE CN'!$F:$F,$A31)&gt;0,SUMIF('SOURCE CN'!$F:$F,$A31,'SOURCE CN'!$C:$C),IF(COUNTIF('SOURCE CN'!$F:$F,$A31 &amp; "?")&gt;0,SUMIF('SOURCE CN'!$F:$F,$A31 &amp; "?", 'SOURCE CN'!$C:$C),"..."))</f>
        <v>...</v>
      </c>
      <c r="O31" s="606" t="str">
        <f>IF(COUNTIF('SOURCE NFPS'!$F:$F,$A31)&gt;0,SUMIF('SOURCE NFPS'!$F:$F,$A31,'SOURCE NFPS'!$C:$C),IF(COUNTIF('SOURCE NFPS'!$F:$F,$A31 &amp; "?")&gt;0,SUMIF('SOURCE NFPS'!$F:$F,$A31 &amp; "?", 'SOURCE NFPS'!$C:$C),IF(COUNT(L31:N31)&gt;0,SUM(L31:N31),"...")))</f>
        <v>...</v>
      </c>
      <c r="Q31" s="569">
        <f t="shared" si="0"/>
        <v>0</v>
      </c>
      <c r="R31" s="570">
        <f t="shared" si="1"/>
        <v>0</v>
      </c>
      <c r="S31" s="571">
        <f t="shared" si="2"/>
        <v>0</v>
      </c>
      <c r="U31" s="102">
        <v>710</v>
      </c>
      <c r="V31" s="102" t="str">
        <f t="shared" si="3"/>
        <v>A710</v>
      </c>
    </row>
    <row r="32" spans="1:22" ht="12.75" customHeight="1">
      <c r="A32" s="17" t="s">
        <v>1424</v>
      </c>
      <c r="B32" s="4"/>
      <c r="C32" s="4"/>
      <c r="D32" s="10"/>
      <c r="E32" s="10"/>
      <c r="F32" s="10"/>
      <c r="G32" s="10"/>
      <c r="H32" s="10"/>
      <c r="I32" s="10"/>
      <c r="J32" s="10"/>
      <c r="K32" s="10"/>
      <c r="L32" s="10"/>
      <c r="M32" s="10"/>
      <c r="N32" s="10"/>
      <c r="O32" s="10"/>
      <c r="Q32" s="23"/>
      <c r="R32" s="23"/>
    </row>
    <row r="33" spans="1:18" ht="9.75" customHeight="1">
      <c r="A33" s="17" t="s">
        <v>1425</v>
      </c>
      <c r="B33" s="4"/>
      <c r="C33" s="4"/>
      <c r="D33" s="10"/>
      <c r="E33" s="10"/>
      <c r="F33" s="10"/>
      <c r="G33" s="10"/>
      <c r="H33" s="10"/>
      <c r="I33" s="10"/>
      <c r="J33" s="10"/>
      <c r="K33" s="10"/>
      <c r="L33" s="10"/>
      <c r="M33" s="10"/>
      <c r="N33" s="10"/>
      <c r="O33" s="10"/>
      <c r="Q33" s="23"/>
      <c r="R33" s="23"/>
    </row>
    <row r="34" spans="1:18" ht="9.75" customHeight="1">
      <c r="A34" s="29" t="s">
        <v>1423</v>
      </c>
      <c r="B34" s="4"/>
      <c r="C34" s="4"/>
      <c r="D34" s="10"/>
      <c r="E34" s="10"/>
      <c r="F34" s="10"/>
      <c r="G34" s="10"/>
      <c r="H34" s="10"/>
      <c r="I34" s="10"/>
      <c r="J34" s="10"/>
      <c r="K34" s="10"/>
      <c r="L34" s="10"/>
      <c r="M34" s="10"/>
      <c r="N34" s="10"/>
      <c r="O34" s="10"/>
      <c r="Q34" s="23"/>
      <c r="R34" s="23"/>
    </row>
    <row r="35" spans="1:18" ht="10.5" customHeight="1">
      <c r="Q35" s="16"/>
      <c r="R35" s="16"/>
    </row>
    <row r="36" spans="1:18" ht="10.5" customHeight="1">
      <c r="Q36" s="16"/>
      <c r="R36" s="16"/>
    </row>
    <row r="37" spans="1:18" ht="15" customHeight="1">
      <c r="A37" s="274" t="s">
        <v>931</v>
      </c>
      <c r="B37" s="20"/>
      <c r="C37" s="20"/>
      <c r="D37" s="20"/>
      <c r="E37" s="20"/>
      <c r="F37" s="20"/>
      <c r="G37" s="20"/>
      <c r="H37" s="20"/>
      <c r="I37" s="20"/>
      <c r="J37" s="20"/>
      <c r="K37" s="20"/>
      <c r="L37" s="20"/>
      <c r="M37" s="20"/>
      <c r="N37" s="20"/>
      <c r="O37" s="26"/>
      <c r="Q37" s="16"/>
      <c r="R37" s="16"/>
    </row>
    <row r="38" spans="1:18" ht="10.5" customHeight="1">
      <c r="A38" s="27"/>
      <c r="B38" s="22"/>
      <c r="C38" s="22" t="s">
        <v>1063</v>
      </c>
      <c r="D38" s="28"/>
      <c r="E38" s="28"/>
      <c r="F38" s="28"/>
      <c r="G38" s="28"/>
      <c r="H38" s="28"/>
      <c r="I38" s="28"/>
      <c r="J38" s="28"/>
      <c r="K38" s="28"/>
      <c r="L38" s="28"/>
      <c r="M38" s="28"/>
      <c r="N38" s="28"/>
      <c r="O38" s="28"/>
      <c r="Q38" s="16"/>
      <c r="R38" s="16"/>
    </row>
    <row r="39" spans="1:18" ht="10.5" customHeight="1">
      <c r="A39" s="29">
        <v>7</v>
      </c>
      <c r="B39" s="275" t="s">
        <v>1617</v>
      </c>
      <c r="C39" s="22" t="s">
        <v>1063</v>
      </c>
      <c r="D39" s="122"/>
      <c r="E39" s="122"/>
      <c r="F39" s="122"/>
      <c r="G39" s="121"/>
      <c r="H39" s="122"/>
      <c r="I39" s="122"/>
      <c r="J39" s="122"/>
      <c r="K39" s="121"/>
      <c r="L39" s="122"/>
      <c r="M39" s="122"/>
      <c r="N39" s="121"/>
      <c r="O39" s="121"/>
      <c r="Q39" s="16"/>
      <c r="R39" s="16"/>
    </row>
    <row r="40" spans="1:18" ht="10.5" customHeight="1">
      <c r="A40" s="6"/>
      <c r="B40" s="6"/>
      <c r="C40" s="6"/>
      <c r="D40" s="92"/>
      <c r="E40" s="92"/>
      <c r="F40" s="92"/>
      <c r="G40" s="92"/>
      <c r="H40" s="92"/>
      <c r="I40" s="92"/>
      <c r="J40" s="92"/>
      <c r="K40" s="92"/>
      <c r="L40" s="92"/>
      <c r="M40" s="92"/>
      <c r="N40" s="92"/>
      <c r="O40" s="92"/>
      <c r="Q40" s="16"/>
      <c r="R40" s="16"/>
    </row>
    <row r="41" spans="1:18" ht="10.5" customHeight="1">
      <c r="A41" s="22"/>
      <c r="B41" s="22"/>
      <c r="C41" s="22"/>
      <c r="D41" s="22"/>
      <c r="E41" s="22"/>
      <c r="F41" s="22"/>
      <c r="G41" s="22"/>
      <c r="H41" s="22"/>
      <c r="I41" s="22"/>
      <c r="J41" s="22"/>
      <c r="K41" s="22"/>
      <c r="L41" s="22"/>
      <c r="M41" s="22"/>
      <c r="N41" s="22"/>
      <c r="O41" s="22"/>
      <c r="Q41" s="16"/>
      <c r="R41" s="16"/>
    </row>
    <row r="42" spans="1:18" ht="10.5" customHeight="1">
      <c r="A42" s="24"/>
      <c r="B42" s="24"/>
      <c r="C42" s="24"/>
      <c r="D42" s="22"/>
      <c r="E42" s="24"/>
      <c r="F42" s="24"/>
      <c r="G42" s="24"/>
      <c r="H42" s="24"/>
      <c r="I42" s="24"/>
      <c r="J42" s="24"/>
      <c r="K42" s="24"/>
      <c r="L42" s="24"/>
      <c r="M42" s="24"/>
      <c r="N42" s="24"/>
      <c r="O42" s="24"/>
      <c r="Q42" s="16"/>
      <c r="R42" s="16"/>
    </row>
    <row r="43" spans="1:18" ht="15" customHeight="1">
      <c r="A43" s="30" t="s">
        <v>932</v>
      </c>
      <c r="B43" s="20"/>
      <c r="C43" s="20"/>
      <c r="D43" s="20"/>
      <c r="E43" s="20"/>
      <c r="F43" s="20"/>
      <c r="G43" s="20"/>
      <c r="H43" s="20"/>
      <c r="I43" s="20"/>
      <c r="J43" s="20"/>
      <c r="K43" s="20"/>
      <c r="L43" s="20"/>
      <c r="M43" s="20"/>
      <c r="N43" s="20"/>
      <c r="O43" s="26"/>
      <c r="Q43" s="16"/>
      <c r="R43" s="16"/>
    </row>
    <row r="44" spans="1:18" ht="12.75" customHeight="1">
      <c r="A44" s="27" t="s">
        <v>1349</v>
      </c>
      <c r="B44" s="22"/>
      <c r="C44" s="22" t="s">
        <v>1063</v>
      </c>
      <c r="D44" s="31"/>
      <c r="E44" s="31"/>
      <c r="F44" s="31"/>
      <c r="G44" s="31"/>
      <c r="H44" s="31"/>
      <c r="I44" s="31"/>
      <c r="J44" s="31"/>
      <c r="K44" s="31"/>
      <c r="L44" s="31"/>
      <c r="M44" s="31"/>
      <c r="N44" s="31"/>
      <c r="O44" s="31"/>
      <c r="Q44" s="16"/>
      <c r="R44" s="16"/>
    </row>
    <row r="45" spans="1:18" ht="12" customHeight="1">
      <c r="A45" s="18"/>
      <c r="B45" s="18" t="s">
        <v>1618</v>
      </c>
      <c r="C45" s="18" t="s">
        <v>1063</v>
      </c>
      <c r="D45" s="627">
        <f>SUM(D8)-SUM(D9)-SUM(D12)-SUM(D13)-SUM(D14)-SUM(D20)-SUM(D21)-SUM(D22)-SUM(D26)-SUM(D27)-SUM(D31)-SUM(D39)</f>
        <v>0</v>
      </c>
      <c r="E45" s="627">
        <f t="shared" ref="E45:O45" si="4">SUM(E8)-SUM(E9)-SUM(E12)-SUM(E13)-SUM(E14)-SUM(E20)-SUM(E21)-SUM(E22)-SUM(E26)-SUM(E27)-SUM(E31)-SUM(E39)</f>
        <v>0</v>
      </c>
      <c r="F45" s="627">
        <f t="shared" si="4"/>
        <v>0</v>
      </c>
      <c r="G45" s="627">
        <f t="shared" si="4"/>
        <v>0</v>
      </c>
      <c r="H45" s="627">
        <f t="shared" si="4"/>
        <v>0</v>
      </c>
      <c r="I45" s="627">
        <f t="shared" si="4"/>
        <v>0</v>
      </c>
      <c r="J45" s="627">
        <f t="shared" si="4"/>
        <v>0</v>
      </c>
      <c r="K45" s="627">
        <f t="shared" si="4"/>
        <v>0</v>
      </c>
      <c r="L45" s="627">
        <f t="shared" si="4"/>
        <v>0</v>
      </c>
      <c r="M45" s="627">
        <f t="shared" si="4"/>
        <v>0</v>
      </c>
      <c r="N45" s="627">
        <f t="shared" si="4"/>
        <v>0</v>
      </c>
      <c r="O45" s="627">
        <f t="shared" si="4"/>
        <v>0</v>
      </c>
      <c r="Q45" s="16"/>
      <c r="R45" s="16"/>
    </row>
    <row r="46" spans="1:18" ht="12.75" customHeight="1">
      <c r="A46" s="14" t="s">
        <v>1409</v>
      </c>
      <c r="B46" s="4"/>
      <c r="C46" s="4"/>
      <c r="D46" s="582"/>
      <c r="E46" s="582"/>
      <c r="F46" s="582"/>
      <c r="G46" s="582"/>
      <c r="H46" s="582"/>
      <c r="I46" s="582"/>
      <c r="J46" s="582"/>
      <c r="K46" s="582"/>
      <c r="L46" s="582"/>
      <c r="M46" s="582"/>
      <c r="N46" s="582"/>
      <c r="O46" s="582"/>
      <c r="Q46" s="16"/>
      <c r="R46" s="16"/>
    </row>
    <row r="47" spans="1:18" ht="12" customHeight="1">
      <c r="A47" s="18"/>
      <c r="B47" s="18" t="s">
        <v>1410</v>
      </c>
      <c r="C47" s="18" t="s">
        <v>1063</v>
      </c>
      <c r="D47" s="627">
        <f>SUM(D10)-SUM(Table2!D16)</f>
        <v>0</v>
      </c>
      <c r="E47" s="627">
        <f>SUM(E10)-SUM(Table2!E16)</f>
        <v>0</v>
      </c>
      <c r="F47" s="627">
        <f>SUM(F10)-SUM(Table2!F16)</f>
        <v>0</v>
      </c>
      <c r="G47" s="627">
        <f>SUM(G10)-SUM(Table2!G16)</f>
        <v>0</v>
      </c>
      <c r="H47" s="627">
        <f>SUM(H10)-SUM(Table2!H16)</f>
        <v>0</v>
      </c>
      <c r="I47" s="627">
        <f>SUM(I10)-SUM(Table2!I16)</f>
        <v>0</v>
      </c>
      <c r="J47" s="627">
        <f>SUM(J10)-SUM(Table2!J16)</f>
        <v>0</v>
      </c>
      <c r="K47" s="627">
        <f>SUM(K10)-SUM(Table2!K16)</f>
        <v>0</v>
      </c>
      <c r="L47" s="627">
        <f>SUM(L10)-SUM(Table2!L16)</f>
        <v>0</v>
      </c>
      <c r="M47" s="627">
        <f>SUM(M10)-SUM(Table2!M16)</f>
        <v>0</v>
      </c>
      <c r="N47" s="627">
        <f>SUM(N10)-SUM(Table2!N16)</f>
        <v>0</v>
      </c>
      <c r="O47" s="627">
        <f>SUM(O10)-SUM(Table2!O16)</f>
        <v>0</v>
      </c>
      <c r="Q47" s="16"/>
      <c r="R47" s="16"/>
    </row>
    <row r="48" spans="1:18" ht="12.75" customHeight="1">
      <c r="A48" s="14" t="s">
        <v>1610</v>
      </c>
      <c r="B48" s="4"/>
      <c r="C48" s="33" t="s">
        <v>1063</v>
      </c>
      <c r="D48" s="582"/>
      <c r="E48" s="582"/>
      <c r="F48" s="582"/>
      <c r="G48" s="582"/>
      <c r="H48" s="582"/>
      <c r="I48" s="582"/>
      <c r="J48" s="582"/>
      <c r="K48" s="582"/>
      <c r="L48" s="582"/>
      <c r="M48" s="582"/>
      <c r="N48" s="582"/>
      <c r="O48" s="582"/>
      <c r="Q48" s="16"/>
      <c r="R48" s="16"/>
    </row>
    <row r="49" spans="1:18" ht="12" customHeight="1">
      <c r="A49" s="113"/>
      <c r="B49" s="6" t="s">
        <v>1609</v>
      </c>
      <c r="C49" s="114" t="s">
        <v>1063</v>
      </c>
      <c r="D49" s="583">
        <f>SUM(D8)-SUM(Table2!D8)-SUM(Table3!D9)</f>
        <v>0</v>
      </c>
      <c r="E49" s="583">
        <f>SUM(E8)-SUM(Table2!E8)-SUM(Table3!E9)</f>
        <v>0</v>
      </c>
      <c r="F49" s="583">
        <f>SUM(F8)-SUM(Table2!F8)-SUM(Table3!F9)</f>
        <v>0</v>
      </c>
      <c r="G49" s="583">
        <f>SUM(G8)-SUM(Table2!G8)-SUM(Table3!G9)</f>
        <v>0</v>
      </c>
      <c r="H49" s="583">
        <f>SUM(H8)-SUM(Table2!H8)-SUM(Table3!H9)</f>
        <v>0</v>
      </c>
      <c r="I49" s="583">
        <f>SUM(I8)-SUM(Table2!I8)-SUM(Table3!I9)</f>
        <v>0</v>
      </c>
      <c r="J49" s="583">
        <f>SUM(J8)-SUM(Table2!J8)-SUM(Table3!J9)</f>
        <v>0</v>
      </c>
      <c r="K49" s="583">
        <f>SUM(K8)-SUM(Table2!K8)-SUM(Table3!K9)</f>
        <v>0</v>
      </c>
      <c r="L49" s="583">
        <f>SUM(L8)-SUM(Table2!L8)-SUM(Table3!L9)</f>
        <v>0</v>
      </c>
      <c r="M49" s="583">
        <f>SUM(M8)-SUM(Table2!M8)-SUM(Table3!M9)</f>
        <v>0</v>
      </c>
      <c r="N49" s="583">
        <f>SUM(N8)-SUM(Table2!N8)-SUM(Table3!N9)</f>
        <v>0</v>
      </c>
      <c r="O49" s="583">
        <f>SUM(O8)-SUM(Table2!O8)-SUM(Table3!O9)</f>
        <v>0</v>
      </c>
      <c r="Q49" s="16"/>
      <c r="R49" s="16"/>
    </row>
    <row r="50" spans="1:18" ht="12" customHeight="1">
      <c r="A50" s="22" t="s">
        <v>927</v>
      </c>
      <c r="Q50" s="16"/>
      <c r="R50" s="16"/>
    </row>
    <row r="51" spans="1:18" ht="12" customHeight="1">
      <c r="A51" s="22" t="s">
        <v>1226</v>
      </c>
      <c r="Q51" s="16"/>
      <c r="R51" s="16"/>
    </row>
  </sheetData>
  <sheetProtection sheet="1" objects="1" scenarios="1"/>
  <mergeCells count="12">
    <mergeCell ref="G1:K1"/>
    <mergeCell ref="J4:J5"/>
    <mergeCell ref="K4:K5"/>
    <mergeCell ref="L4:L5"/>
    <mergeCell ref="M3:M5"/>
    <mergeCell ref="N4:N5"/>
    <mergeCell ref="Q4:S4"/>
    <mergeCell ref="G2:L2"/>
    <mergeCell ref="A4:B5"/>
    <mergeCell ref="G3:H3"/>
    <mergeCell ref="D4:H4"/>
    <mergeCell ref="I4:I5"/>
  </mergeCells>
  <phoneticPr fontId="1" type="noConversion"/>
  <pageMargins left="0.47244094488188981" right="0.47244094488188981" top="0.59055118110236227" bottom="0.59055118110236227" header="0.39370078740157483" footer="0.39370078740157483"/>
  <pageSetup orientation="landscape" r:id="rId1"/>
  <headerFooter alignWithMargins="0">
    <oddFooter>&amp;C&amp;8&amp;D  &amp;T&amp;R&amp;8&amp;P</oddFooter>
  </headerFooter>
  <ignoredErrors>
    <ignoredError sqref="D6:O6 A8:A31" numberStoredAsText="1"/>
  </ignoredErrors>
</worksheet>
</file>

<file path=xl/worksheets/sheet23.xml><?xml version="1.0" encoding="utf-8"?>
<worksheet xmlns="http://schemas.openxmlformats.org/spreadsheetml/2006/main" xmlns:r="http://schemas.openxmlformats.org/officeDocument/2006/relationships">
  <sheetPr codeName="Sheet23" enableFormatConditionsCalculation="0">
    <tabColor theme="3" tint="0.39997558519241921"/>
  </sheetPr>
  <dimension ref="A1:V62"/>
  <sheetViews>
    <sheetView workbookViewId="0">
      <pane xSplit="3" ySplit="7" topLeftCell="D8" activePane="bottomRight" state="frozen"/>
      <selection activeCell="J130" sqref="J130"/>
      <selection pane="topRight" activeCell="J130" sqref="J130"/>
      <selection pane="bottomLeft" activeCell="J130" sqref="J130"/>
      <selection pane="bottomRight" activeCell="D21" sqref="D21"/>
    </sheetView>
  </sheetViews>
  <sheetFormatPr defaultRowHeight="12.75"/>
  <cols>
    <col min="1" max="1" width="6.5703125" style="1" customWidth="1"/>
    <col min="2" max="2" width="35.28515625" style="1" customWidth="1"/>
    <col min="3" max="3" width="0.85546875" style="1" customWidth="1"/>
    <col min="4" max="15" width="10" style="1" customWidth="1"/>
    <col min="16" max="16" width="3.28515625" style="1" customWidth="1"/>
    <col min="17" max="18" width="10" style="1" customWidth="1"/>
    <col min="19" max="20" width="9.140625" style="1" customWidth="1"/>
    <col min="21" max="22" width="0" style="1" hidden="1" customWidth="1"/>
    <col min="23" max="16384" width="9.140625" style="1"/>
  </cols>
  <sheetData>
    <row r="1" spans="1:22">
      <c r="A1" s="36" t="s">
        <v>182</v>
      </c>
      <c r="B1" s="247"/>
      <c r="C1" s="248"/>
      <c r="D1" s="249"/>
      <c r="E1" s="250"/>
      <c r="F1" s="250"/>
      <c r="G1" s="798">
        <f>'Cover page'!I7</f>
        <v>0</v>
      </c>
      <c r="H1" s="798"/>
      <c r="I1" s="798"/>
      <c r="J1" s="798"/>
      <c r="K1" s="798"/>
      <c r="L1" s="243">
        <f>'Cover page'!I9</f>
        <v>0</v>
      </c>
      <c r="M1" s="243"/>
      <c r="N1" s="243"/>
      <c r="O1" s="243"/>
      <c r="Q1" s="22"/>
      <c r="R1" s="22"/>
    </row>
    <row r="2" spans="1:22">
      <c r="A2" s="246" t="s">
        <v>2113</v>
      </c>
      <c r="B2" s="251"/>
      <c r="C2" s="252"/>
      <c r="D2" s="253"/>
      <c r="E2" s="250"/>
      <c r="F2" s="250"/>
      <c r="G2" s="791">
        <f>+'Cover page'!I13</f>
        <v>0</v>
      </c>
      <c r="H2" s="791"/>
      <c r="I2" s="791"/>
      <c r="J2" s="791"/>
      <c r="K2" s="791"/>
      <c r="L2" s="791"/>
      <c r="M2" s="254"/>
      <c r="N2" s="254"/>
      <c r="O2" s="254"/>
      <c r="Q2" s="22"/>
      <c r="R2" s="22"/>
    </row>
    <row r="3" spans="1:22" ht="12" customHeight="1">
      <c r="A3" s="255"/>
      <c r="B3" s="256"/>
      <c r="C3" s="3"/>
      <c r="D3" s="257"/>
      <c r="E3" s="258"/>
      <c r="F3" s="258"/>
      <c r="G3" s="793" t="s">
        <v>877</v>
      </c>
      <c r="H3" s="793"/>
      <c r="I3" s="259">
        <f>+'Cover page'!I11</f>
        <v>0</v>
      </c>
      <c r="J3" s="258"/>
      <c r="K3" s="258"/>
      <c r="L3" s="270"/>
      <c r="M3" s="797" t="s">
        <v>1018</v>
      </c>
      <c r="N3" s="272"/>
      <c r="O3" s="273"/>
      <c r="Q3" s="22"/>
      <c r="R3" s="22"/>
    </row>
    <row r="4" spans="1:22" ht="12" customHeight="1">
      <c r="A4" s="792" t="s">
        <v>1357</v>
      </c>
      <c r="B4" s="792"/>
      <c r="C4" s="4"/>
      <c r="D4" s="794" t="s">
        <v>251</v>
      </c>
      <c r="E4" s="795"/>
      <c r="F4" s="795"/>
      <c r="G4" s="795"/>
      <c r="H4" s="796"/>
      <c r="I4" s="797" t="s">
        <v>252</v>
      </c>
      <c r="J4" s="799" t="s">
        <v>253</v>
      </c>
      <c r="K4" s="797" t="s">
        <v>254</v>
      </c>
      <c r="L4" s="800" t="s">
        <v>874</v>
      </c>
      <c r="M4" s="788"/>
      <c r="N4" s="788" t="s">
        <v>254</v>
      </c>
      <c r="O4" s="245" t="s">
        <v>1017</v>
      </c>
      <c r="Q4" s="771" t="s">
        <v>123</v>
      </c>
      <c r="R4" s="789"/>
      <c r="S4" s="790"/>
    </row>
    <row r="5" spans="1:22" ht="30" customHeight="1">
      <c r="A5" s="792"/>
      <c r="B5" s="792"/>
      <c r="C5" s="4"/>
      <c r="D5" s="260" t="s">
        <v>264</v>
      </c>
      <c r="E5" s="242" t="s">
        <v>265</v>
      </c>
      <c r="F5" s="244" t="s">
        <v>876</v>
      </c>
      <c r="G5" s="242" t="s">
        <v>254</v>
      </c>
      <c r="H5" s="244" t="s">
        <v>873</v>
      </c>
      <c r="I5" s="788"/>
      <c r="J5" s="799"/>
      <c r="K5" s="788"/>
      <c r="L5" s="800"/>
      <c r="M5" s="788"/>
      <c r="N5" s="788"/>
      <c r="O5" s="245" t="s">
        <v>1019</v>
      </c>
      <c r="Q5" s="5" t="s">
        <v>1650</v>
      </c>
      <c r="R5" s="128" t="s">
        <v>1652</v>
      </c>
      <c r="S5" s="129" t="s">
        <v>1017</v>
      </c>
    </row>
    <row r="6" spans="1:22" ht="10.5" customHeight="1">
      <c r="A6" s="261"/>
      <c r="B6" s="6"/>
      <c r="C6" s="6"/>
      <c r="D6" s="262" t="s">
        <v>255</v>
      </c>
      <c r="E6" s="263" t="s">
        <v>256</v>
      </c>
      <c r="F6" s="264" t="s">
        <v>257</v>
      </c>
      <c r="G6" s="263" t="s">
        <v>258</v>
      </c>
      <c r="H6" s="264" t="s">
        <v>259</v>
      </c>
      <c r="I6" s="263" t="s">
        <v>260</v>
      </c>
      <c r="J6" s="264" t="s">
        <v>261</v>
      </c>
      <c r="K6" s="263" t="s">
        <v>262</v>
      </c>
      <c r="L6" s="271" t="s">
        <v>263</v>
      </c>
      <c r="M6" s="262" t="s">
        <v>1020</v>
      </c>
      <c r="N6" s="263" t="s">
        <v>1021</v>
      </c>
      <c r="O6" s="263" t="s">
        <v>1022</v>
      </c>
      <c r="Q6" s="7" t="s">
        <v>1651</v>
      </c>
      <c r="R6" s="130" t="s">
        <v>1653</v>
      </c>
      <c r="S6" s="8" t="s">
        <v>1023</v>
      </c>
    </row>
    <row r="7" spans="1:22" s="459" customFormat="1" ht="10.5" customHeight="1">
      <c r="A7" s="467"/>
      <c r="B7" s="456" t="s">
        <v>1109</v>
      </c>
      <c r="C7" s="457"/>
      <c r="D7" s="458" t="str">
        <f>'SOURCE BA'!$F$5</f>
        <v/>
      </c>
      <c r="E7" s="458" t="str">
        <f>'SOURCE EA'!$F$5</f>
        <v/>
      </c>
      <c r="F7" s="458" t="str">
        <f>'SOURCE SS'!$F$5</f>
        <v/>
      </c>
      <c r="G7" s="458" t="str">
        <f>'SOURCE CC'!$F$5</f>
        <v/>
      </c>
      <c r="H7" s="458" t="str">
        <f>'SOURCE CG'!$F$5</f>
        <v/>
      </c>
      <c r="I7" s="458" t="str">
        <f>'SOURCE SG'!$F$5</f>
        <v/>
      </c>
      <c r="J7" s="458" t="str">
        <f>'SOURCE LG'!$F$5</f>
        <v/>
      </c>
      <c r="K7" s="458" t="str">
        <f>'SOURCE CT'!$F$5</f>
        <v/>
      </c>
      <c r="L7" s="458" t="str">
        <f>'SOURCE GG'!$F$5</f>
        <v/>
      </c>
      <c r="M7" s="458" t="str">
        <f>'SOURCE NFPC'!$F$5</f>
        <v/>
      </c>
      <c r="N7" s="458" t="str">
        <f>'SOURCE CN'!$F$5</f>
        <v/>
      </c>
      <c r="O7" s="458" t="str">
        <f>'SOURCE NFPS'!$F$5</f>
        <v/>
      </c>
      <c r="Q7" s="460"/>
      <c r="R7" s="461"/>
      <c r="S7" s="462"/>
    </row>
    <row r="8" spans="1:22" s="284" customFormat="1" ht="15" customHeight="1">
      <c r="A8" s="688" t="s">
        <v>2259</v>
      </c>
      <c r="B8" s="265" t="s">
        <v>1641</v>
      </c>
      <c r="C8" s="265" t="s">
        <v>1063</v>
      </c>
      <c r="D8" s="604" t="str">
        <f>IF(COUNTIF('SOURCE BA'!$F:$F,$A8)&gt;0,SUMIF('SOURCE BA'!$F:$F,$A8,'SOURCE BA'!$C:$C),IF(COUNT(D9,D16)&gt;0, SUM(D9,D16),IF(COUNTIF('SOURCE BA'!$F:$F,$A8 &amp; "?")&gt;0,SUMIF('SOURCE BA'!$F:$F,$A8 &amp; "?", 'SOURCE BA'!$C:$C),"...")))</f>
        <v>...</v>
      </c>
      <c r="E8" s="604" t="str">
        <f>IF(COUNTIF('SOURCE EA'!$F:$F,$A8)&gt;0,SUMIF('SOURCE EA'!$F:$F,$A8,'SOURCE EA'!$C:$C),IF(COUNT(E9,E16)&gt;0, SUM(E9,E16),IF(COUNTIF('SOURCE EA'!$F:$F,$A8 &amp; "?")&gt;0,SUMIF('SOURCE EA'!$F:$F,$A8 &amp; "?", 'SOURCE EA'!$C:$C),"...")))</f>
        <v>...</v>
      </c>
      <c r="F8" s="604" t="str">
        <f>IF(COUNTIF('SOURCE SS'!$F:$F,$A8)&gt;0,SUMIF('SOURCE SS'!$F:$F,$A8,'SOURCE SS'!$C:$C),IF(COUNT(F9,F16)&gt;0, SUM(F9,F16),IF(COUNTIF('SOURCE SS'!$F:$F,$A8 &amp; "?")&gt;0,SUMIF('SOURCE SS'!$F:$F,$A8 &amp; "?", 'SOURCE SS'!$C:$C),"...")))</f>
        <v>...</v>
      </c>
      <c r="G8" s="604" t="str">
        <f>IF(COUNTIF('SOURCE CC'!$F:$F,$A8)&gt;0,SUMIF('SOURCE CC'!$F:$F,$A8,'SOURCE CC'!$C:$C),IF(COUNT(G9,G16)&gt;0, SUM(G9,G16),IF(COUNTIF('SOURCE CC'!$F:$F,$A8 &amp; "?")&gt;0,SUMIF('SOURCE CC'!$F:$F,$A8 &amp; "?", 'SOURCE CC'!$C:$C),"...")))</f>
        <v>...</v>
      </c>
      <c r="H8" s="604" t="str">
        <f>IF(COUNTIF('SOURCE CG'!$F:$F,$A8)&gt;0,SUMIF('SOURCE CG'!$F:$F,$A8,'SOURCE CG'!$C:$C),IF(COUNT(H9,H16)&gt;0, SUM(H9,H16),IF(COUNTIF('SOURCE CG'!$F:$F,$A8 &amp; "?")&gt;0,SUMIF('SOURCE CG'!$F:$F,$A8 &amp; "?", 'SOURCE CG'!$C:$C),IF(COUNT(D8:G8)&gt;0,SUM(D8:G8),"..."))))</f>
        <v>...</v>
      </c>
      <c r="I8" s="604" t="str">
        <f>IF(COUNTIF('SOURCE SG'!$F:$F,$A8)&gt;0,SUMIF('SOURCE SG'!$F:$F,$A8,'SOURCE SG'!$C:$C),IF(COUNT(I9,I16)&gt;0, SUM(I9,I16),IF(COUNTIF('SOURCE SG'!$F:$F,$A8 &amp; "?")&gt;0,SUMIF('SOURCE SG'!$F:$F,$A8 &amp; "?", 'SOURCE SG'!$C:$C),"...")))</f>
        <v>...</v>
      </c>
      <c r="J8" s="604" t="str">
        <f>IF(COUNTIF('SOURCE LG'!$F:$F,$A8)&gt;0,SUMIF('SOURCE LG'!$F:$F,$A8,'SOURCE LG'!$C:$C),IF(COUNT(J9,J16)&gt;0, SUM(J9,J16),IF(COUNTIF('SOURCE LG'!$F:$F,$A8 &amp; "?")&gt;0,SUMIF('SOURCE LG'!$F:$F,$A8 &amp; "?", 'SOURCE LG'!$C:$C),"...")))</f>
        <v>...</v>
      </c>
      <c r="K8" s="604" t="str">
        <f>IF(COUNTIF('SOURCE CT'!$F:$F,$A8)&gt;0,SUMIF('SOURCE CT'!$F:$F,$A8,'SOURCE CT'!$C:$C),IF(COUNT(K9,K16)&gt;0, SUM(K9,K16),IF(COUNTIF('SOURCE CT'!$F:$F,$A8 &amp; "?")&gt;0,SUMIF('SOURCE CT'!$F:$F,$A8 &amp; "?", 'SOURCE CT'!$C:$C),"...")))</f>
        <v>...</v>
      </c>
      <c r="L8" s="604" t="str">
        <f>IF(COUNTIF('SOURCE GG'!$F:$F,$A8)&gt;0,SUMIF('SOURCE GG'!$F:$F,$A8,'SOURCE GG'!$C:$C),IF(COUNT(L9,L16)&gt;0, SUM(L9,L16),IF(COUNTIF('SOURCE GG'!$F:$F,$A8 &amp; "?")&gt;0,SUMIF('SOURCE GG'!$F:$F,$A8 &amp; "?", 'SOURCE GG'!$C:$C),IF(COUNT(H8:K8)&gt;0,SUM(H8:K8),"..."))))</f>
        <v>...</v>
      </c>
      <c r="M8" s="604" t="str">
        <f>IF(COUNTIF('SOURCE NFPC'!$F:$F,$A8)&gt;0,SUMIF('SOURCE NFPC'!$F:$F,$A8,'SOURCE NFPC'!$C:$C),IF(COUNT(M9,M16)&gt;0, SUM(M9,M16),IF(COUNTIF('SOURCE NFPC'!$F:$F,$A8 &amp; "?")&gt;0,SUMIF('SOURCE NFPC'!$F:$F,$A8 &amp; "?", 'SOURCE NFPC'!$C:$C),"...")))</f>
        <v>...</v>
      </c>
      <c r="N8" s="604" t="str">
        <f>IF(COUNTIF('SOURCE CN'!$F:$F,$A8)&gt;0,SUMIF('SOURCE CN'!$F:$F,$A8,'SOURCE CN'!$C:$C),IF(COUNT(N9,N16)&gt;0, SUM(N9,N16),IF(COUNTIF('SOURCE CN'!$F:$F,$A8 &amp; "?")&gt;0,SUMIF('SOURCE CN'!$F:$F,$A8 &amp; "?", 'SOURCE CN'!$C:$C),"...")))</f>
        <v>...</v>
      </c>
      <c r="O8" s="604" t="str">
        <f>IF(COUNTIF('SOURCE NFPS'!$F:$F,$A8)&gt;0,SUMIF('SOURCE NFPS'!$F:$F,$A8,'SOURCE NFPS'!$C:$C),IF(COUNT(O9,O16)&gt;0, SUM(O9,O16),IF(COUNTIF('SOURCE NFPS'!$F:$F,$A8 &amp; "?")&gt;0,SUMIF('SOURCE NFPS'!$F:$F,$A8 &amp; "?", 'SOURCE NFPS'!$C:$C),IF(COUNT(L8:N8)&gt;0,SUM(L8:N8),"..."))))</f>
        <v>...</v>
      </c>
      <c r="Q8" s="616">
        <f>SUM(H8)-SUM(D8)-SUM(E8)-SUM(F8)-SUM(G8)</f>
        <v>0</v>
      </c>
      <c r="R8" s="617">
        <f>SUM(L8)-SUM(H8)-SUM(I8)-SUM(J8)-SUM(K8)</f>
        <v>0</v>
      </c>
      <c r="S8" s="618">
        <f>SUM(O8)-SUM(L8)-SUM(M8)-SUM(N8)</f>
        <v>0</v>
      </c>
      <c r="U8" s="93">
        <v>82</v>
      </c>
      <c r="V8" s="93" t="str">
        <f>"A"&amp;""&amp;U8</f>
        <v>A82</v>
      </c>
    </row>
    <row r="9" spans="1:22" ht="15.75" customHeight="1">
      <c r="A9" s="689" t="s">
        <v>2260</v>
      </c>
      <c r="B9" s="267" t="s">
        <v>102</v>
      </c>
      <c r="C9" s="4" t="s">
        <v>1063</v>
      </c>
      <c r="D9" s="605" t="str">
        <f>IF(COUNTIF('SOURCE BA'!$F:$F,$A9)&gt;0,SUMIF('SOURCE BA'!$F:$F,$A9,'SOURCE BA'!$C:$C),IF(COUNT(D10:D15)&gt;0, SUM(D10:D15),IF(COUNTIF('SOURCE BA'!$F:$F,$A9 &amp; "?")&gt;0,SUMIF('SOURCE BA'!$F:$F,$A9 &amp; "?", 'SOURCE BA'!$C:$C),"...")))</f>
        <v>...</v>
      </c>
      <c r="E9" s="605" t="str">
        <f>IF(COUNTIF('SOURCE EA'!$F:$F,$A9)&gt;0,SUMIF('SOURCE EA'!$F:$F,$A9,'SOURCE EA'!$C:$C),IF(COUNT(E10:E15)&gt;0, SUM(E10:E15),IF(COUNTIF('SOURCE EA'!$F:$F,$A9 &amp; "?")&gt;0,SUMIF('SOURCE EA'!$F:$F,$A9 &amp; "?", 'SOURCE EA'!$C:$C),"...")))</f>
        <v>...</v>
      </c>
      <c r="F9" s="605" t="str">
        <f>IF(COUNTIF('SOURCE SS'!$F:$F,$A9)&gt;0,SUMIF('SOURCE SS'!$F:$F,$A9,'SOURCE SS'!$C:$C),IF(COUNT(F10:F15)&gt;0, SUM(F10:F15),IF(COUNTIF('SOURCE SS'!$F:$F,$A9 &amp; "?")&gt;0,SUMIF('SOURCE SS'!$F:$F,$A9 &amp; "?", 'SOURCE SS'!$C:$C),"...")))</f>
        <v>...</v>
      </c>
      <c r="G9" s="605" t="str">
        <f>IF(COUNTIF('SOURCE CC'!$F:$F,$A9)&gt;0,SUMIF('SOURCE CC'!$F:$F,$A9,'SOURCE CC'!$C:$C),IF(COUNT(G10:G15)&gt;0, SUM(G10:G15),IF(COUNTIF('SOURCE CC'!$F:$F,$A9 &amp; "?")&gt;0,SUMIF('SOURCE CC'!$F:$F,$A9 &amp; "?", 'SOURCE CC'!$C:$C),"...")))</f>
        <v>...</v>
      </c>
      <c r="H9" s="605" t="str">
        <f>IF(COUNTIF('SOURCE CG'!$F:$F,$A9)&gt;0,SUMIF('SOURCE CG'!$F:$F,$A9,'SOURCE CG'!$C:$C),IF(COUNT(H10:H15)&gt;0, SUM(H10:H15),IF(COUNTIF('SOURCE CG'!$F:$F,$A9 &amp; "?")&gt;0,SUMIF('SOURCE CG'!$F:$F,$A9 &amp; "?", 'SOURCE CG'!$C:$C),IF(COUNT(D9:G9)&gt;0,SUM(D9:G9),"..."))))</f>
        <v>...</v>
      </c>
      <c r="I9" s="605" t="str">
        <f>IF(COUNTIF('SOURCE SG'!$F:$F,$A9)&gt;0,SUMIF('SOURCE SG'!$F:$F,$A9,'SOURCE SG'!$C:$C),IF(COUNT(I10:I15)&gt;0, SUM(I10:I15),IF(COUNTIF('SOURCE SG'!$F:$F,$A9 &amp; "?")&gt;0,SUMIF('SOURCE SG'!$F:$F,$A9 &amp; "?", 'SOURCE SG'!$C:$C),"...")))</f>
        <v>...</v>
      </c>
      <c r="J9" s="605" t="str">
        <f>IF(COUNTIF('SOURCE LG'!$F:$F,$A9)&gt;0,SUMIF('SOURCE LG'!$F:$F,$A9,'SOURCE LG'!$C:$C),IF(COUNT(J10:J15)&gt;0, SUM(J10:J15),IF(COUNTIF('SOURCE LG'!$F:$F,$A9 &amp; "?")&gt;0,SUMIF('SOURCE LG'!$F:$F,$A9 &amp; "?", 'SOURCE LG'!$C:$C),"...")))</f>
        <v>...</v>
      </c>
      <c r="K9" s="605" t="str">
        <f>IF(COUNTIF('SOURCE CT'!$F:$F,$A9)&gt;0,SUMIF('SOURCE CT'!$F:$F,$A9,'SOURCE CT'!$C:$C),IF(COUNT(K10:K15)&gt;0, SUM(K10:K15),IF(COUNTIF('SOURCE CT'!$F:$F,$A9 &amp; "?")&gt;0,SUMIF('SOURCE CT'!$F:$F,$A9 &amp; "?", 'SOURCE CT'!$C:$C),"...")))</f>
        <v>...</v>
      </c>
      <c r="L9" s="605" t="str">
        <f>IF(COUNTIF('SOURCE GG'!$F:$F,$A9)&gt;0,SUMIF('SOURCE GG'!$F:$F,$A9,'SOURCE GG'!$C:$C),IF(COUNT(L10:L15)&gt;0, SUM(L10:L15),IF(COUNTIF('SOURCE GG'!$F:$F,$A9 &amp; "?")&gt;0,SUMIF('SOURCE GG'!$F:$F,$A9 &amp; "?", 'SOURCE GG'!$C:$C),IF(COUNT(H9:K9)&gt;0,SUM(H9:K9),"..."))))</f>
        <v>...</v>
      </c>
      <c r="M9" s="605" t="str">
        <f>IF(COUNTIF('SOURCE NFPC'!$F:$F,$A9)&gt;0,SUMIF('SOURCE NFPC'!$F:$F,$A9,'SOURCE NFPC'!$C:$C),IF(COUNT(M10:M15)&gt;0, SUM(M10:M15),IF(COUNTIF('SOURCE NFPC'!$F:$F,$A9 &amp; "?")&gt;0,SUMIF('SOURCE NFPC'!$F:$F,$A9 &amp; "?", 'SOURCE NFPC'!$C:$C),"...")))</f>
        <v>...</v>
      </c>
      <c r="N9" s="605" t="str">
        <f>IF(COUNTIF('SOURCE CN'!$F:$F,$A9)&gt;0,SUMIF('SOURCE CN'!$F:$F,$A9,'SOURCE CN'!$C:$C),IF(COUNT(N10:N15)&gt;0, SUM(N10:N15),IF(COUNTIF('SOURCE CN'!$F:$F,$A9 &amp; "?")&gt;0,SUMIF('SOURCE CN'!$F:$F,$A9 &amp; "?", 'SOURCE CN'!$C:$C),"...")))</f>
        <v>...</v>
      </c>
      <c r="O9" s="605" t="str">
        <f>IF(COUNTIF('SOURCE NFPS'!$F:$F,$A9)&gt;0,SUMIF('SOURCE NFPS'!$F:$F,$A9,'SOURCE NFPS'!$C:$C),IF(COUNT(O10:O15)&gt;0, SUM(O10:O15),IF(COUNTIF('SOURCE NFPS'!$F:$F,$A9 &amp; "?")&gt;0,SUMIF('SOURCE NFPS'!$F:$F,$A9 &amp; "?", 'SOURCE NFPS'!$C:$C),IF(COUNT(L9:N9)&gt;0,SUM(L9:N9),"..."))))</f>
        <v>...</v>
      </c>
      <c r="Q9" s="563">
        <f t="shared" ref="Q9:Q33" si="0">SUM(H9)-SUM(D9)-SUM(E9)-SUM(F9)-SUM(G9)</f>
        <v>0</v>
      </c>
      <c r="R9" s="564">
        <f t="shared" ref="R9:R33" si="1">SUM(L9)-SUM(H9)-SUM(I9)-SUM(J9)-SUM(K9)</f>
        <v>0</v>
      </c>
      <c r="S9" s="565">
        <f t="shared" ref="S9:S33" si="2">SUM(O9)-SUM(L9)-SUM(M9)-SUM(N9)</f>
        <v>0</v>
      </c>
      <c r="U9" s="63">
        <v>821</v>
      </c>
      <c r="V9" s="63" t="str">
        <f t="shared" ref="V9:V33" si="3">"A"&amp;""&amp;U9</f>
        <v>A821</v>
      </c>
    </row>
    <row r="10" spans="1:22" ht="9.75" customHeight="1">
      <c r="A10" s="690" t="s">
        <v>2261</v>
      </c>
      <c r="B10" s="268" t="s">
        <v>1240</v>
      </c>
      <c r="C10" s="4" t="s">
        <v>1063</v>
      </c>
      <c r="D10" s="587" t="str">
        <f>IF(COUNTIF('SOURCE BA'!$F:$F,$A10)&gt;0,SUMIF('SOURCE BA'!$F:$F,$A10,'SOURCE BA'!$C:$C),IF(COUNTIF('SOURCE BA'!$F:$F,$A10 &amp; "?")&gt;0,SUMIF('SOURCE BA'!$F:$F,$A10 &amp; "?", 'SOURCE BA'!$C:$C),"..."))</f>
        <v>...</v>
      </c>
      <c r="E10" s="587" t="str">
        <f>IF(COUNTIF('SOURCE EA'!$F:$F,$A10)&gt;0,SUMIF('SOURCE EA'!$F:$F,$A10,'SOURCE EA'!$C:$C),IF(COUNTIF('SOURCE EA'!$F:$F,$A10 &amp; "?")&gt;0,SUMIF('SOURCE EA'!$F:$F,$A10 &amp; "?", 'SOURCE EA'!$C:$C),"..."))</f>
        <v>...</v>
      </c>
      <c r="F10" s="587" t="str">
        <f>IF(COUNTIF('SOURCE SS'!$F:$F,$A10)&gt;0,SUMIF('SOURCE SS'!$F:$F,$A10,'SOURCE SS'!$C:$C),IF(COUNTIF('SOURCE SS'!$F:$F,$A10 &amp; "?")&gt;0,SUMIF('SOURCE SS'!$F:$F,$A10 &amp; "?", 'SOURCE SS'!$C:$C),"..."))</f>
        <v>...</v>
      </c>
      <c r="G10" s="587" t="str">
        <f>IF(COUNTIF('SOURCE CC'!$F:$F,$A10)&gt;0,SUMIF('SOURCE CC'!$F:$F,$A10,'SOURCE CC'!$C:$C),IF(COUNTIF('SOURCE CC'!$F:$F,$A10 &amp; "?")&gt;0,SUMIF('SOURCE CC'!$F:$F,$A10 &amp; "?", 'SOURCE CC'!$C:$C),"..."))</f>
        <v>...</v>
      </c>
      <c r="H10" s="587" t="str">
        <f>IF(COUNTIF('SOURCE CG'!$F:$F,$A10)&gt;0,SUMIF('SOURCE CG'!$F:$F,$A10,'SOURCE CG'!$C:$C),IF(COUNTIF('SOURCE CG'!$F:$F,$A10 &amp; "?")&gt;0,SUMIF('SOURCE CG'!$F:$F,$A10 &amp; "?", 'SOURCE CG'!$C:$C),IF(COUNT(D10:G10)&gt;0,SUM(D10:G10),"...")))</f>
        <v>...</v>
      </c>
      <c r="I10" s="587" t="str">
        <f>IF(COUNTIF('SOURCE SG'!$F:$F,$A10)&gt;0,SUMIF('SOURCE SG'!$F:$F,$A10,'SOURCE SG'!$C:$C),IF(COUNTIF('SOURCE SG'!$F:$F,$A10 &amp; "?")&gt;0,SUMIF('SOURCE SG'!$F:$F,$A10 &amp; "?", 'SOURCE SG'!$C:$C),"..."))</f>
        <v>...</v>
      </c>
      <c r="J10" s="587" t="str">
        <f>IF(COUNTIF('SOURCE LG'!$F:$F,$A10)&gt;0,SUMIF('SOURCE LG'!$F:$F,$A10,'SOURCE LG'!$C:$C),IF(COUNTIF('SOURCE LG'!$F:$F,$A10 &amp; "?")&gt;0,SUMIF('SOURCE LG'!$F:$F,$A10 &amp; "?", 'SOURCE LG'!$C:$C),"..."))</f>
        <v>...</v>
      </c>
      <c r="K10" s="587" t="str">
        <f>IF(COUNTIF('SOURCE CT'!$F:$F,$A10)&gt;0,SUMIF('SOURCE CT'!$F:$F,$A10,'SOURCE CT'!$C:$C),IF(COUNTIF('SOURCE CT'!$F:$F,$A10 &amp; "?")&gt;0,SUMIF('SOURCE CT'!$F:$F,$A10 &amp; "?", 'SOURCE CT'!$C:$C),"..."))</f>
        <v>...</v>
      </c>
      <c r="L10" s="587" t="str">
        <f>IF(COUNTIF('SOURCE GG'!$F:$F,$A10)&gt;0,SUMIF('SOURCE GG'!$F:$F,$A10,'SOURCE GG'!$C:$C),IF(COUNTIF('SOURCE GG'!$F:$F,$A10 &amp; "?")&gt;0,SUMIF('SOURCE GG'!$F:$F,$A10 &amp; "?", 'SOURCE GG'!$C:$C),IF(COUNT(H10:K10)&gt;0,SUM(H10:K10),"...")))</f>
        <v>...</v>
      </c>
      <c r="M10" s="587" t="str">
        <f>IF(COUNTIF('SOURCE NFPC'!$F:$F,$A10)&gt;0,SUMIF('SOURCE NFPC'!$F:$F,$A10,'SOURCE NFPC'!$C:$C),IF(COUNTIF('SOURCE NFPC'!$F:$F,$A10 &amp; "?")&gt;0,SUMIF('SOURCE NFPC'!$F:$F,$A10 &amp; "?", 'SOURCE NFPC'!$C:$C),"..."))</f>
        <v>...</v>
      </c>
      <c r="N10" s="587" t="str">
        <f>IF(COUNTIF('SOURCE CN'!$F:$F,$A10)&gt;0,SUMIF('SOURCE CN'!$F:$F,$A10,'SOURCE CN'!$C:$C),IF(COUNTIF('SOURCE CN'!$F:$F,$A10 &amp; "?")&gt;0,SUMIF('SOURCE CN'!$F:$F,$A10 &amp; "?", 'SOURCE CN'!$C:$C),"..."))</f>
        <v>...</v>
      </c>
      <c r="O10" s="587" t="str">
        <f>IF(COUNTIF('SOURCE NFPS'!$F:$F,$A10)&gt;0,SUMIF('SOURCE NFPS'!$F:$F,$A10,'SOURCE NFPS'!$C:$C),IF(COUNTIF('SOURCE NFPS'!$F:$F,$A10 &amp; "?")&gt;0,SUMIF('SOURCE NFPS'!$F:$F,$A10 &amp; "?", 'SOURCE NFPS'!$C:$C),IF(COUNT(L10:N10)&gt;0,SUM(L10:N10),"...")))</f>
        <v>...</v>
      </c>
      <c r="Q10" s="563">
        <f t="shared" si="0"/>
        <v>0</v>
      </c>
      <c r="R10" s="564">
        <f t="shared" si="1"/>
        <v>0</v>
      </c>
      <c r="S10" s="565">
        <f t="shared" si="2"/>
        <v>0</v>
      </c>
      <c r="U10" s="65">
        <v>8211</v>
      </c>
      <c r="V10" s="65" t="str">
        <f t="shared" si="3"/>
        <v>A8211</v>
      </c>
    </row>
    <row r="11" spans="1:22" ht="9.75" customHeight="1">
      <c r="A11" s="690" t="s">
        <v>2262</v>
      </c>
      <c r="B11" s="268" t="s">
        <v>410</v>
      </c>
      <c r="C11" s="4" t="s">
        <v>1063</v>
      </c>
      <c r="D11" s="587" t="str">
        <f>IF(COUNTIF('SOURCE BA'!$F:$F,$A11)&gt;0,SUMIF('SOURCE BA'!$F:$F,$A11,'SOURCE BA'!$C:$C),IF(COUNTIF('SOURCE BA'!$F:$F,$A11 &amp; "?")&gt;0,SUMIF('SOURCE BA'!$F:$F,$A11 &amp; "?", 'SOURCE BA'!$C:$C),"..."))</f>
        <v>...</v>
      </c>
      <c r="E11" s="587" t="str">
        <f>IF(COUNTIF('SOURCE EA'!$F:$F,$A11)&gt;0,SUMIF('SOURCE EA'!$F:$F,$A11,'SOURCE EA'!$C:$C),IF(COUNTIF('SOURCE EA'!$F:$F,$A11 &amp; "?")&gt;0,SUMIF('SOURCE EA'!$F:$F,$A11 &amp; "?", 'SOURCE EA'!$C:$C),"..."))</f>
        <v>...</v>
      </c>
      <c r="F11" s="587" t="str">
        <f>IF(COUNTIF('SOURCE SS'!$F:$F,$A11)&gt;0,SUMIF('SOURCE SS'!$F:$F,$A11,'SOURCE SS'!$C:$C),IF(COUNTIF('SOURCE SS'!$F:$F,$A11 &amp; "?")&gt;0,SUMIF('SOURCE SS'!$F:$F,$A11 &amp; "?", 'SOURCE SS'!$C:$C),"..."))</f>
        <v>...</v>
      </c>
      <c r="G11" s="587" t="str">
        <f>IF(COUNTIF('SOURCE CC'!$F:$F,$A11)&gt;0,SUMIF('SOURCE CC'!$F:$F,$A11,'SOURCE CC'!$C:$C),IF(COUNTIF('SOURCE CC'!$F:$F,$A11 &amp; "?")&gt;0,SUMIF('SOURCE CC'!$F:$F,$A11 &amp; "?", 'SOURCE CC'!$C:$C),"..."))</f>
        <v>...</v>
      </c>
      <c r="H11" s="587" t="str">
        <f>IF(COUNTIF('SOURCE CG'!$F:$F,$A11)&gt;0,SUMIF('SOURCE CG'!$F:$F,$A11,'SOURCE CG'!$C:$C),IF(COUNTIF('SOURCE CG'!$F:$F,$A11 &amp; "?")&gt;0,SUMIF('SOURCE CG'!$F:$F,$A11 &amp; "?", 'SOURCE CG'!$C:$C),IF(COUNT(D11:G11)&gt;0,SUM(D11:G11),"...")))</f>
        <v>...</v>
      </c>
      <c r="I11" s="587" t="str">
        <f>IF(COUNTIF('SOURCE SG'!$F:$F,$A11)&gt;0,SUMIF('SOURCE SG'!$F:$F,$A11,'SOURCE SG'!$C:$C),IF(COUNTIF('SOURCE SG'!$F:$F,$A11 &amp; "?")&gt;0,SUMIF('SOURCE SG'!$F:$F,$A11 &amp; "?", 'SOURCE SG'!$C:$C),"..."))</f>
        <v>...</v>
      </c>
      <c r="J11" s="587" t="str">
        <f>IF(COUNTIF('SOURCE LG'!$F:$F,$A11)&gt;0,SUMIF('SOURCE LG'!$F:$F,$A11,'SOURCE LG'!$C:$C),IF(COUNTIF('SOURCE LG'!$F:$F,$A11 &amp; "?")&gt;0,SUMIF('SOURCE LG'!$F:$F,$A11 &amp; "?", 'SOURCE LG'!$C:$C),"..."))</f>
        <v>...</v>
      </c>
      <c r="K11" s="587" t="str">
        <f>IF(COUNTIF('SOURCE CT'!$F:$F,$A11)&gt;0,SUMIF('SOURCE CT'!$F:$F,$A11,'SOURCE CT'!$C:$C),IF(COUNTIF('SOURCE CT'!$F:$F,$A11 &amp; "?")&gt;0,SUMIF('SOURCE CT'!$F:$F,$A11 &amp; "?", 'SOURCE CT'!$C:$C),"..."))</f>
        <v>...</v>
      </c>
      <c r="L11" s="587" t="str">
        <f>IF(COUNTIF('SOURCE GG'!$F:$F,$A11)&gt;0,SUMIF('SOURCE GG'!$F:$F,$A11,'SOURCE GG'!$C:$C),IF(COUNTIF('SOURCE GG'!$F:$F,$A11 &amp; "?")&gt;0,SUMIF('SOURCE GG'!$F:$F,$A11 &amp; "?", 'SOURCE GG'!$C:$C),IF(COUNT(H11:K11)&gt;0,SUM(H11:K11),"...")))</f>
        <v>...</v>
      </c>
      <c r="M11" s="587" t="str">
        <f>IF(COUNTIF('SOURCE NFPC'!$F:$F,$A11)&gt;0,SUMIF('SOURCE NFPC'!$F:$F,$A11,'SOURCE NFPC'!$C:$C),IF(COUNTIF('SOURCE NFPC'!$F:$F,$A11 &amp; "?")&gt;0,SUMIF('SOURCE NFPC'!$F:$F,$A11 &amp; "?", 'SOURCE NFPC'!$C:$C),"..."))</f>
        <v>...</v>
      </c>
      <c r="N11" s="587" t="str">
        <f>IF(COUNTIF('SOURCE CN'!$F:$F,$A11)&gt;0,SUMIF('SOURCE CN'!$F:$F,$A11,'SOURCE CN'!$C:$C),IF(COUNTIF('SOURCE CN'!$F:$F,$A11 &amp; "?")&gt;0,SUMIF('SOURCE CN'!$F:$F,$A11 &amp; "?", 'SOURCE CN'!$C:$C),"..."))</f>
        <v>...</v>
      </c>
      <c r="O11" s="587" t="str">
        <f>IF(COUNTIF('SOURCE NFPS'!$F:$F,$A11)&gt;0,SUMIF('SOURCE NFPS'!$F:$F,$A11,'SOURCE NFPS'!$C:$C),IF(COUNTIF('SOURCE NFPS'!$F:$F,$A11 &amp; "?")&gt;0,SUMIF('SOURCE NFPS'!$F:$F,$A11 &amp; "?", 'SOURCE NFPS'!$C:$C),IF(COUNT(L11:N11)&gt;0,SUM(L11:N11),"...")))</f>
        <v>...</v>
      </c>
      <c r="Q11" s="563">
        <f t="shared" si="0"/>
        <v>0</v>
      </c>
      <c r="R11" s="564">
        <f t="shared" si="1"/>
        <v>0</v>
      </c>
      <c r="S11" s="565">
        <f t="shared" si="2"/>
        <v>0</v>
      </c>
      <c r="U11" s="65">
        <v>8212</v>
      </c>
      <c r="V11" s="65" t="str">
        <f t="shared" si="3"/>
        <v>A8212</v>
      </c>
    </row>
    <row r="12" spans="1:22" ht="9.75" customHeight="1">
      <c r="A12" s="690" t="s">
        <v>2263</v>
      </c>
      <c r="B12" s="268" t="s">
        <v>448</v>
      </c>
      <c r="C12" s="4" t="s">
        <v>1063</v>
      </c>
      <c r="D12" s="587" t="str">
        <f>IF(COUNTIF('SOURCE BA'!$F:$F,$A12)&gt;0,SUMIF('SOURCE BA'!$F:$F,$A12,'SOURCE BA'!$C:$C),IF(COUNTIF('SOURCE BA'!$F:$F,$A12 &amp; "?")&gt;0,SUMIF('SOURCE BA'!$F:$F,$A12 &amp; "?", 'SOURCE BA'!$C:$C),"..."))</f>
        <v>...</v>
      </c>
      <c r="E12" s="587" t="str">
        <f>IF(COUNTIF('SOURCE EA'!$F:$F,$A12)&gt;0,SUMIF('SOURCE EA'!$F:$F,$A12,'SOURCE EA'!$C:$C),IF(COUNTIF('SOURCE EA'!$F:$F,$A12 &amp; "?")&gt;0,SUMIF('SOURCE EA'!$F:$F,$A12 &amp; "?", 'SOURCE EA'!$C:$C),"..."))</f>
        <v>...</v>
      </c>
      <c r="F12" s="587" t="str">
        <f>IF(COUNTIF('SOURCE SS'!$F:$F,$A12)&gt;0,SUMIF('SOURCE SS'!$F:$F,$A12,'SOURCE SS'!$C:$C),IF(COUNTIF('SOURCE SS'!$F:$F,$A12 &amp; "?")&gt;0,SUMIF('SOURCE SS'!$F:$F,$A12 &amp; "?", 'SOURCE SS'!$C:$C),"..."))</f>
        <v>...</v>
      </c>
      <c r="G12" s="587" t="str">
        <f>IF(COUNTIF('SOURCE CC'!$F:$F,$A12)&gt;0,SUMIF('SOURCE CC'!$F:$F,$A12,'SOURCE CC'!$C:$C),IF(COUNTIF('SOURCE CC'!$F:$F,$A12 &amp; "?")&gt;0,SUMIF('SOURCE CC'!$F:$F,$A12 &amp; "?", 'SOURCE CC'!$C:$C),"..."))</f>
        <v>...</v>
      </c>
      <c r="H12" s="587" t="str">
        <f>IF(COUNTIF('SOURCE CG'!$F:$F,$A12)&gt;0,SUMIF('SOURCE CG'!$F:$F,$A12,'SOURCE CG'!$C:$C),IF(COUNTIF('SOURCE CG'!$F:$F,$A12 &amp; "?")&gt;0,SUMIF('SOURCE CG'!$F:$F,$A12 &amp; "?", 'SOURCE CG'!$C:$C),IF(COUNT(D12:G12)&gt;0,SUM(D12:G12),"...")))</f>
        <v>...</v>
      </c>
      <c r="I12" s="587" t="str">
        <f>IF(COUNTIF('SOURCE SG'!$F:$F,$A12)&gt;0,SUMIF('SOURCE SG'!$F:$F,$A12,'SOURCE SG'!$C:$C),IF(COUNTIF('SOURCE SG'!$F:$F,$A12 &amp; "?")&gt;0,SUMIF('SOURCE SG'!$F:$F,$A12 &amp; "?", 'SOURCE SG'!$C:$C),"..."))</f>
        <v>...</v>
      </c>
      <c r="J12" s="587" t="str">
        <f>IF(COUNTIF('SOURCE LG'!$F:$F,$A12)&gt;0,SUMIF('SOURCE LG'!$F:$F,$A12,'SOURCE LG'!$C:$C),IF(COUNTIF('SOURCE LG'!$F:$F,$A12 &amp; "?")&gt;0,SUMIF('SOURCE LG'!$F:$F,$A12 &amp; "?", 'SOURCE LG'!$C:$C),"..."))</f>
        <v>...</v>
      </c>
      <c r="K12" s="587" t="str">
        <f>IF(COUNTIF('SOURCE CT'!$F:$F,$A12)&gt;0,SUMIF('SOURCE CT'!$F:$F,$A12,'SOURCE CT'!$C:$C),IF(COUNTIF('SOURCE CT'!$F:$F,$A12 &amp; "?")&gt;0,SUMIF('SOURCE CT'!$F:$F,$A12 &amp; "?", 'SOURCE CT'!$C:$C),"..."))</f>
        <v>...</v>
      </c>
      <c r="L12" s="587" t="str">
        <f>IF(COUNTIF('SOURCE GG'!$F:$F,$A12)&gt;0,SUMIF('SOURCE GG'!$F:$F,$A12,'SOURCE GG'!$C:$C),IF(COUNTIF('SOURCE GG'!$F:$F,$A12 &amp; "?")&gt;0,SUMIF('SOURCE GG'!$F:$F,$A12 &amp; "?", 'SOURCE GG'!$C:$C),IF(COUNT(H12:K12)&gt;0,SUM(H12:K12),"...")))</f>
        <v>...</v>
      </c>
      <c r="M12" s="587" t="str">
        <f>IF(COUNTIF('SOURCE NFPC'!$F:$F,$A12)&gt;0,SUMIF('SOURCE NFPC'!$F:$F,$A12,'SOURCE NFPC'!$C:$C),IF(COUNTIF('SOURCE NFPC'!$F:$F,$A12 &amp; "?")&gt;0,SUMIF('SOURCE NFPC'!$F:$F,$A12 &amp; "?", 'SOURCE NFPC'!$C:$C),"..."))</f>
        <v>...</v>
      </c>
      <c r="N12" s="587" t="str">
        <f>IF(COUNTIF('SOURCE CN'!$F:$F,$A12)&gt;0,SUMIF('SOURCE CN'!$F:$F,$A12,'SOURCE CN'!$C:$C),IF(COUNTIF('SOURCE CN'!$F:$F,$A12 &amp; "?")&gt;0,SUMIF('SOURCE CN'!$F:$F,$A12 &amp; "?", 'SOURCE CN'!$C:$C),"..."))</f>
        <v>...</v>
      </c>
      <c r="O12" s="587" t="str">
        <f>IF(COUNTIF('SOURCE NFPS'!$F:$F,$A12)&gt;0,SUMIF('SOURCE NFPS'!$F:$F,$A12,'SOURCE NFPS'!$C:$C),IF(COUNTIF('SOURCE NFPS'!$F:$F,$A12 &amp; "?")&gt;0,SUMIF('SOURCE NFPS'!$F:$F,$A12 &amp; "?", 'SOURCE NFPS'!$C:$C),IF(COUNT(L12:N12)&gt;0,SUM(L12:N12),"...")))</f>
        <v>...</v>
      </c>
      <c r="Q12" s="563">
        <f t="shared" si="0"/>
        <v>0</v>
      </c>
      <c r="R12" s="564">
        <f t="shared" si="1"/>
        <v>0</v>
      </c>
      <c r="S12" s="565">
        <f t="shared" si="2"/>
        <v>0</v>
      </c>
      <c r="U12" s="65">
        <v>8213</v>
      </c>
      <c r="V12" s="65" t="str">
        <f t="shared" si="3"/>
        <v>A8213</v>
      </c>
    </row>
    <row r="13" spans="1:22" ht="9.75" customHeight="1">
      <c r="A13" s="690" t="s">
        <v>2264</v>
      </c>
      <c r="B13" s="268" t="s">
        <v>449</v>
      </c>
      <c r="C13" s="4" t="s">
        <v>1063</v>
      </c>
      <c r="D13" s="587" t="str">
        <f>IF(COUNTIF('SOURCE BA'!$F:$F,$A13)&gt;0,SUMIF('SOURCE BA'!$F:$F,$A13,'SOURCE BA'!$C:$C),IF(COUNTIF('SOURCE BA'!$F:$F,$A13 &amp; "?")&gt;0,SUMIF('SOURCE BA'!$F:$F,$A13 &amp; "?", 'SOURCE BA'!$C:$C),"..."))</f>
        <v>...</v>
      </c>
      <c r="E13" s="587" t="str">
        <f>IF(COUNTIF('SOURCE EA'!$F:$F,$A13)&gt;0,SUMIF('SOURCE EA'!$F:$F,$A13,'SOURCE EA'!$C:$C),IF(COUNTIF('SOURCE EA'!$F:$F,$A13 &amp; "?")&gt;0,SUMIF('SOURCE EA'!$F:$F,$A13 &amp; "?", 'SOURCE EA'!$C:$C),"..."))</f>
        <v>...</v>
      </c>
      <c r="F13" s="587" t="str">
        <f>IF(COUNTIF('SOURCE SS'!$F:$F,$A13)&gt;0,SUMIF('SOURCE SS'!$F:$F,$A13,'SOURCE SS'!$C:$C),IF(COUNTIF('SOURCE SS'!$F:$F,$A13 &amp; "?")&gt;0,SUMIF('SOURCE SS'!$F:$F,$A13 &amp; "?", 'SOURCE SS'!$C:$C),"..."))</f>
        <v>...</v>
      </c>
      <c r="G13" s="587" t="str">
        <f>IF(COUNTIF('SOURCE CC'!$F:$F,$A13)&gt;0,SUMIF('SOURCE CC'!$F:$F,$A13,'SOURCE CC'!$C:$C),IF(COUNTIF('SOURCE CC'!$F:$F,$A13 &amp; "?")&gt;0,SUMIF('SOURCE CC'!$F:$F,$A13 &amp; "?", 'SOURCE CC'!$C:$C),"..."))</f>
        <v>...</v>
      </c>
      <c r="H13" s="587" t="str">
        <f>IF(COUNTIF('SOURCE CG'!$F:$F,$A13)&gt;0,SUMIF('SOURCE CG'!$F:$F,$A13,'SOURCE CG'!$C:$C),IF(COUNTIF('SOURCE CG'!$F:$F,$A13 &amp; "?")&gt;0,SUMIF('SOURCE CG'!$F:$F,$A13 &amp; "?", 'SOURCE CG'!$C:$C),IF(COUNT(D13:G13)&gt;0,SUM(D13:G13),"...")))</f>
        <v>...</v>
      </c>
      <c r="I13" s="587" t="str">
        <f>IF(COUNTIF('SOURCE SG'!$F:$F,$A13)&gt;0,SUMIF('SOURCE SG'!$F:$F,$A13,'SOURCE SG'!$C:$C),IF(COUNTIF('SOURCE SG'!$F:$F,$A13 &amp; "?")&gt;0,SUMIF('SOURCE SG'!$F:$F,$A13 &amp; "?", 'SOURCE SG'!$C:$C),"..."))</f>
        <v>...</v>
      </c>
      <c r="J13" s="587" t="str">
        <f>IF(COUNTIF('SOURCE LG'!$F:$F,$A13)&gt;0,SUMIF('SOURCE LG'!$F:$F,$A13,'SOURCE LG'!$C:$C),IF(COUNTIF('SOURCE LG'!$F:$F,$A13 &amp; "?")&gt;0,SUMIF('SOURCE LG'!$F:$F,$A13 &amp; "?", 'SOURCE LG'!$C:$C),"..."))</f>
        <v>...</v>
      </c>
      <c r="K13" s="587" t="str">
        <f>IF(COUNTIF('SOURCE CT'!$F:$F,$A13)&gt;0,SUMIF('SOURCE CT'!$F:$F,$A13,'SOURCE CT'!$C:$C),IF(COUNTIF('SOURCE CT'!$F:$F,$A13 &amp; "?")&gt;0,SUMIF('SOURCE CT'!$F:$F,$A13 &amp; "?", 'SOURCE CT'!$C:$C),"..."))</f>
        <v>...</v>
      </c>
      <c r="L13" s="587" t="str">
        <f>IF(COUNTIF('SOURCE GG'!$F:$F,$A13)&gt;0,SUMIF('SOURCE GG'!$F:$F,$A13,'SOURCE GG'!$C:$C),IF(COUNTIF('SOURCE GG'!$F:$F,$A13 &amp; "?")&gt;0,SUMIF('SOURCE GG'!$F:$F,$A13 &amp; "?", 'SOURCE GG'!$C:$C),IF(COUNT(H13:K13)&gt;0,SUM(H13:K13),"...")))</f>
        <v>...</v>
      </c>
      <c r="M13" s="587" t="str">
        <f>IF(COUNTIF('SOURCE NFPC'!$F:$F,$A13)&gt;0,SUMIF('SOURCE NFPC'!$F:$F,$A13,'SOURCE NFPC'!$C:$C),IF(COUNTIF('SOURCE NFPC'!$F:$F,$A13 &amp; "?")&gt;0,SUMIF('SOURCE NFPC'!$F:$F,$A13 &amp; "?", 'SOURCE NFPC'!$C:$C),"..."))</f>
        <v>...</v>
      </c>
      <c r="N13" s="587" t="str">
        <f>IF(COUNTIF('SOURCE CN'!$F:$F,$A13)&gt;0,SUMIF('SOURCE CN'!$F:$F,$A13,'SOURCE CN'!$C:$C),IF(COUNTIF('SOURCE CN'!$F:$F,$A13 &amp; "?")&gt;0,SUMIF('SOURCE CN'!$F:$F,$A13 &amp; "?", 'SOURCE CN'!$C:$C),"..."))</f>
        <v>...</v>
      </c>
      <c r="O13" s="587" t="str">
        <f>IF(COUNTIF('SOURCE NFPS'!$F:$F,$A13)&gt;0,SUMIF('SOURCE NFPS'!$F:$F,$A13,'SOURCE NFPS'!$C:$C),IF(COUNTIF('SOURCE NFPS'!$F:$F,$A13 &amp; "?")&gt;0,SUMIF('SOURCE NFPS'!$F:$F,$A13 &amp; "?", 'SOURCE NFPS'!$C:$C),IF(COUNT(L13:N13)&gt;0,SUM(L13:N13),"...")))</f>
        <v>...</v>
      </c>
      <c r="Q13" s="563">
        <f t="shared" si="0"/>
        <v>0</v>
      </c>
      <c r="R13" s="564">
        <f t="shared" si="1"/>
        <v>0</v>
      </c>
      <c r="S13" s="565">
        <f t="shared" si="2"/>
        <v>0</v>
      </c>
      <c r="U13" s="65">
        <v>8214</v>
      </c>
      <c r="V13" s="65" t="str">
        <f t="shared" si="3"/>
        <v>A8214</v>
      </c>
    </row>
    <row r="14" spans="1:22" ht="9.75" customHeight="1">
      <c r="A14" s="690" t="s">
        <v>2265</v>
      </c>
      <c r="B14" s="268" t="s">
        <v>1411</v>
      </c>
      <c r="C14" s="4" t="s">
        <v>1063</v>
      </c>
      <c r="D14" s="587" t="str">
        <f>IF(COUNTIF('SOURCE BA'!$F:$F,$A14)&gt;0,SUMIF('SOURCE BA'!$F:$F,$A14,'SOURCE BA'!$C:$C),IF(COUNTIF('SOURCE BA'!$F:$F,$A14 &amp; "?")&gt;0,SUMIF('SOURCE BA'!$F:$F,$A14 &amp; "?", 'SOURCE BA'!$C:$C),"..."))</f>
        <v>...</v>
      </c>
      <c r="E14" s="587" t="str">
        <f>IF(COUNTIF('SOURCE EA'!$F:$F,$A14)&gt;0,SUMIF('SOURCE EA'!$F:$F,$A14,'SOURCE EA'!$C:$C),IF(COUNTIF('SOURCE EA'!$F:$F,$A14 &amp; "?")&gt;0,SUMIF('SOURCE EA'!$F:$F,$A14 &amp; "?", 'SOURCE EA'!$C:$C),"..."))</f>
        <v>...</v>
      </c>
      <c r="F14" s="587" t="str">
        <f>IF(COUNTIF('SOURCE SS'!$F:$F,$A14)&gt;0,SUMIF('SOURCE SS'!$F:$F,$A14,'SOURCE SS'!$C:$C),IF(COUNTIF('SOURCE SS'!$F:$F,$A14 &amp; "?")&gt;0,SUMIF('SOURCE SS'!$F:$F,$A14 &amp; "?", 'SOURCE SS'!$C:$C),"..."))</f>
        <v>...</v>
      </c>
      <c r="G14" s="587" t="str">
        <f>IF(COUNTIF('SOURCE CC'!$F:$F,$A14)&gt;0,SUMIF('SOURCE CC'!$F:$F,$A14,'SOURCE CC'!$C:$C),IF(COUNTIF('SOURCE CC'!$F:$F,$A14 &amp; "?")&gt;0,SUMIF('SOURCE CC'!$F:$F,$A14 &amp; "?", 'SOURCE CC'!$C:$C),"..."))</f>
        <v>...</v>
      </c>
      <c r="H14" s="587" t="str">
        <f>IF(COUNTIF('SOURCE CG'!$F:$F,$A14)&gt;0,SUMIF('SOURCE CG'!$F:$F,$A14,'SOURCE CG'!$C:$C),IF(COUNTIF('SOURCE CG'!$F:$F,$A14 &amp; "?")&gt;0,SUMIF('SOURCE CG'!$F:$F,$A14 &amp; "?", 'SOURCE CG'!$C:$C),IF(COUNT(D14:G14)&gt;0,SUM(D14:G14),"...")))</f>
        <v>...</v>
      </c>
      <c r="I14" s="587" t="str">
        <f>IF(COUNTIF('SOURCE SG'!$F:$F,$A14)&gt;0,SUMIF('SOURCE SG'!$F:$F,$A14,'SOURCE SG'!$C:$C),IF(COUNTIF('SOURCE SG'!$F:$F,$A14 &amp; "?")&gt;0,SUMIF('SOURCE SG'!$F:$F,$A14 &amp; "?", 'SOURCE SG'!$C:$C),"..."))</f>
        <v>...</v>
      </c>
      <c r="J14" s="587" t="str">
        <f>IF(COUNTIF('SOURCE LG'!$F:$F,$A14)&gt;0,SUMIF('SOURCE LG'!$F:$F,$A14,'SOURCE LG'!$C:$C),IF(COUNTIF('SOURCE LG'!$F:$F,$A14 &amp; "?")&gt;0,SUMIF('SOURCE LG'!$F:$F,$A14 &amp; "?", 'SOURCE LG'!$C:$C),"..."))</f>
        <v>...</v>
      </c>
      <c r="K14" s="587" t="str">
        <f>IF(COUNTIF('SOURCE CT'!$F:$F,$A14)&gt;0,SUMIF('SOURCE CT'!$F:$F,$A14,'SOURCE CT'!$C:$C),IF(COUNTIF('SOURCE CT'!$F:$F,$A14 &amp; "?")&gt;0,SUMIF('SOURCE CT'!$F:$F,$A14 &amp; "?", 'SOURCE CT'!$C:$C),"..."))</f>
        <v>...</v>
      </c>
      <c r="L14" s="587" t="str">
        <f>IF(COUNTIF('SOURCE GG'!$F:$F,$A14)&gt;0,SUMIF('SOURCE GG'!$F:$F,$A14,'SOURCE GG'!$C:$C),IF(COUNTIF('SOURCE GG'!$F:$F,$A14 &amp; "?")&gt;0,SUMIF('SOURCE GG'!$F:$F,$A14 &amp; "?", 'SOURCE GG'!$C:$C),IF(COUNT(H14:K14)&gt;0,SUM(H14:K14),"...")))</f>
        <v>...</v>
      </c>
      <c r="M14" s="587" t="str">
        <f>IF(COUNTIF('SOURCE NFPC'!$F:$F,$A14)&gt;0,SUMIF('SOURCE NFPC'!$F:$F,$A14,'SOURCE NFPC'!$C:$C),IF(COUNTIF('SOURCE NFPC'!$F:$F,$A14 &amp; "?")&gt;0,SUMIF('SOURCE NFPC'!$F:$F,$A14 &amp; "?", 'SOURCE NFPC'!$C:$C),"..."))</f>
        <v>...</v>
      </c>
      <c r="N14" s="587" t="str">
        <f>IF(COUNTIF('SOURCE CN'!$F:$F,$A14)&gt;0,SUMIF('SOURCE CN'!$F:$F,$A14,'SOURCE CN'!$C:$C),IF(COUNTIF('SOURCE CN'!$F:$F,$A14 &amp; "?")&gt;0,SUMIF('SOURCE CN'!$F:$F,$A14 &amp; "?", 'SOURCE CN'!$C:$C),"..."))</f>
        <v>...</v>
      </c>
      <c r="O14" s="587" t="str">
        <f>IF(COUNTIF('SOURCE NFPS'!$F:$F,$A14)&gt;0,SUMIF('SOURCE NFPS'!$F:$F,$A14,'SOURCE NFPS'!$C:$C),IF(COUNTIF('SOURCE NFPS'!$F:$F,$A14 &amp; "?")&gt;0,SUMIF('SOURCE NFPS'!$F:$F,$A14 &amp; "?", 'SOURCE NFPS'!$C:$C),IF(COUNT(L14:N14)&gt;0,SUM(L14:N14),"...")))</f>
        <v>...</v>
      </c>
      <c r="Q14" s="563">
        <f t="shared" si="0"/>
        <v>0</v>
      </c>
      <c r="R14" s="564">
        <f t="shared" si="1"/>
        <v>0</v>
      </c>
      <c r="S14" s="565">
        <f t="shared" si="2"/>
        <v>0</v>
      </c>
      <c r="U14" s="65">
        <v>8215</v>
      </c>
      <c r="V14" s="65" t="str">
        <f t="shared" si="3"/>
        <v>A8215</v>
      </c>
    </row>
    <row r="15" spans="1:22" ht="9.75" customHeight="1">
      <c r="A15" s="690" t="s">
        <v>2266</v>
      </c>
      <c r="B15" s="268" t="s">
        <v>1430</v>
      </c>
      <c r="C15" s="4" t="s">
        <v>1063</v>
      </c>
      <c r="D15" s="587" t="str">
        <f>IF(COUNTIF('SOURCE BA'!$F:$F,$A15)&gt;0,SUMIF('SOURCE BA'!$F:$F,$A15,'SOURCE BA'!$C:$C),IF(COUNTIF('SOURCE BA'!$F:$F,$A15 &amp; "?")&gt;0,SUMIF('SOURCE BA'!$F:$F,$A15 &amp; "?", 'SOURCE BA'!$C:$C),"..."))</f>
        <v>...</v>
      </c>
      <c r="E15" s="587" t="str">
        <f>IF(COUNTIF('SOURCE EA'!$F:$F,$A15)&gt;0,SUMIF('SOURCE EA'!$F:$F,$A15,'SOURCE EA'!$C:$C),IF(COUNTIF('SOURCE EA'!$F:$F,$A15 &amp; "?")&gt;0,SUMIF('SOURCE EA'!$F:$F,$A15 &amp; "?", 'SOURCE EA'!$C:$C),"..."))</f>
        <v>...</v>
      </c>
      <c r="F15" s="587" t="str">
        <f>IF(COUNTIF('SOURCE SS'!$F:$F,$A15)&gt;0,SUMIF('SOURCE SS'!$F:$F,$A15,'SOURCE SS'!$C:$C),IF(COUNTIF('SOURCE SS'!$F:$F,$A15 &amp; "?")&gt;0,SUMIF('SOURCE SS'!$F:$F,$A15 &amp; "?", 'SOURCE SS'!$C:$C),"..."))</f>
        <v>...</v>
      </c>
      <c r="G15" s="587" t="str">
        <f>IF(COUNTIF('SOURCE CC'!$F:$F,$A15)&gt;0,SUMIF('SOURCE CC'!$F:$F,$A15,'SOURCE CC'!$C:$C),IF(COUNTIF('SOURCE CC'!$F:$F,$A15 &amp; "?")&gt;0,SUMIF('SOURCE CC'!$F:$F,$A15 &amp; "?", 'SOURCE CC'!$C:$C),"..."))</f>
        <v>...</v>
      </c>
      <c r="H15" s="587" t="str">
        <f>IF(COUNTIF('SOURCE CG'!$F:$F,$A15)&gt;0,SUMIF('SOURCE CG'!$F:$F,$A15,'SOURCE CG'!$C:$C),IF(COUNTIF('SOURCE CG'!$F:$F,$A15 &amp; "?")&gt;0,SUMIF('SOURCE CG'!$F:$F,$A15 &amp; "?", 'SOURCE CG'!$C:$C),IF(COUNT(D15:G15)&gt;0,SUM(D15:G15),"...")))</f>
        <v>...</v>
      </c>
      <c r="I15" s="587" t="str">
        <f>IF(COUNTIF('SOURCE SG'!$F:$F,$A15)&gt;0,SUMIF('SOURCE SG'!$F:$F,$A15,'SOURCE SG'!$C:$C),IF(COUNTIF('SOURCE SG'!$F:$F,$A15 &amp; "?")&gt;0,SUMIF('SOURCE SG'!$F:$F,$A15 &amp; "?", 'SOURCE SG'!$C:$C),"..."))</f>
        <v>...</v>
      </c>
      <c r="J15" s="587" t="str">
        <f>IF(COUNTIF('SOURCE LG'!$F:$F,$A15)&gt;0,SUMIF('SOURCE LG'!$F:$F,$A15,'SOURCE LG'!$C:$C),IF(COUNTIF('SOURCE LG'!$F:$F,$A15 &amp; "?")&gt;0,SUMIF('SOURCE LG'!$F:$F,$A15 &amp; "?", 'SOURCE LG'!$C:$C),"..."))</f>
        <v>...</v>
      </c>
      <c r="K15" s="587" t="str">
        <f>IF(COUNTIF('SOURCE CT'!$F:$F,$A15)&gt;0,SUMIF('SOURCE CT'!$F:$F,$A15,'SOURCE CT'!$C:$C),IF(COUNTIF('SOURCE CT'!$F:$F,$A15 &amp; "?")&gt;0,SUMIF('SOURCE CT'!$F:$F,$A15 &amp; "?", 'SOURCE CT'!$C:$C),"..."))</f>
        <v>...</v>
      </c>
      <c r="L15" s="587" t="str">
        <f>IF(COUNTIF('SOURCE GG'!$F:$F,$A15)&gt;0,SUMIF('SOURCE GG'!$F:$F,$A15,'SOURCE GG'!$C:$C),IF(COUNTIF('SOURCE GG'!$F:$F,$A15 &amp; "?")&gt;0,SUMIF('SOURCE GG'!$F:$F,$A15 &amp; "?", 'SOURCE GG'!$C:$C),IF(COUNT(H15:K15)&gt;0,SUM(H15:K15),"...")))</f>
        <v>...</v>
      </c>
      <c r="M15" s="587" t="str">
        <f>IF(COUNTIF('SOURCE NFPC'!$F:$F,$A15)&gt;0,SUMIF('SOURCE NFPC'!$F:$F,$A15,'SOURCE NFPC'!$C:$C),IF(COUNTIF('SOURCE NFPC'!$F:$F,$A15 &amp; "?")&gt;0,SUMIF('SOURCE NFPC'!$F:$F,$A15 &amp; "?", 'SOURCE NFPC'!$C:$C),"..."))</f>
        <v>...</v>
      </c>
      <c r="N15" s="587" t="str">
        <f>IF(COUNTIF('SOURCE CN'!$F:$F,$A15)&gt;0,SUMIF('SOURCE CN'!$F:$F,$A15,'SOURCE CN'!$C:$C),IF(COUNTIF('SOURCE CN'!$F:$F,$A15 &amp; "?")&gt;0,SUMIF('SOURCE CN'!$F:$F,$A15 &amp; "?", 'SOURCE CN'!$C:$C),"..."))</f>
        <v>...</v>
      </c>
      <c r="O15" s="587" t="str">
        <f>IF(COUNTIF('SOURCE NFPS'!$F:$F,$A15)&gt;0,SUMIF('SOURCE NFPS'!$F:$F,$A15,'SOURCE NFPS'!$C:$C),IF(COUNTIF('SOURCE NFPS'!$F:$F,$A15 &amp; "?")&gt;0,SUMIF('SOURCE NFPS'!$F:$F,$A15 &amp; "?", 'SOURCE NFPS'!$C:$C),IF(COUNT(L15:N15)&gt;0,SUM(L15:N15),"...")))</f>
        <v>...</v>
      </c>
      <c r="Q15" s="563">
        <f t="shared" si="0"/>
        <v>0</v>
      </c>
      <c r="R15" s="564">
        <f t="shared" si="1"/>
        <v>0</v>
      </c>
      <c r="S15" s="565">
        <f t="shared" si="2"/>
        <v>0</v>
      </c>
      <c r="U15" s="65">
        <v>8216</v>
      </c>
      <c r="V15" s="65" t="str">
        <f t="shared" si="3"/>
        <v>A8216</v>
      </c>
    </row>
    <row r="16" spans="1:22" ht="15.75" customHeight="1">
      <c r="A16" s="689" t="s">
        <v>2267</v>
      </c>
      <c r="B16" s="267" t="s">
        <v>1310</v>
      </c>
      <c r="C16" s="4" t="s">
        <v>1063</v>
      </c>
      <c r="D16" s="605" t="str">
        <f>IF(COUNTIF('SOURCE BA'!$F:$F,$A16)&gt;0,SUMIF('SOURCE BA'!$F:$F,$A16,'SOURCE BA'!$C:$C),IF(COUNT(D17:D20)&gt;0, SUM(D17:D20),IF(COUNTIF('SOURCE BA'!$F:$F,$A16 &amp; "?")&gt;0,SUMIF('SOURCE BA'!$F:$F,$A16 &amp; "?", 'SOURCE BA'!$C:$C),"...")))</f>
        <v>...</v>
      </c>
      <c r="E16" s="605" t="str">
        <f>IF(COUNTIF('SOURCE EA'!$F:$F,$A16)&gt;0,SUMIF('SOURCE EA'!$F:$F,$A16,'SOURCE EA'!$C:$C),IF(COUNT(E17:E20)&gt;0, SUM(E17:E20),IF(COUNTIF('SOURCE EA'!$F:$F,$A16 &amp; "?")&gt;0,SUMIF('SOURCE EA'!$F:$F,$A16 &amp; "?", 'SOURCE EA'!$C:$C),"...")))</f>
        <v>...</v>
      </c>
      <c r="F16" s="605" t="str">
        <f>IF(COUNTIF('SOURCE SS'!$F:$F,$A16)&gt;0,SUMIF('SOURCE SS'!$F:$F,$A16,'SOURCE SS'!$C:$C),IF(COUNT(F17:F20)&gt;0, SUM(F17:F20),IF(COUNTIF('SOURCE SS'!$F:$F,$A16 &amp; "?")&gt;0,SUMIF('SOURCE SS'!$F:$F,$A16 &amp; "?", 'SOURCE SS'!$C:$C),"...")))</f>
        <v>...</v>
      </c>
      <c r="G16" s="605" t="str">
        <f>IF(COUNTIF('SOURCE CC'!$F:$F,$A16)&gt;0,SUMIF('SOURCE CC'!$F:$F,$A16,'SOURCE CC'!$C:$C),IF(COUNT(G17:G20)&gt;0, SUM(G17:G20),IF(COUNTIF('SOURCE CC'!$F:$F,$A16 &amp; "?")&gt;0,SUMIF('SOURCE CC'!$F:$F,$A16 &amp; "?", 'SOURCE CC'!$C:$C),"...")))</f>
        <v>...</v>
      </c>
      <c r="H16" s="605" t="str">
        <f>IF(COUNTIF('SOURCE CG'!$F:$F,$A16)&gt;0,SUMIF('SOURCE CG'!$F:$F,$A16,'SOURCE CG'!$C:$C),IF(COUNT(H17:H20)&gt;0, SUM(H17:H20),IF(COUNTIF('SOURCE CG'!$F:$F,$A16 &amp; "?")&gt;0,SUMIF('SOURCE CG'!$F:$F,$A16 &amp; "?", 'SOURCE CG'!$C:$C),IF(COUNT(D16:G16)&gt;0,SUM(D16:G16),"..."))))</f>
        <v>...</v>
      </c>
      <c r="I16" s="605" t="str">
        <f>IF(COUNTIF('SOURCE SG'!$F:$F,$A16)&gt;0,SUMIF('SOURCE SG'!$F:$F,$A16,'SOURCE SG'!$C:$C),IF(COUNT(I17:I20)&gt;0, SUM(I17:I20),IF(COUNTIF('SOURCE SG'!$F:$F,$A16 &amp; "?")&gt;0,SUMIF('SOURCE SG'!$F:$F,$A16 &amp; "?", 'SOURCE SG'!$C:$C),"...")))</f>
        <v>...</v>
      </c>
      <c r="J16" s="605" t="str">
        <f>IF(COUNTIF('SOURCE LG'!$F:$F,$A16)&gt;0,SUMIF('SOURCE LG'!$F:$F,$A16,'SOURCE LG'!$C:$C),IF(COUNT(J17:J20)&gt;0, SUM(J17:J20),IF(COUNTIF('SOURCE LG'!$F:$F,$A16 &amp; "?")&gt;0,SUMIF('SOURCE LG'!$F:$F,$A16 &amp; "?", 'SOURCE LG'!$C:$C),"...")))</f>
        <v>...</v>
      </c>
      <c r="K16" s="605" t="str">
        <f>IF(COUNTIF('SOURCE CT'!$F:$F,$A16)&gt;0,SUMIF('SOURCE CT'!$F:$F,$A16,'SOURCE CT'!$C:$C),IF(COUNT(K17:K20)&gt;0, SUM(K17:K20),IF(COUNTIF('SOURCE CT'!$F:$F,$A16 &amp; "?")&gt;0,SUMIF('SOURCE CT'!$F:$F,$A16 &amp; "?", 'SOURCE CT'!$C:$C),"...")))</f>
        <v>...</v>
      </c>
      <c r="L16" s="605" t="str">
        <f>IF(COUNTIF('SOURCE GG'!$F:$F,$A16)&gt;0,SUMIF('SOURCE GG'!$F:$F,$A16,'SOURCE GG'!$C:$C),IF(COUNT(L17:L20)&gt;0, SUM(L17:L20),IF(COUNTIF('SOURCE GG'!$F:$F,$A16 &amp; "?")&gt;0,SUMIF('SOURCE GG'!$F:$F,$A16 &amp; "?", 'SOURCE GG'!$C:$C),IF(COUNT(H16:K16)&gt;0,SUM(H16:K16),"..."))))</f>
        <v>...</v>
      </c>
      <c r="M16" s="605" t="str">
        <f>IF(COUNTIF('SOURCE NFPC'!$F:$F,$A16)&gt;0,SUMIF('SOURCE NFPC'!$F:$F,$A16,'SOURCE NFPC'!$C:$C),IF(COUNT(M17:M20)&gt;0, SUM(M17:M20),IF(COUNTIF('SOURCE NFPC'!$F:$F,$A16 &amp; "?")&gt;0,SUMIF('SOURCE NFPC'!$F:$F,$A16 &amp; "?", 'SOURCE NFPC'!$C:$C),"...")))</f>
        <v>...</v>
      </c>
      <c r="N16" s="605" t="str">
        <f>IF(COUNTIF('SOURCE CN'!$F:$F,$A16)&gt;0,SUMIF('SOURCE CN'!$F:$F,$A16,'SOURCE CN'!$C:$C),IF(COUNT(N17:N20)&gt;0, SUM(N17:N20),IF(COUNTIF('SOURCE CN'!$F:$F,$A16 &amp; "?")&gt;0,SUMIF('SOURCE CN'!$F:$F,$A16 &amp; "?", 'SOURCE CN'!$C:$C),"...")))</f>
        <v>...</v>
      </c>
      <c r="O16" s="605" t="str">
        <f>IF(COUNTIF('SOURCE NFPS'!$F:$F,$A16)&gt;0,SUMIF('SOURCE NFPS'!$F:$F,$A16,'SOURCE NFPS'!$C:$C),IF(COUNT(O17:O20)&gt;0, SUM(O17:O20),IF(COUNTIF('SOURCE NFPS'!$F:$F,$A16 &amp; "?")&gt;0,SUMIF('SOURCE NFPS'!$F:$F,$A16 &amp; "?", 'SOURCE NFPS'!$C:$C),IF(COUNT(L16:N16)&gt;0,SUM(L16:N16),"..."))))</f>
        <v>...</v>
      </c>
      <c r="Q16" s="563">
        <f t="shared" si="0"/>
        <v>0</v>
      </c>
      <c r="R16" s="564">
        <f t="shared" si="1"/>
        <v>0</v>
      </c>
      <c r="S16" s="565">
        <f t="shared" si="2"/>
        <v>0</v>
      </c>
      <c r="U16" s="63">
        <v>822</v>
      </c>
      <c r="V16" s="63" t="str">
        <f t="shared" si="3"/>
        <v>A822</v>
      </c>
    </row>
    <row r="17" spans="1:22" ht="9.75" customHeight="1">
      <c r="A17" s="690" t="s">
        <v>2268</v>
      </c>
      <c r="B17" s="268" t="s">
        <v>1413</v>
      </c>
      <c r="C17" s="4" t="s">
        <v>1063</v>
      </c>
      <c r="D17" s="587" t="str">
        <f>IF(COUNTIF('SOURCE BA'!$F:$F,$A17)&gt;0,SUMIF('SOURCE BA'!$F:$F,$A17,'SOURCE BA'!$C:$C),IF(COUNTIF('SOURCE BA'!$F:$F,$A17 &amp; "?")&gt;0,SUMIF('SOURCE BA'!$F:$F,$A17 &amp; "?", 'SOURCE BA'!$C:$C),"..."))</f>
        <v>...</v>
      </c>
      <c r="E17" s="587" t="str">
        <f>IF(COUNTIF('SOURCE EA'!$F:$F,$A17)&gt;0,SUMIF('SOURCE EA'!$F:$F,$A17,'SOURCE EA'!$C:$C),IF(COUNTIF('SOURCE EA'!$F:$F,$A17 &amp; "?")&gt;0,SUMIF('SOURCE EA'!$F:$F,$A17 &amp; "?", 'SOURCE EA'!$C:$C),"..."))</f>
        <v>...</v>
      </c>
      <c r="F17" s="629" t="str">
        <f>IF(COUNTIF('SOURCE SS'!$F:$F,$A17)&gt;0,SUMIF('SOURCE SS'!$F:$F,$A17,'SOURCE SS'!$C:$C),IF(COUNTIF('SOURCE SS'!$F:$F,$A17 &amp; "?")&gt;0,SUMIF('SOURCE SS'!$F:$F,$A17 &amp; "?", 'SOURCE SS'!$C:$C),"..."))</f>
        <v>...</v>
      </c>
      <c r="G17" s="587" t="str">
        <f>IF(COUNTIF('SOURCE CC'!$F:$F,$A17)&gt;0,SUMIF('SOURCE CC'!$F:$F,$A17,'SOURCE CC'!$C:$C),IF(COUNTIF('SOURCE CC'!$F:$F,$A17 &amp; "?")&gt;0,SUMIF('SOURCE CC'!$F:$F,$A17 &amp; "?", 'SOURCE CC'!$C:$C),"..."))</f>
        <v>...</v>
      </c>
      <c r="H17" s="629" t="str">
        <f>IF(COUNTIF('SOURCE CG'!$F:$F,$A17)&gt;0,SUMIF('SOURCE CG'!$F:$F,$A17,'SOURCE CG'!$C:$C),IF(COUNTIF('SOURCE CG'!$F:$F,$A17 &amp; "?")&gt;0,SUMIF('SOURCE CG'!$F:$F,$A17 &amp; "?", 'SOURCE CG'!$C:$C),IF(COUNT(D17:G17)&gt;0,SUM(D17:G17),"...")))</f>
        <v>...</v>
      </c>
      <c r="I17" s="587" t="str">
        <f>IF(COUNTIF('SOURCE SG'!$F:$F,$A17)&gt;0,SUMIF('SOURCE SG'!$F:$F,$A17,'SOURCE SG'!$C:$C),IF(COUNTIF('SOURCE SG'!$F:$F,$A17 &amp; "?")&gt;0,SUMIF('SOURCE SG'!$F:$F,$A17 &amp; "?", 'SOURCE SG'!$C:$C),"..."))</f>
        <v>...</v>
      </c>
      <c r="J17" s="629" t="str">
        <f>IF(COUNTIF('SOURCE LG'!$F:$F,$A17)&gt;0,SUMIF('SOURCE LG'!$F:$F,$A17,'SOURCE LG'!$C:$C),IF(COUNTIF('SOURCE LG'!$F:$F,$A17 &amp; "?")&gt;0,SUMIF('SOURCE LG'!$F:$F,$A17 &amp; "?", 'SOURCE LG'!$C:$C),"..."))</f>
        <v>...</v>
      </c>
      <c r="K17" s="587" t="str">
        <f>IF(COUNTIF('SOURCE CT'!$F:$F,$A17)&gt;0,SUMIF('SOURCE CT'!$F:$F,$A17,'SOURCE CT'!$C:$C),IF(COUNTIF('SOURCE CT'!$F:$F,$A17 &amp; "?")&gt;0,SUMIF('SOURCE CT'!$F:$F,$A17 &amp; "?", 'SOURCE CT'!$C:$C),"..."))</f>
        <v>...</v>
      </c>
      <c r="L17" s="630" t="str">
        <f>IF(COUNTIF('SOURCE GG'!$F:$F,$A17)&gt;0,SUMIF('SOURCE GG'!$F:$F,$A17,'SOURCE GG'!$C:$C),IF(COUNTIF('SOURCE GG'!$F:$F,$A17 &amp; "?")&gt;0,SUMIF('SOURCE GG'!$F:$F,$A17 &amp; "?", 'SOURCE GG'!$C:$C),IF(COUNT(H17:K17)&gt;0,SUM(H17:K17),"...")))</f>
        <v>...</v>
      </c>
      <c r="M17" s="629" t="str">
        <f>IF(COUNTIF('SOURCE NFPC'!$F:$F,$A17)&gt;0,SUMIF('SOURCE NFPC'!$F:$F,$A17,'SOURCE NFPC'!$C:$C),IF(COUNTIF('SOURCE NFPC'!$F:$F,$A17 &amp; "?")&gt;0,SUMIF('SOURCE NFPC'!$F:$F,$A17 &amp; "?", 'SOURCE NFPC'!$C:$C),"..."))</f>
        <v>...</v>
      </c>
      <c r="N17" s="587" t="str">
        <f>IF(COUNTIF('SOURCE CN'!$F:$F,$A17)&gt;0,SUMIF('SOURCE CN'!$F:$F,$A17,'SOURCE CN'!$C:$C),IF(COUNTIF('SOURCE CN'!$F:$F,$A17 &amp; "?")&gt;0,SUMIF('SOURCE CN'!$F:$F,$A17 &amp; "?", 'SOURCE CN'!$C:$C),"..."))</f>
        <v>...</v>
      </c>
      <c r="O17" s="587" t="str">
        <f>IF(COUNTIF('SOURCE NFPS'!$F:$F,$A17)&gt;0,SUMIF('SOURCE NFPS'!$F:$F,$A17,'SOURCE NFPS'!$C:$C),IF(COUNTIF('SOURCE NFPS'!$F:$F,$A17 &amp; "?")&gt;0,SUMIF('SOURCE NFPS'!$F:$F,$A17 &amp; "?", 'SOURCE NFPS'!$C:$C),IF(COUNT(L17:N17)&gt;0,SUM(L17:N17),"...")))</f>
        <v>...</v>
      </c>
      <c r="Q17" s="563">
        <f t="shared" si="0"/>
        <v>0</v>
      </c>
      <c r="R17" s="564">
        <f t="shared" si="1"/>
        <v>0</v>
      </c>
      <c r="S17" s="565">
        <f t="shared" si="2"/>
        <v>0</v>
      </c>
      <c r="U17" s="65">
        <v>8221</v>
      </c>
      <c r="V17" s="65" t="str">
        <f t="shared" si="3"/>
        <v>A8221</v>
      </c>
    </row>
    <row r="18" spans="1:22" ht="9.75" customHeight="1">
      <c r="A18" s="690" t="s">
        <v>2269</v>
      </c>
      <c r="B18" s="268" t="s">
        <v>1414</v>
      </c>
      <c r="C18" s="4" t="s">
        <v>1063</v>
      </c>
      <c r="D18" s="587" t="str">
        <f>IF(COUNTIF('SOURCE BA'!$F:$F,$A18)&gt;0,SUMIF('SOURCE BA'!$F:$F,$A18,'SOURCE BA'!$C:$C),IF(COUNTIF('SOURCE BA'!$F:$F,$A18 &amp; "?")&gt;0,SUMIF('SOURCE BA'!$F:$F,$A18 &amp; "?", 'SOURCE BA'!$C:$C),"..."))</f>
        <v>...</v>
      </c>
      <c r="E18" s="587" t="str">
        <f>IF(COUNTIF('SOURCE EA'!$F:$F,$A18)&gt;0,SUMIF('SOURCE EA'!$F:$F,$A18,'SOURCE EA'!$C:$C),IF(COUNTIF('SOURCE EA'!$F:$F,$A18 &amp; "?")&gt;0,SUMIF('SOURCE EA'!$F:$F,$A18 &amp; "?", 'SOURCE EA'!$C:$C),"..."))</f>
        <v>...</v>
      </c>
      <c r="F18" s="629" t="str">
        <f>IF(COUNTIF('SOURCE SS'!$F:$F,$A18)&gt;0,SUMIF('SOURCE SS'!$F:$F,$A18,'SOURCE SS'!$C:$C),IF(COUNTIF('SOURCE SS'!$F:$F,$A18 &amp; "?")&gt;0,SUMIF('SOURCE SS'!$F:$F,$A18 &amp; "?", 'SOURCE SS'!$C:$C),"..."))</f>
        <v>...</v>
      </c>
      <c r="G18" s="587" t="str">
        <f>IF(COUNTIF('SOURCE CC'!$F:$F,$A18)&gt;0,SUMIF('SOURCE CC'!$F:$F,$A18,'SOURCE CC'!$C:$C),IF(COUNTIF('SOURCE CC'!$F:$F,$A18 &amp; "?")&gt;0,SUMIF('SOURCE CC'!$F:$F,$A18 &amp; "?", 'SOURCE CC'!$C:$C),"..."))</f>
        <v>...</v>
      </c>
      <c r="H18" s="629" t="str">
        <f>IF(COUNTIF('SOURCE CG'!$F:$F,$A18)&gt;0,SUMIF('SOURCE CG'!$F:$F,$A18,'SOURCE CG'!$C:$C),IF(COUNTIF('SOURCE CG'!$F:$F,$A18 &amp; "?")&gt;0,SUMIF('SOURCE CG'!$F:$F,$A18 &amp; "?", 'SOURCE CG'!$C:$C),IF(COUNT(D18:G18)&gt;0,SUM(D18:G18),"...")))</f>
        <v>...</v>
      </c>
      <c r="I18" s="587" t="str">
        <f>IF(COUNTIF('SOURCE SG'!$F:$F,$A18)&gt;0,SUMIF('SOURCE SG'!$F:$F,$A18,'SOURCE SG'!$C:$C),IF(COUNTIF('SOURCE SG'!$F:$F,$A18 &amp; "?")&gt;0,SUMIF('SOURCE SG'!$F:$F,$A18 &amp; "?", 'SOURCE SG'!$C:$C),"..."))</f>
        <v>...</v>
      </c>
      <c r="J18" s="629" t="str">
        <f>IF(COUNTIF('SOURCE LG'!$F:$F,$A18)&gt;0,SUMIF('SOURCE LG'!$F:$F,$A18,'SOURCE LG'!$C:$C),IF(COUNTIF('SOURCE LG'!$F:$F,$A18 &amp; "?")&gt;0,SUMIF('SOURCE LG'!$F:$F,$A18 &amp; "?", 'SOURCE LG'!$C:$C),"..."))</f>
        <v>...</v>
      </c>
      <c r="K18" s="587" t="str">
        <f>IF(COUNTIF('SOURCE CT'!$F:$F,$A18)&gt;0,SUMIF('SOURCE CT'!$F:$F,$A18,'SOURCE CT'!$C:$C),IF(COUNTIF('SOURCE CT'!$F:$F,$A18 &amp; "?")&gt;0,SUMIF('SOURCE CT'!$F:$F,$A18 &amp; "?", 'SOURCE CT'!$C:$C),"..."))</f>
        <v>...</v>
      </c>
      <c r="L18" s="630" t="str">
        <f>IF(COUNTIF('SOURCE GG'!$F:$F,$A18)&gt;0,SUMIF('SOURCE GG'!$F:$F,$A18,'SOURCE GG'!$C:$C),IF(COUNTIF('SOURCE GG'!$F:$F,$A18 &amp; "?")&gt;0,SUMIF('SOURCE GG'!$F:$F,$A18 &amp; "?", 'SOURCE GG'!$C:$C),IF(COUNT(H18:K18)&gt;0,SUM(H18:K18),"...")))</f>
        <v>...</v>
      </c>
      <c r="M18" s="629" t="str">
        <f>IF(COUNTIF('SOURCE NFPC'!$F:$F,$A18)&gt;0,SUMIF('SOURCE NFPC'!$F:$F,$A18,'SOURCE NFPC'!$C:$C),IF(COUNTIF('SOURCE NFPC'!$F:$F,$A18 &amp; "?")&gt;0,SUMIF('SOURCE NFPC'!$F:$F,$A18 &amp; "?", 'SOURCE NFPC'!$C:$C),"..."))</f>
        <v>...</v>
      </c>
      <c r="N18" s="587" t="str">
        <f>IF(COUNTIF('SOURCE CN'!$F:$F,$A18)&gt;0,SUMIF('SOURCE CN'!$F:$F,$A18,'SOURCE CN'!$C:$C),IF(COUNTIF('SOURCE CN'!$F:$F,$A18 &amp; "?")&gt;0,SUMIF('SOURCE CN'!$F:$F,$A18 &amp; "?", 'SOURCE CN'!$C:$C),"..."))</f>
        <v>...</v>
      </c>
      <c r="O18" s="587" t="str">
        <f>IF(COUNTIF('SOURCE NFPS'!$F:$F,$A18)&gt;0,SUMIF('SOURCE NFPS'!$F:$F,$A18,'SOURCE NFPS'!$C:$C),IF(COUNTIF('SOURCE NFPS'!$F:$F,$A18 &amp; "?")&gt;0,SUMIF('SOURCE NFPS'!$F:$F,$A18 &amp; "?", 'SOURCE NFPS'!$C:$C),IF(COUNT(L18:N18)&gt;0,SUM(L18:N18),"...")))</f>
        <v>...</v>
      </c>
      <c r="Q18" s="563">
        <f t="shared" si="0"/>
        <v>0</v>
      </c>
      <c r="R18" s="564">
        <f t="shared" si="1"/>
        <v>0</v>
      </c>
      <c r="S18" s="565">
        <f t="shared" si="2"/>
        <v>0</v>
      </c>
      <c r="U18" s="65">
        <v>8227</v>
      </c>
      <c r="V18" s="65" t="str">
        <f t="shared" si="3"/>
        <v>A8227</v>
      </c>
    </row>
    <row r="19" spans="1:22" ht="9.75" customHeight="1">
      <c r="A19" s="690" t="s">
        <v>2270</v>
      </c>
      <c r="B19" s="268" t="s">
        <v>1429</v>
      </c>
      <c r="C19" s="4" t="s">
        <v>1063</v>
      </c>
      <c r="D19" s="587" t="str">
        <f>IF(COUNTIF('SOURCE BA'!$F:$F,$A19)&gt;0,SUMIF('SOURCE BA'!$F:$F,$A19,'SOURCE BA'!$C:$C),IF(COUNTIF('SOURCE BA'!$F:$F,$A19 &amp; "?")&gt;0,SUMIF('SOURCE BA'!$F:$F,$A19 &amp; "?", 'SOURCE BA'!$C:$C),"..."))</f>
        <v>...</v>
      </c>
      <c r="E19" s="587" t="str">
        <f>IF(COUNTIF('SOURCE EA'!$F:$F,$A19)&gt;0,SUMIF('SOURCE EA'!$F:$F,$A19,'SOURCE EA'!$C:$C),IF(COUNTIF('SOURCE EA'!$F:$F,$A19 &amp; "?")&gt;0,SUMIF('SOURCE EA'!$F:$F,$A19 &amp; "?", 'SOURCE EA'!$C:$C),"..."))</f>
        <v>...</v>
      </c>
      <c r="F19" s="629" t="str">
        <f>IF(COUNTIF('SOURCE SS'!$F:$F,$A19)&gt;0,SUMIF('SOURCE SS'!$F:$F,$A19,'SOURCE SS'!$C:$C),IF(COUNTIF('SOURCE SS'!$F:$F,$A19 &amp; "?")&gt;0,SUMIF('SOURCE SS'!$F:$F,$A19 &amp; "?", 'SOURCE SS'!$C:$C),"..."))</f>
        <v>...</v>
      </c>
      <c r="G19" s="587" t="str">
        <f>IF(COUNTIF('SOURCE CC'!$F:$F,$A19)&gt;0,SUMIF('SOURCE CC'!$F:$F,$A19,'SOURCE CC'!$C:$C),IF(COUNTIF('SOURCE CC'!$F:$F,$A19 &amp; "?")&gt;0,SUMIF('SOURCE CC'!$F:$F,$A19 &amp; "?", 'SOURCE CC'!$C:$C),"..."))</f>
        <v>...</v>
      </c>
      <c r="H19" s="629" t="str">
        <f>IF(COUNTIF('SOURCE CG'!$F:$F,$A19)&gt;0,SUMIF('SOURCE CG'!$F:$F,$A19,'SOURCE CG'!$C:$C),IF(COUNTIF('SOURCE CG'!$F:$F,$A19 &amp; "?")&gt;0,SUMIF('SOURCE CG'!$F:$F,$A19 &amp; "?", 'SOURCE CG'!$C:$C),IF(COUNT(D19:G19)&gt;0,SUM(D19:G19),"...")))</f>
        <v>...</v>
      </c>
      <c r="I19" s="587" t="str">
        <f>IF(COUNTIF('SOURCE SG'!$F:$F,$A19)&gt;0,SUMIF('SOURCE SG'!$F:$F,$A19,'SOURCE SG'!$C:$C),IF(COUNTIF('SOURCE SG'!$F:$F,$A19 &amp; "?")&gt;0,SUMIF('SOURCE SG'!$F:$F,$A19 &amp; "?", 'SOURCE SG'!$C:$C),"..."))</f>
        <v>...</v>
      </c>
      <c r="J19" s="629" t="str">
        <f>IF(COUNTIF('SOURCE LG'!$F:$F,$A19)&gt;0,SUMIF('SOURCE LG'!$F:$F,$A19,'SOURCE LG'!$C:$C),IF(COUNTIF('SOURCE LG'!$F:$F,$A19 &amp; "?")&gt;0,SUMIF('SOURCE LG'!$F:$F,$A19 &amp; "?", 'SOURCE LG'!$C:$C),"..."))</f>
        <v>...</v>
      </c>
      <c r="K19" s="587" t="str">
        <f>IF(COUNTIF('SOURCE CT'!$F:$F,$A19)&gt;0,SUMIF('SOURCE CT'!$F:$F,$A19,'SOURCE CT'!$C:$C),IF(COUNTIF('SOURCE CT'!$F:$F,$A19 &amp; "?")&gt;0,SUMIF('SOURCE CT'!$F:$F,$A19 &amp; "?", 'SOURCE CT'!$C:$C),"..."))</f>
        <v>...</v>
      </c>
      <c r="L19" s="630" t="str">
        <f>IF(COUNTIF('SOURCE GG'!$F:$F,$A19)&gt;0,SUMIF('SOURCE GG'!$F:$F,$A19,'SOURCE GG'!$C:$C),IF(COUNTIF('SOURCE GG'!$F:$F,$A19 &amp; "?")&gt;0,SUMIF('SOURCE GG'!$F:$F,$A19 &amp; "?", 'SOURCE GG'!$C:$C),IF(COUNT(H19:K19)&gt;0,SUM(H19:K19),"...")))</f>
        <v>...</v>
      </c>
      <c r="M19" s="629" t="str">
        <f>IF(COUNTIF('SOURCE NFPC'!$F:$F,$A19)&gt;0,SUMIF('SOURCE NFPC'!$F:$F,$A19,'SOURCE NFPC'!$C:$C),IF(COUNTIF('SOURCE NFPC'!$F:$F,$A19 &amp; "?")&gt;0,SUMIF('SOURCE NFPC'!$F:$F,$A19 &amp; "?", 'SOURCE NFPC'!$C:$C),"..."))</f>
        <v>...</v>
      </c>
      <c r="N19" s="587" t="str">
        <f>IF(COUNTIF('SOURCE CN'!$F:$F,$A19)&gt;0,SUMIF('SOURCE CN'!$F:$F,$A19,'SOURCE CN'!$C:$C),IF(COUNTIF('SOURCE CN'!$F:$F,$A19 &amp; "?")&gt;0,SUMIF('SOURCE CN'!$F:$F,$A19 &amp; "?", 'SOURCE CN'!$C:$C),"..."))</f>
        <v>...</v>
      </c>
      <c r="O19" s="587" t="str">
        <f>IF(COUNTIF('SOURCE NFPS'!$F:$F,$A19)&gt;0,SUMIF('SOURCE NFPS'!$F:$F,$A19,'SOURCE NFPS'!$C:$C),IF(COUNTIF('SOURCE NFPS'!$F:$F,$A19 &amp; "?")&gt;0,SUMIF('SOURCE NFPS'!$F:$F,$A19 &amp; "?", 'SOURCE NFPS'!$C:$C),IF(COUNT(L19:N19)&gt;0,SUM(L19:N19),"...")))</f>
        <v>...</v>
      </c>
      <c r="Q19" s="563">
        <f t="shared" si="0"/>
        <v>0</v>
      </c>
      <c r="R19" s="564">
        <f t="shared" si="1"/>
        <v>0</v>
      </c>
      <c r="S19" s="565">
        <f t="shared" si="2"/>
        <v>0</v>
      </c>
      <c r="U19" s="65">
        <v>8228</v>
      </c>
      <c r="V19" s="65" t="str">
        <f t="shared" si="3"/>
        <v>A8228</v>
      </c>
    </row>
    <row r="20" spans="1:22" ht="9.75" customHeight="1">
      <c r="A20" s="690" t="s">
        <v>2271</v>
      </c>
      <c r="B20" s="268" t="s">
        <v>1412</v>
      </c>
      <c r="C20" s="4" t="s">
        <v>1063</v>
      </c>
      <c r="D20" s="587" t="str">
        <f>IF(COUNTIF('SOURCE BA'!$F:$F,$A20)&gt;0,SUMIF('SOURCE BA'!$F:$F,$A20,'SOURCE BA'!$C:$C),IF(COUNTIF('SOURCE BA'!$F:$F,$A20 &amp; "?")&gt;0,SUMIF('SOURCE BA'!$F:$F,$A20 &amp; "?", 'SOURCE BA'!$C:$C),"..."))</f>
        <v>...</v>
      </c>
      <c r="E20" s="587" t="str">
        <f>IF(COUNTIF('SOURCE EA'!$F:$F,$A20)&gt;0,SUMIF('SOURCE EA'!$F:$F,$A20,'SOURCE EA'!$C:$C),IF(COUNTIF('SOURCE EA'!$F:$F,$A20 &amp; "?")&gt;0,SUMIF('SOURCE EA'!$F:$F,$A20 &amp; "?", 'SOURCE EA'!$C:$C),"..."))</f>
        <v>...</v>
      </c>
      <c r="F20" s="629" t="str">
        <f>IF(COUNTIF('SOURCE SS'!$F:$F,$A20)&gt;0,SUMIF('SOURCE SS'!$F:$F,$A20,'SOURCE SS'!$C:$C),IF(COUNTIF('SOURCE SS'!$F:$F,$A20 &amp; "?")&gt;0,SUMIF('SOURCE SS'!$F:$F,$A20 &amp; "?", 'SOURCE SS'!$C:$C),"..."))</f>
        <v>...</v>
      </c>
      <c r="G20" s="587" t="str">
        <f>IF(COUNTIF('SOURCE CC'!$F:$F,$A20)&gt;0,SUMIF('SOURCE CC'!$F:$F,$A20,'SOURCE CC'!$C:$C),IF(COUNTIF('SOURCE CC'!$F:$F,$A20 &amp; "?")&gt;0,SUMIF('SOURCE CC'!$F:$F,$A20 &amp; "?", 'SOURCE CC'!$C:$C),"..."))</f>
        <v>...</v>
      </c>
      <c r="H20" s="629" t="str">
        <f>IF(COUNTIF('SOURCE CG'!$F:$F,$A20)&gt;0,SUMIF('SOURCE CG'!$F:$F,$A20,'SOURCE CG'!$C:$C),IF(COUNTIF('SOURCE CG'!$F:$F,$A20 &amp; "?")&gt;0,SUMIF('SOURCE CG'!$F:$F,$A20 &amp; "?", 'SOURCE CG'!$C:$C),IF(COUNT(D20:G20)&gt;0,SUM(D20:G20),"...")))</f>
        <v>...</v>
      </c>
      <c r="I20" s="587" t="str">
        <f>IF(COUNTIF('SOURCE SG'!$F:$F,$A20)&gt;0,SUMIF('SOURCE SG'!$F:$F,$A20,'SOURCE SG'!$C:$C),IF(COUNTIF('SOURCE SG'!$F:$F,$A20 &amp; "?")&gt;0,SUMIF('SOURCE SG'!$F:$F,$A20 &amp; "?", 'SOURCE SG'!$C:$C),"..."))</f>
        <v>...</v>
      </c>
      <c r="J20" s="629" t="str">
        <f>IF(COUNTIF('SOURCE LG'!$F:$F,$A20)&gt;0,SUMIF('SOURCE LG'!$F:$F,$A20,'SOURCE LG'!$C:$C),IF(COUNTIF('SOURCE LG'!$F:$F,$A20 &amp; "?")&gt;0,SUMIF('SOURCE LG'!$F:$F,$A20 &amp; "?", 'SOURCE LG'!$C:$C),"..."))</f>
        <v>...</v>
      </c>
      <c r="K20" s="587" t="str">
        <f>IF(COUNTIF('SOURCE CT'!$F:$F,$A20)&gt;0,SUMIF('SOURCE CT'!$F:$F,$A20,'SOURCE CT'!$C:$C),IF(COUNTIF('SOURCE CT'!$F:$F,$A20 &amp; "?")&gt;0,SUMIF('SOURCE CT'!$F:$F,$A20 &amp; "?", 'SOURCE CT'!$C:$C),"..."))</f>
        <v>...</v>
      </c>
      <c r="L20" s="630" t="str">
        <f>IF(COUNTIF('SOURCE GG'!$F:$F,$A20)&gt;0,SUMIF('SOURCE GG'!$F:$F,$A20,'SOURCE GG'!$C:$C),IF(COUNTIF('SOURCE GG'!$F:$F,$A20 &amp; "?")&gt;0,SUMIF('SOURCE GG'!$F:$F,$A20 &amp; "?", 'SOURCE GG'!$C:$C),IF(COUNT(H20:K20)&gt;0,SUM(H20:K20),"...")))</f>
        <v>...</v>
      </c>
      <c r="M20" s="629" t="str">
        <f>IF(COUNTIF('SOURCE NFPC'!$F:$F,$A20)&gt;0,SUMIF('SOURCE NFPC'!$F:$F,$A20,'SOURCE NFPC'!$C:$C),IF(COUNTIF('SOURCE NFPC'!$F:$F,$A20 &amp; "?")&gt;0,SUMIF('SOURCE NFPC'!$F:$F,$A20 &amp; "?", 'SOURCE NFPC'!$C:$C),"..."))</f>
        <v>...</v>
      </c>
      <c r="N20" s="587" t="str">
        <f>IF(COUNTIF('SOURCE CN'!$F:$F,$A20)&gt;0,SUMIF('SOURCE CN'!$F:$F,$A20,'SOURCE CN'!$C:$C),IF(COUNTIF('SOURCE CN'!$F:$F,$A20 &amp; "?")&gt;0,SUMIF('SOURCE CN'!$F:$F,$A20 &amp; "?", 'SOURCE CN'!$C:$C),"..."))</f>
        <v>...</v>
      </c>
      <c r="O20" s="587" t="str">
        <f>IF(COUNTIF('SOURCE NFPS'!$F:$F,$A20)&gt;0,SUMIF('SOURCE NFPS'!$F:$F,$A20,'SOURCE NFPS'!$C:$C),IF(COUNTIF('SOURCE NFPS'!$F:$F,$A20 &amp; "?")&gt;0,SUMIF('SOURCE NFPS'!$F:$F,$A20 &amp; "?", 'SOURCE NFPS'!$C:$C),IF(COUNT(L20:N20)&gt;0,SUM(L20:N20),"...")))</f>
        <v>...</v>
      </c>
      <c r="Q20" s="563">
        <f t="shared" si="0"/>
        <v>0</v>
      </c>
      <c r="R20" s="564">
        <f t="shared" si="1"/>
        <v>0</v>
      </c>
      <c r="S20" s="565">
        <f t="shared" si="2"/>
        <v>0</v>
      </c>
      <c r="U20" s="65">
        <v>8229</v>
      </c>
      <c r="V20" s="65" t="str">
        <f t="shared" si="3"/>
        <v>A8229</v>
      </c>
    </row>
    <row r="21" spans="1:22" s="284" customFormat="1" ht="15.75" customHeight="1">
      <c r="A21" s="688" t="s">
        <v>2272</v>
      </c>
      <c r="B21" s="265" t="s">
        <v>1642</v>
      </c>
      <c r="C21" s="265" t="s">
        <v>1063</v>
      </c>
      <c r="D21" s="584" t="str">
        <f>IF(COUNTIF('SOURCE BA'!$F:$F,$A21)&gt;0,SUMIF('SOURCE BA'!$F:$F,$A21,'SOURCE BA'!$C:$C),IF(COUNT(D22,D29)&gt;0, SUM(D22,D29),IF(COUNTIF('SOURCE BA'!$F:$F,$A21 &amp; "?")&gt;0,SUMIF('SOURCE BA'!$F:$F,$A21 &amp; "?", 'SOURCE BA'!$C:$C),"...")))</f>
        <v>...</v>
      </c>
      <c r="E21" s="584" t="str">
        <f>IF(COUNTIF('SOURCE EA'!$F:$F,$A21)&gt;0,SUMIF('SOURCE EA'!$F:$F,$A21,'SOURCE EA'!$C:$C),IF(COUNT(E22,E29)&gt;0, SUM(E22,E29),IF(COUNTIF('SOURCE EA'!$F:$F,$A21 &amp; "?")&gt;0,SUMIF('SOURCE EA'!$F:$F,$A21 &amp; "?", 'SOURCE EA'!$C:$C),"...")))</f>
        <v>...</v>
      </c>
      <c r="F21" s="584" t="str">
        <f>IF(COUNTIF('SOURCE SS'!$F:$F,$A21)&gt;0,SUMIF('SOURCE SS'!$F:$F,$A21,'SOURCE SS'!$C:$C),IF(COUNT(F22,F29)&gt;0, SUM(F22,F29),IF(COUNTIF('SOURCE SS'!$F:$F,$A21 &amp; "?")&gt;0,SUMIF('SOURCE SS'!$F:$F,$A21 &amp; "?", 'SOURCE SS'!$C:$C),"...")))</f>
        <v>...</v>
      </c>
      <c r="G21" s="584" t="str">
        <f>IF(COUNTIF('SOURCE CC'!$F:$F,$A21)&gt;0,SUMIF('SOURCE CC'!$F:$F,$A21,'SOURCE CC'!$C:$C),IF(COUNT(G22,G29)&gt;0, SUM(G22,G29),IF(COUNTIF('SOURCE CC'!$F:$F,$A21 &amp; "?")&gt;0,SUMIF('SOURCE CC'!$F:$F,$A21 &amp; "?", 'SOURCE CC'!$C:$C),"...")))</f>
        <v>...</v>
      </c>
      <c r="H21" s="635" t="str">
        <f>IF(COUNTIF('SOURCE CG'!$F:$F,$A21)&gt;0,SUMIF('SOURCE CG'!$F:$F,$A21,'SOURCE CG'!$C:$C),IF(COUNT(H22,H29)&gt;0, SUM(H22,H29),IF(COUNTIF('SOURCE CG'!$F:$F,$A21 &amp; "?")&gt;0,SUMIF('SOURCE CG'!$F:$F,$A21 &amp; "?", 'SOURCE CG'!$C:$C),IF(COUNT(D21:G21)&gt;0,SUM(D21:G21),"..."))))</f>
        <v>...</v>
      </c>
      <c r="I21" s="584" t="str">
        <f>IF(COUNTIF('SOURCE SG'!$F:$F,$A21)&gt;0,SUMIF('SOURCE SG'!$F:$F,$A21,'SOURCE SG'!$C:$C),IF(COUNT(I22,I29)&gt;0, SUM(I22,I29),IF(COUNTIF('SOURCE SG'!$F:$F,$A21 &amp; "?")&gt;0,SUMIF('SOURCE SG'!$F:$F,$A21 &amp; "?", 'SOURCE SG'!$C:$C),"...")))</f>
        <v>...</v>
      </c>
      <c r="J21" s="584" t="str">
        <f>IF(COUNTIF('SOURCE LG'!$F:$F,$A21)&gt;0,SUMIF('SOURCE LG'!$F:$F,$A21,'SOURCE LG'!$C:$C),IF(COUNT(J22,J29)&gt;0, SUM(J22,J29),IF(COUNTIF('SOURCE LG'!$F:$F,$A21 &amp; "?")&gt;0,SUMIF('SOURCE LG'!$F:$F,$A21 &amp; "?", 'SOURCE LG'!$C:$C),"...")))</f>
        <v>...</v>
      </c>
      <c r="K21" s="584" t="str">
        <f>IF(COUNTIF('SOURCE CT'!$F:$F,$A21)&gt;0,SUMIF('SOURCE CT'!$F:$F,$A21,'SOURCE CT'!$C:$C),IF(COUNT(K22,K29)&gt;0, SUM(K22,K29),IF(COUNTIF('SOURCE CT'!$F:$F,$A21 &amp; "?")&gt;0,SUMIF('SOURCE CT'!$F:$F,$A21 &amp; "?", 'SOURCE CT'!$C:$C),"...")))</f>
        <v>...</v>
      </c>
      <c r="L21" s="636" t="str">
        <f>IF(COUNTIF('SOURCE GG'!$F:$F,$A21)&gt;0,SUMIF('SOURCE GG'!$F:$F,$A21,'SOURCE GG'!$C:$C),IF(COUNT(L22,L29)&gt;0, SUM(L22,L29),IF(COUNTIF('SOURCE GG'!$F:$F,$A21 &amp; "?")&gt;0,SUMIF('SOURCE GG'!$F:$F,$A21 &amp; "?", 'SOURCE GG'!$C:$C),IF(COUNT(H21:K21)&gt;0,SUM(H21:K21),"..."))))</f>
        <v>...</v>
      </c>
      <c r="M21" s="584" t="str">
        <f>IF(COUNTIF('SOURCE NFPC'!$F:$F,$A21)&gt;0,SUMIF('SOURCE NFPC'!$F:$F,$A21,'SOURCE NFPC'!$C:$C),IF(COUNT(M22,M29)&gt;0, SUM(M22,M29),IF(COUNTIF('SOURCE NFPC'!$F:$F,$A21 &amp; "?")&gt;0,SUMIF('SOURCE NFPC'!$F:$F,$A21 &amp; "?", 'SOURCE NFPC'!$C:$C),"...")))</f>
        <v>...</v>
      </c>
      <c r="N21" s="584" t="str">
        <f>IF(COUNTIF('SOURCE CN'!$F:$F,$A21)&gt;0,SUMIF('SOURCE CN'!$F:$F,$A21,'SOURCE CN'!$C:$C),IF(COUNT(N22,N29)&gt;0, SUM(N22,N29),IF(COUNTIF('SOURCE CN'!$F:$F,$A21 &amp; "?")&gt;0,SUMIF('SOURCE CN'!$F:$F,$A21 &amp; "?", 'SOURCE CN'!$C:$C),"...")))</f>
        <v>...</v>
      </c>
      <c r="O21" s="584" t="str">
        <f>IF(COUNTIF('SOURCE NFPS'!$F:$F,$A21)&gt;0,SUMIF('SOURCE NFPS'!$F:$F,$A21,'SOURCE NFPS'!$C:$C),IF(COUNT(O22,O29)&gt;0, SUM(O22,O29),IF(COUNTIF('SOURCE NFPS'!$F:$F,$A21 &amp; "?")&gt;0,SUMIF('SOURCE NFPS'!$F:$F,$A21 &amp; "?", 'SOURCE NFPS'!$C:$C),IF(COUNT(L21:N21)&gt;0,SUM(L21:N21),"..."))))</f>
        <v>...</v>
      </c>
      <c r="Q21" s="557">
        <f t="shared" si="0"/>
        <v>0</v>
      </c>
      <c r="R21" s="558">
        <f t="shared" si="1"/>
        <v>0</v>
      </c>
      <c r="S21" s="559">
        <f t="shared" si="2"/>
        <v>0</v>
      </c>
      <c r="U21" s="93">
        <v>83</v>
      </c>
      <c r="V21" s="93" t="str">
        <f t="shared" si="3"/>
        <v>A83</v>
      </c>
    </row>
    <row r="22" spans="1:22" ht="15.75" customHeight="1">
      <c r="A22" s="689" t="s">
        <v>2273</v>
      </c>
      <c r="B22" s="267" t="s">
        <v>821</v>
      </c>
      <c r="C22" s="4" t="s">
        <v>1063</v>
      </c>
      <c r="D22" s="605" t="str">
        <f>IF(COUNTIF('SOURCE BA'!$F:$F,$A22)&gt;0,SUMIF('SOURCE BA'!$F:$F,$A22,'SOURCE BA'!$C:$C),IF(COUNT(D23:D28)&gt;0, SUM(D23:D28),IF(COUNTIF('SOURCE BA'!$F:$F,$A22 &amp; "?")&gt;0,SUMIF('SOURCE BA'!$F:$F,$A22 &amp; "?", 'SOURCE BA'!$C:$C),"...")))</f>
        <v>...</v>
      </c>
      <c r="E22" s="605" t="str">
        <f>IF(COUNTIF('SOURCE EA'!$F:$F,$A22)&gt;0,SUMIF('SOURCE EA'!$F:$F,$A22,'SOURCE EA'!$C:$C),IF(COUNT(E23:E28)&gt;0, SUM(E23:E28),IF(COUNTIF('SOURCE EA'!$F:$F,$A22 &amp; "?")&gt;0,SUMIF('SOURCE EA'!$F:$F,$A22 &amp; "?", 'SOURCE EA'!$C:$C),"...")))</f>
        <v>...</v>
      </c>
      <c r="F22" s="605" t="str">
        <f>IF(COUNTIF('SOURCE SS'!$F:$F,$A22)&gt;0,SUMIF('SOURCE SS'!$F:$F,$A22,'SOURCE SS'!$C:$C),IF(COUNT(F23:F28)&gt;0, SUM(F23:F28),IF(COUNTIF('SOURCE SS'!$F:$F,$A22 &amp; "?")&gt;0,SUMIF('SOURCE SS'!$F:$F,$A22 &amp; "?", 'SOURCE SS'!$C:$C),"...")))</f>
        <v>...</v>
      </c>
      <c r="G22" s="605" t="str">
        <f>IF(COUNTIF('SOURCE CC'!$F:$F,$A22)&gt;0,SUMIF('SOURCE CC'!$F:$F,$A22,'SOURCE CC'!$C:$C),IF(COUNT(G23:G28)&gt;0, SUM(G23:G28),IF(COUNTIF('SOURCE CC'!$F:$F,$A22 &amp; "?")&gt;0,SUMIF('SOURCE CC'!$F:$F,$A22 &amp; "?", 'SOURCE CC'!$C:$C),"...")))</f>
        <v>...</v>
      </c>
      <c r="H22" s="631" t="str">
        <f>IF(COUNTIF('SOURCE CG'!$F:$F,$A22)&gt;0,SUMIF('SOURCE CG'!$F:$F,$A22,'SOURCE CG'!$C:$C),IF(COUNT(H23:H28)&gt;0, SUM(H23:H28),IF(COUNTIF('SOURCE CG'!$F:$F,$A22 &amp; "?")&gt;0,SUMIF('SOURCE CG'!$F:$F,$A22 &amp; "?", 'SOURCE CG'!$C:$C),IF(COUNT(D22:G22)&gt;0,SUM(D22:G22),"..."))))</f>
        <v>...</v>
      </c>
      <c r="I22" s="605" t="str">
        <f>IF(COUNTIF('SOURCE SG'!$F:$F,$A22)&gt;0,SUMIF('SOURCE SG'!$F:$F,$A22,'SOURCE SG'!$C:$C),IF(COUNT(I23:I28)&gt;0, SUM(I23:I28),IF(COUNTIF('SOURCE SG'!$F:$F,$A22 &amp; "?")&gt;0,SUMIF('SOURCE SG'!$F:$F,$A22 &amp; "?", 'SOURCE SG'!$C:$C),"...")))</f>
        <v>...</v>
      </c>
      <c r="J22" s="605" t="str">
        <f>IF(COUNTIF('SOURCE LG'!$F:$F,$A22)&gt;0,SUMIF('SOURCE LG'!$F:$F,$A22,'SOURCE LG'!$C:$C),IF(COUNT(J23:J28)&gt;0, SUM(J23:J28),IF(COUNTIF('SOURCE LG'!$F:$F,$A22 &amp; "?")&gt;0,SUMIF('SOURCE LG'!$F:$F,$A22 &amp; "?", 'SOURCE LG'!$C:$C),"...")))</f>
        <v>...</v>
      </c>
      <c r="K22" s="605" t="str">
        <f>IF(COUNTIF('SOURCE CT'!$F:$F,$A22)&gt;0,SUMIF('SOURCE CT'!$F:$F,$A22,'SOURCE CT'!$C:$C),IF(COUNT(K23:K28)&gt;0, SUM(K23:K28),IF(COUNTIF('SOURCE CT'!$F:$F,$A22 &amp; "?")&gt;0,SUMIF('SOURCE CT'!$F:$F,$A22 &amp; "?", 'SOURCE CT'!$C:$C),"...")))</f>
        <v>...</v>
      </c>
      <c r="L22" s="632" t="str">
        <f>IF(COUNTIF('SOURCE GG'!$F:$F,$A22)&gt;0,SUMIF('SOURCE GG'!$F:$F,$A22,'SOURCE GG'!$C:$C),IF(COUNT(L23:L28)&gt;0, SUM(L23:L28),IF(COUNTIF('SOURCE GG'!$F:$F,$A22 &amp; "?")&gt;0,SUMIF('SOURCE GG'!$F:$F,$A22 &amp; "?", 'SOURCE GG'!$C:$C),IF(COUNT(H22:K22)&gt;0,SUM(H22:K22),"..."))))</f>
        <v>...</v>
      </c>
      <c r="M22" s="605" t="str">
        <f>IF(COUNTIF('SOURCE NFPC'!$F:$F,$A22)&gt;0,SUMIF('SOURCE NFPC'!$F:$F,$A22,'SOURCE NFPC'!$C:$C),IF(COUNT(M23:M28)&gt;0, SUM(M23:M28),IF(COUNTIF('SOURCE NFPC'!$F:$F,$A22 &amp; "?")&gt;0,SUMIF('SOURCE NFPC'!$F:$F,$A22 &amp; "?", 'SOURCE NFPC'!$C:$C),"...")))</f>
        <v>...</v>
      </c>
      <c r="N22" s="605" t="str">
        <f>IF(COUNTIF('SOURCE CN'!$F:$F,$A22)&gt;0,SUMIF('SOURCE CN'!$F:$F,$A22,'SOURCE CN'!$C:$C),IF(COUNT(N23:N28)&gt;0, SUM(N23:N28),IF(COUNTIF('SOURCE CN'!$F:$F,$A22 &amp; "?")&gt;0,SUMIF('SOURCE CN'!$F:$F,$A22 &amp; "?", 'SOURCE CN'!$C:$C),"...")))</f>
        <v>...</v>
      </c>
      <c r="O22" s="605" t="str">
        <f>IF(COUNTIF('SOURCE NFPS'!$F:$F,$A22)&gt;0,SUMIF('SOURCE NFPS'!$F:$F,$A22,'SOURCE NFPS'!$C:$C),IF(COUNT(O23:O28)&gt;0, SUM(O23:O28),IF(COUNTIF('SOURCE NFPS'!$F:$F,$A22 &amp; "?")&gt;0,SUMIF('SOURCE NFPS'!$F:$F,$A22 &amp; "?", 'SOURCE NFPS'!$C:$C),IF(COUNT(L22:N22)&gt;0,SUM(L22:N22),"..."))))</f>
        <v>...</v>
      </c>
      <c r="Q22" s="563">
        <f t="shared" si="0"/>
        <v>0</v>
      </c>
      <c r="R22" s="564">
        <f t="shared" si="1"/>
        <v>0</v>
      </c>
      <c r="S22" s="565">
        <f t="shared" si="2"/>
        <v>0</v>
      </c>
      <c r="U22" s="63">
        <v>831</v>
      </c>
      <c r="V22" s="63" t="str">
        <f t="shared" si="3"/>
        <v>A831</v>
      </c>
    </row>
    <row r="23" spans="1:22" ht="9.75" customHeight="1">
      <c r="A23" s="690" t="s">
        <v>2274</v>
      </c>
      <c r="B23" s="268" t="s">
        <v>1413</v>
      </c>
      <c r="C23" s="4" t="s">
        <v>1063</v>
      </c>
      <c r="D23" s="587" t="str">
        <f>IF(COUNTIF('SOURCE BA'!$F:$F,$A23)&gt;0,SUMIF('SOURCE BA'!$F:$F,$A23,'SOURCE BA'!$C:$C),IF(COUNTIF('SOURCE BA'!$F:$F,$A23 &amp; "?")&gt;0,SUMIF('SOURCE BA'!$F:$F,$A23 &amp; "?", 'SOURCE BA'!$C:$C),"..."))</f>
        <v>...</v>
      </c>
      <c r="E23" s="587" t="str">
        <f>IF(COUNTIF('SOURCE EA'!$F:$F,$A23)&gt;0,SUMIF('SOURCE EA'!$F:$F,$A23,'SOURCE EA'!$C:$C),IF(COUNTIF('SOURCE EA'!$F:$F,$A23 &amp; "?")&gt;0,SUMIF('SOURCE EA'!$F:$F,$A23 &amp; "?", 'SOURCE EA'!$C:$C),"..."))</f>
        <v>...</v>
      </c>
      <c r="F23" s="587" t="str">
        <f>IF(COUNTIF('SOURCE SS'!$F:$F,$A23)&gt;0,SUMIF('SOURCE SS'!$F:$F,$A23,'SOURCE SS'!$C:$C),IF(COUNTIF('SOURCE SS'!$F:$F,$A23 &amp; "?")&gt;0,SUMIF('SOURCE SS'!$F:$F,$A23 &amp; "?", 'SOURCE SS'!$C:$C),"..."))</f>
        <v>...</v>
      </c>
      <c r="G23" s="587" t="str">
        <f>IF(COUNTIF('SOURCE CC'!$F:$F,$A23)&gt;0,SUMIF('SOURCE CC'!$F:$F,$A23,'SOURCE CC'!$C:$C),IF(COUNTIF('SOURCE CC'!$F:$F,$A23 &amp; "?")&gt;0,SUMIF('SOURCE CC'!$F:$F,$A23 &amp; "?", 'SOURCE CC'!$C:$C),"..."))</f>
        <v>...</v>
      </c>
      <c r="H23" s="629" t="str">
        <f>IF(COUNTIF('SOURCE CG'!$F:$F,$A23)&gt;0,SUMIF('SOURCE CG'!$F:$F,$A23,'SOURCE CG'!$C:$C),IF(COUNTIF('SOURCE CG'!$F:$F,$A23 &amp; "?")&gt;0,SUMIF('SOURCE CG'!$F:$F,$A23 &amp; "?", 'SOURCE CG'!$C:$C),IF(COUNT(D23:G23)&gt;0,SUM(D23:G23),"...")))</f>
        <v>...</v>
      </c>
      <c r="I23" s="587" t="str">
        <f>IF(COUNTIF('SOURCE SG'!$F:$F,$A23)&gt;0,SUMIF('SOURCE SG'!$F:$F,$A23,'SOURCE SG'!$C:$C),IF(COUNTIF('SOURCE SG'!$F:$F,$A23 &amp; "?")&gt;0,SUMIF('SOURCE SG'!$F:$F,$A23 &amp; "?", 'SOURCE SG'!$C:$C),"..."))</f>
        <v>...</v>
      </c>
      <c r="J23" s="587" t="str">
        <f>IF(COUNTIF('SOURCE LG'!$F:$F,$A23)&gt;0,SUMIF('SOURCE LG'!$F:$F,$A23,'SOURCE LG'!$C:$C),IF(COUNTIF('SOURCE LG'!$F:$F,$A23 &amp; "?")&gt;0,SUMIF('SOURCE LG'!$F:$F,$A23 &amp; "?", 'SOURCE LG'!$C:$C),"..."))</f>
        <v>...</v>
      </c>
      <c r="K23" s="587" t="str">
        <f>IF(COUNTIF('SOURCE CT'!$F:$F,$A23)&gt;0,SUMIF('SOURCE CT'!$F:$F,$A23,'SOURCE CT'!$C:$C),IF(COUNTIF('SOURCE CT'!$F:$F,$A23 &amp; "?")&gt;0,SUMIF('SOURCE CT'!$F:$F,$A23 &amp; "?", 'SOURCE CT'!$C:$C),"..."))</f>
        <v>...</v>
      </c>
      <c r="L23" s="630" t="str">
        <f>IF(COUNTIF('SOURCE GG'!$F:$F,$A23)&gt;0,SUMIF('SOURCE GG'!$F:$F,$A23,'SOURCE GG'!$C:$C),IF(COUNTIF('SOURCE GG'!$F:$F,$A23 &amp; "?")&gt;0,SUMIF('SOURCE GG'!$F:$F,$A23 &amp; "?", 'SOURCE GG'!$C:$C),IF(COUNT(H23:K23)&gt;0,SUM(H23:K23),"...")))</f>
        <v>...</v>
      </c>
      <c r="M23" s="587" t="str">
        <f>IF(COUNTIF('SOURCE NFPC'!$F:$F,$A23)&gt;0,SUMIF('SOURCE NFPC'!$F:$F,$A23,'SOURCE NFPC'!$C:$C),IF(COUNTIF('SOURCE NFPC'!$F:$F,$A23 &amp; "?")&gt;0,SUMIF('SOURCE NFPC'!$F:$F,$A23 &amp; "?", 'SOURCE NFPC'!$C:$C),"..."))</f>
        <v>...</v>
      </c>
      <c r="N23" s="587" t="str">
        <f>IF(COUNTIF('SOURCE CN'!$F:$F,$A23)&gt;0,SUMIF('SOURCE CN'!$F:$F,$A23,'SOURCE CN'!$C:$C),IF(COUNTIF('SOURCE CN'!$F:$F,$A23 &amp; "?")&gt;0,SUMIF('SOURCE CN'!$F:$F,$A23 &amp; "?", 'SOURCE CN'!$C:$C),"..."))</f>
        <v>...</v>
      </c>
      <c r="O23" s="587" t="str">
        <f>IF(COUNTIF('SOURCE NFPS'!$F:$F,$A23)&gt;0,SUMIF('SOURCE NFPS'!$F:$F,$A23,'SOURCE NFPS'!$C:$C),IF(COUNTIF('SOURCE NFPS'!$F:$F,$A23 &amp; "?")&gt;0,SUMIF('SOURCE NFPS'!$F:$F,$A23 &amp; "?", 'SOURCE NFPS'!$C:$C),IF(COUNT(L23:N23)&gt;0,SUM(L23:N23),"...")))</f>
        <v>...</v>
      </c>
      <c r="Q23" s="563">
        <f t="shared" si="0"/>
        <v>0</v>
      </c>
      <c r="R23" s="564">
        <f t="shared" si="1"/>
        <v>0</v>
      </c>
      <c r="S23" s="565">
        <f t="shared" si="2"/>
        <v>0</v>
      </c>
      <c r="U23" s="65">
        <v>8311</v>
      </c>
      <c r="V23" s="65" t="str">
        <f t="shared" si="3"/>
        <v>A8311</v>
      </c>
    </row>
    <row r="24" spans="1:22" ht="9.75" customHeight="1">
      <c r="A24" s="690" t="s">
        <v>2275</v>
      </c>
      <c r="B24" s="268" t="s">
        <v>1353</v>
      </c>
      <c r="C24" s="4" t="s">
        <v>1063</v>
      </c>
      <c r="D24" s="587" t="str">
        <f>IF(COUNTIF('SOURCE BA'!$F:$F,$A24)&gt;0,SUMIF('SOURCE BA'!$F:$F,$A24,'SOURCE BA'!$C:$C),IF(COUNTIF('SOURCE BA'!$F:$F,$A24 &amp; "?")&gt;0,SUMIF('SOURCE BA'!$F:$F,$A24 &amp; "?", 'SOURCE BA'!$C:$C),"..."))</f>
        <v>...</v>
      </c>
      <c r="E24" s="587" t="str">
        <f>IF(COUNTIF('SOURCE EA'!$F:$F,$A24)&gt;0,SUMIF('SOURCE EA'!$F:$F,$A24,'SOURCE EA'!$C:$C),IF(COUNTIF('SOURCE EA'!$F:$F,$A24 &amp; "?")&gt;0,SUMIF('SOURCE EA'!$F:$F,$A24 &amp; "?", 'SOURCE EA'!$C:$C),"..."))</f>
        <v>...</v>
      </c>
      <c r="F24" s="587" t="str">
        <f>IF(COUNTIF('SOURCE SS'!$F:$F,$A24)&gt;0,SUMIF('SOURCE SS'!$F:$F,$A24,'SOURCE SS'!$C:$C),IF(COUNTIF('SOURCE SS'!$F:$F,$A24 &amp; "?")&gt;0,SUMIF('SOURCE SS'!$F:$F,$A24 &amp; "?", 'SOURCE SS'!$C:$C),"..."))</f>
        <v>...</v>
      </c>
      <c r="G24" s="587" t="str">
        <f>IF(COUNTIF('SOURCE CC'!$F:$F,$A24)&gt;0,SUMIF('SOURCE CC'!$F:$F,$A24,'SOURCE CC'!$C:$C),IF(COUNTIF('SOURCE CC'!$F:$F,$A24 &amp; "?")&gt;0,SUMIF('SOURCE CC'!$F:$F,$A24 &amp; "?", 'SOURCE CC'!$C:$C),"..."))</f>
        <v>...</v>
      </c>
      <c r="H24" s="629" t="str">
        <f>IF(COUNTIF('SOURCE CG'!$F:$F,$A24)&gt;0,SUMIF('SOURCE CG'!$F:$F,$A24,'SOURCE CG'!$C:$C),IF(COUNTIF('SOURCE CG'!$F:$F,$A24 &amp; "?")&gt;0,SUMIF('SOURCE CG'!$F:$F,$A24 &amp; "?", 'SOURCE CG'!$C:$C),IF(COUNT(D24:G24)&gt;0,SUM(D24:G24),"...")))</f>
        <v>...</v>
      </c>
      <c r="I24" s="587" t="str">
        <f>IF(COUNTIF('SOURCE SG'!$F:$F,$A24)&gt;0,SUMIF('SOURCE SG'!$F:$F,$A24,'SOURCE SG'!$C:$C),IF(COUNTIF('SOURCE SG'!$F:$F,$A24 &amp; "?")&gt;0,SUMIF('SOURCE SG'!$F:$F,$A24 &amp; "?", 'SOURCE SG'!$C:$C),"..."))</f>
        <v>...</v>
      </c>
      <c r="J24" s="587" t="str">
        <f>IF(COUNTIF('SOURCE LG'!$F:$F,$A24)&gt;0,SUMIF('SOURCE LG'!$F:$F,$A24,'SOURCE LG'!$C:$C),IF(COUNTIF('SOURCE LG'!$F:$F,$A24 &amp; "?")&gt;0,SUMIF('SOURCE LG'!$F:$F,$A24 &amp; "?", 'SOURCE LG'!$C:$C),"..."))</f>
        <v>...</v>
      </c>
      <c r="K24" s="587" t="str">
        <f>IF(COUNTIF('SOURCE CT'!$F:$F,$A24)&gt;0,SUMIF('SOURCE CT'!$F:$F,$A24,'SOURCE CT'!$C:$C),IF(COUNTIF('SOURCE CT'!$F:$F,$A24 &amp; "?")&gt;0,SUMIF('SOURCE CT'!$F:$F,$A24 &amp; "?", 'SOURCE CT'!$C:$C),"..."))</f>
        <v>...</v>
      </c>
      <c r="L24" s="630" t="str">
        <f>IF(COUNTIF('SOURCE GG'!$F:$F,$A24)&gt;0,SUMIF('SOURCE GG'!$F:$F,$A24,'SOURCE GG'!$C:$C),IF(COUNTIF('SOURCE GG'!$F:$F,$A24 &amp; "?")&gt;0,SUMIF('SOURCE GG'!$F:$F,$A24 &amp; "?", 'SOURCE GG'!$C:$C),IF(COUNT(H24:K24)&gt;0,SUM(H24:K24),"...")))</f>
        <v>...</v>
      </c>
      <c r="M24" s="587" t="str">
        <f>IF(COUNTIF('SOURCE NFPC'!$F:$F,$A24)&gt;0,SUMIF('SOURCE NFPC'!$F:$F,$A24,'SOURCE NFPC'!$C:$C),IF(COUNTIF('SOURCE NFPC'!$F:$F,$A24 &amp; "?")&gt;0,SUMIF('SOURCE NFPC'!$F:$F,$A24 &amp; "?", 'SOURCE NFPC'!$C:$C),"..."))</f>
        <v>...</v>
      </c>
      <c r="N24" s="587" t="str">
        <f>IF(COUNTIF('SOURCE CN'!$F:$F,$A24)&gt;0,SUMIF('SOURCE CN'!$F:$F,$A24,'SOURCE CN'!$C:$C),IF(COUNTIF('SOURCE CN'!$F:$F,$A24 &amp; "?")&gt;0,SUMIF('SOURCE CN'!$F:$F,$A24 &amp; "?", 'SOURCE CN'!$C:$C),"..."))</f>
        <v>...</v>
      </c>
      <c r="O24" s="587" t="str">
        <f>IF(COUNTIF('SOURCE NFPS'!$F:$F,$A24)&gt;0,SUMIF('SOURCE NFPS'!$F:$F,$A24,'SOURCE NFPS'!$C:$C),IF(COUNTIF('SOURCE NFPS'!$F:$F,$A24 &amp; "?")&gt;0,SUMIF('SOURCE NFPS'!$F:$F,$A24 &amp; "?", 'SOURCE NFPS'!$C:$C),IF(COUNT(L24:N24)&gt;0,SUM(L24:N24),"...")))</f>
        <v>...</v>
      </c>
      <c r="Q24" s="563">
        <f t="shared" si="0"/>
        <v>0</v>
      </c>
      <c r="R24" s="564">
        <f t="shared" si="1"/>
        <v>0</v>
      </c>
      <c r="S24" s="565">
        <f t="shared" si="2"/>
        <v>0</v>
      </c>
      <c r="U24" s="65">
        <v>8312</v>
      </c>
      <c r="V24" s="65" t="str">
        <f t="shared" si="3"/>
        <v>A8312</v>
      </c>
    </row>
    <row r="25" spans="1:22" ht="9.75" customHeight="1">
      <c r="A25" s="690" t="s">
        <v>2276</v>
      </c>
      <c r="B25" s="268" t="s">
        <v>1354</v>
      </c>
      <c r="C25" s="4" t="s">
        <v>1063</v>
      </c>
      <c r="D25" s="587" t="str">
        <f>IF(COUNTIF('SOURCE BA'!$F:$F,$A25)&gt;0,SUMIF('SOURCE BA'!$F:$F,$A25,'SOURCE BA'!$C:$C),IF(COUNTIF('SOURCE BA'!$F:$F,$A25 &amp; "?")&gt;0,SUMIF('SOURCE BA'!$F:$F,$A25 &amp; "?", 'SOURCE BA'!$C:$C),"..."))</f>
        <v>...</v>
      </c>
      <c r="E25" s="587" t="str">
        <f>IF(COUNTIF('SOURCE EA'!$F:$F,$A25)&gt;0,SUMIF('SOURCE EA'!$F:$F,$A25,'SOURCE EA'!$C:$C),IF(COUNTIF('SOURCE EA'!$F:$F,$A25 &amp; "?")&gt;0,SUMIF('SOURCE EA'!$F:$F,$A25 &amp; "?", 'SOURCE EA'!$C:$C),"..."))</f>
        <v>...</v>
      </c>
      <c r="F25" s="587" t="str">
        <f>IF(COUNTIF('SOURCE SS'!$F:$F,$A25)&gt;0,SUMIF('SOURCE SS'!$F:$F,$A25,'SOURCE SS'!$C:$C),IF(COUNTIF('SOURCE SS'!$F:$F,$A25 &amp; "?")&gt;0,SUMIF('SOURCE SS'!$F:$F,$A25 &amp; "?", 'SOURCE SS'!$C:$C),"..."))</f>
        <v>...</v>
      </c>
      <c r="G25" s="587" t="str">
        <f>IF(COUNTIF('SOURCE CC'!$F:$F,$A25)&gt;0,SUMIF('SOURCE CC'!$F:$F,$A25,'SOURCE CC'!$C:$C),IF(COUNTIF('SOURCE CC'!$F:$F,$A25 &amp; "?")&gt;0,SUMIF('SOURCE CC'!$F:$F,$A25 &amp; "?", 'SOURCE CC'!$C:$C),"..."))</f>
        <v>...</v>
      </c>
      <c r="H25" s="629" t="str">
        <f>IF(COUNTIF('SOURCE CG'!$F:$F,$A25)&gt;0,SUMIF('SOURCE CG'!$F:$F,$A25,'SOURCE CG'!$C:$C),IF(COUNTIF('SOURCE CG'!$F:$F,$A25 &amp; "?")&gt;0,SUMIF('SOURCE CG'!$F:$F,$A25 &amp; "?", 'SOURCE CG'!$C:$C),IF(COUNT(D25:G25)&gt;0,SUM(D25:G25),"...")))</f>
        <v>...</v>
      </c>
      <c r="I25" s="587" t="str">
        <f>IF(COUNTIF('SOURCE SG'!$F:$F,$A25)&gt;0,SUMIF('SOURCE SG'!$F:$F,$A25,'SOURCE SG'!$C:$C),IF(COUNTIF('SOURCE SG'!$F:$F,$A25 &amp; "?")&gt;0,SUMIF('SOURCE SG'!$F:$F,$A25 &amp; "?", 'SOURCE SG'!$C:$C),"..."))</f>
        <v>...</v>
      </c>
      <c r="J25" s="587" t="str">
        <f>IF(COUNTIF('SOURCE LG'!$F:$F,$A25)&gt;0,SUMIF('SOURCE LG'!$F:$F,$A25,'SOURCE LG'!$C:$C),IF(COUNTIF('SOURCE LG'!$F:$F,$A25 &amp; "?")&gt;0,SUMIF('SOURCE LG'!$F:$F,$A25 &amp; "?", 'SOURCE LG'!$C:$C),"..."))</f>
        <v>...</v>
      </c>
      <c r="K25" s="587" t="str">
        <f>IF(COUNTIF('SOURCE CT'!$F:$F,$A25)&gt;0,SUMIF('SOURCE CT'!$F:$F,$A25,'SOURCE CT'!$C:$C),IF(COUNTIF('SOURCE CT'!$F:$F,$A25 &amp; "?")&gt;0,SUMIF('SOURCE CT'!$F:$F,$A25 &amp; "?", 'SOURCE CT'!$C:$C),"..."))</f>
        <v>...</v>
      </c>
      <c r="L25" s="630" t="str">
        <f>IF(COUNTIF('SOURCE GG'!$F:$F,$A25)&gt;0,SUMIF('SOURCE GG'!$F:$F,$A25,'SOURCE GG'!$C:$C),IF(COUNTIF('SOURCE GG'!$F:$F,$A25 &amp; "?")&gt;0,SUMIF('SOURCE GG'!$F:$F,$A25 &amp; "?", 'SOURCE GG'!$C:$C),IF(COUNT(H25:K25)&gt;0,SUM(H25:K25),"...")))</f>
        <v>...</v>
      </c>
      <c r="M25" s="587" t="str">
        <f>IF(COUNTIF('SOURCE NFPC'!$F:$F,$A25)&gt;0,SUMIF('SOURCE NFPC'!$F:$F,$A25,'SOURCE NFPC'!$C:$C),IF(COUNTIF('SOURCE NFPC'!$F:$F,$A25 &amp; "?")&gt;0,SUMIF('SOURCE NFPC'!$F:$F,$A25 &amp; "?", 'SOURCE NFPC'!$C:$C),"..."))</f>
        <v>...</v>
      </c>
      <c r="N25" s="587" t="str">
        <f>IF(COUNTIF('SOURCE CN'!$F:$F,$A25)&gt;0,SUMIF('SOURCE CN'!$F:$F,$A25,'SOURCE CN'!$C:$C),IF(COUNTIF('SOURCE CN'!$F:$F,$A25 &amp; "?")&gt;0,SUMIF('SOURCE CN'!$F:$F,$A25 &amp; "?", 'SOURCE CN'!$C:$C),"..."))</f>
        <v>...</v>
      </c>
      <c r="O25" s="587" t="str">
        <f>IF(COUNTIF('SOURCE NFPS'!$F:$F,$A25)&gt;0,SUMIF('SOURCE NFPS'!$F:$F,$A25,'SOURCE NFPS'!$C:$C),IF(COUNTIF('SOURCE NFPS'!$F:$F,$A25 &amp; "?")&gt;0,SUMIF('SOURCE NFPS'!$F:$F,$A25 &amp; "?", 'SOURCE NFPS'!$C:$C),IF(COUNT(L25:N25)&gt;0,SUM(L25:N25),"...")))</f>
        <v>...</v>
      </c>
      <c r="Q25" s="563">
        <f t="shared" si="0"/>
        <v>0</v>
      </c>
      <c r="R25" s="564">
        <f t="shared" si="1"/>
        <v>0</v>
      </c>
      <c r="S25" s="565">
        <f t="shared" si="2"/>
        <v>0</v>
      </c>
      <c r="U25" s="65">
        <v>8313</v>
      </c>
      <c r="V25" s="65" t="str">
        <f t="shared" si="3"/>
        <v>A8313</v>
      </c>
    </row>
    <row r="26" spans="1:22" ht="9.75" customHeight="1">
      <c r="A26" s="690" t="s">
        <v>2277</v>
      </c>
      <c r="B26" s="268" t="s">
        <v>449</v>
      </c>
      <c r="C26" s="4" t="s">
        <v>1063</v>
      </c>
      <c r="D26" s="587" t="str">
        <f>IF(COUNTIF('SOURCE BA'!$F:$F,$A26)&gt;0,SUMIF('SOURCE BA'!$F:$F,$A26,'SOURCE BA'!$C:$C),IF(COUNTIF('SOURCE BA'!$F:$F,$A26 &amp; "?")&gt;0,SUMIF('SOURCE BA'!$F:$F,$A26 &amp; "?", 'SOURCE BA'!$C:$C),"..."))</f>
        <v>...</v>
      </c>
      <c r="E26" s="587" t="str">
        <f>IF(COUNTIF('SOURCE EA'!$F:$F,$A26)&gt;0,SUMIF('SOURCE EA'!$F:$F,$A26,'SOURCE EA'!$C:$C),IF(COUNTIF('SOURCE EA'!$F:$F,$A26 &amp; "?")&gt;0,SUMIF('SOURCE EA'!$F:$F,$A26 &amp; "?", 'SOURCE EA'!$C:$C),"..."))</f>
        <v>...</v>
      </c>
      <c r="F26" s="587" t="str">
        <f>IF(COUNTIF('SOURCE SS'!$F:$F,$A26)&gt;0,SUMIF('SOURCE SS'!$F:$F,$A26,'SOURCE SS'!$C:$C),IF(COUNTIF('SOURCE SS'!$F:$F,$A26 &amp; "?")&gt;0,SUMIF('SOURCE SS'!$F:$F,$A26 &amp; "?", 'SOURCE SS'!$C:$C),"..."))</f>
        <v>...</v>
      </c>
      <c r="G26" s="587" t="str">
        <f>IF(COUNTIF('SOURCE CC'!$F:$F,$A26)&gt;0,SUMIF('SOURCE CC'!$F:$F,$A26,'SOURCE CC'!$C:$C),IF(COUNTIF('SOURCE CC'!$F:$F,$A26 &amp; "?")&gt;0,SUMIF('SOURCE CC'!$F:$F,$A26 &amp; "?", 'SOURCE CC'!$C:$C),"..."))</f>
        <v>...</v>
      </c>
      <c r="H26" s="629" t="str">
        <f>IF(COUNTIF('SOURCE CG'!$F:$F,$A26)&gt;0,SUMIF('SOURCE CG'!$F:$F,$A26,'SOURCE CG'!$C:$C),IF(COUNTIF('SOURCE CG'!$F:$F,$A26 &amp; "?")&gt;0,SUMIF('SOURCE CG'!$F:$F,$A26 &amp; "?", 'SOURCE CG'!$C:$C),IF(COUNT(D26:G26)&gt;0,SUM(D26:G26),"...")))</f>
        <v>...</v>
      </c>
      <c r="I26" s="587" t="str">
        <f>IF(COUNTIF('SOURCE SG'!$F:$F,$A26)&gt;0,SUMIF('SOURCE SG'!$F:$F,$A26,'SOURCE SG'!$C:$C),IF(COUNTIF('SOURCE SG'!$F:$F,$A26 &amp; "?")&gt;0,SUMIF('SOURCE SG'!$F:$F,$A26 &amp; "?", 'SOURCE SG'!$C:$C),"..."))</f>
        <v>...</v>
      </c>
      <c r="J26" s="587" t="str">
        <f>IF(COUNTIF('SOURCE LG'!$F:$F,$A26)&gt;0,SUMIF('SOURCE LG'!$F:$F,$A26,'SOURCE LG'!$C:$C),IF(COUNTIF('SOURCE LG'!$F:$F,$A26 &amp; "?")&gt;0,SUMIF('SOURCE LG'!$F:$F,$A26 &amp; "?", 'SOURCE LG'!$C:$C),"..."))</f>
        <v>...</v>
      </c>
      <c r="K26" s="587" t="str">
        <f>IF(COUNTIF('SOURCE CT'!$F:$F,$A26)&gt;0,SUMIF('SOURCE CT'!$F:$F,$A26,'SOURCE CT'!$C:$C),IF(COUNTIF('SOURCE CT'!$F:$F,$A26 &amp; "?")&gt;0,SUMIF('SOURCE CT'!$F:$F,$A26 &amp; "?", 'SOURCE CT'!$C:$C),"..."))</f>
        <v>...</v>
      </c>
      <c r="L26" s="630" t="str">
        <f>IF(COUNTIF('SOURCE GG'!$F:$F,$A26)&gt;0,SUMIF('SOURCE GG'!$F:$F,$A26,'SOURCE GG'!$C:$C),IF(COUNTIF('SOURCE GG'!$F:$F,$A26 &amp; "?")&gt;0,SUMIF('SOURCE GG'!$F:$F,$A26 &amp; "?", 'SOURCE GG'!$C:$C),IF(COUNT(H26:K26)&gt;0,SUM(H26:K26),"...")))</f>
        <v>...</v>
      </c>
      <c r="M26" s="587" t="str">
        <f>IF(COUNTIF('SOURCE NFPC'!$F:$F,$A26)&gt;0,SUMIF('SOURCE NFPC'!$F:$F,$A26,'SOURCE NFPC'!$C:$C),IF(COUNTIF('SOURCE NFPC'!$F:$F,$A26 &amp; "?")&gt;0,SUMIF('SOURCE NFPC'!$F:$F,$A26 &amp; "?", 'SOURCE NFPC'!$C:$C),"..."))</f>
        <v>...</v>
      </c>
      <c r="N26" s="587" t="str">
        <f>IF(COUNTIF('SOURCE CN'!$F:$F,$A26)&gt;0,SUMIF('SOURCE CN'!$F:$F,$A26,'SOURCE CN'!$C:$C),IF(COUNTIF('SOURCE CN'!$F:$F,$A26 &amp; "?")&gt;0,SUMIF('SOURCE CN'!$F:$F,$A26 &amp; "?", 'SOURCE CN'!$C:$C),"..."))</f>
        <v>...</v>
      </c>
      <c r="O26" s="587" t="str">
        <f>IF(COUNTIF('SOURCE NFPS'!$F:$F,$A26)&gt;0,SUMIF('SOURCE NFPS'!$F:$F,$A26,'SOURCE NFPS'!$C:$C),IF(COUNTIF('SOURCE NFPS'!$F:$F,$A26 &amp; "?")&gt;0,SUMIF('SOURCE NFPS'!$F:$F,$A26 &amp; "?", 'SOURCE NFPS'!$C:$C),IF(COUNT(L26:N26)&gt;0,SUM(L26:N26),"...")))</f>
        <v>...</v>
      </c>
      <c r="Q26" s="563">
        <f t="shared" si="0"/>
        <v>0</v>
      </c>
      <c r="R26" s="564">
        <f t="shared" si="1"/>
        <v>0</v>
      </c>
      <c r="S26" s="565">
        <f t="shared" si="2"/>
        <v>0</v>
      </c>
      <c r="U26" s="65">
        <v>8314</v>
      </c>
      <c r="V26" s="65" t="str">
        <f t="shared" si="3"/>
        <v>A8314</v>
      </c>
    </row>
    <row r="27" spans="1:22" ht="9.75" customHeight="1">
      <c r="A27" s="690" t="s">
        <v>2278</v>
      </c>
      <c r="B27" s="268" t="s">
        <v>1355</v>
      </c>
      <c r="C27" s="4" t="s">
        <v>1063</v>
      </c>
      <c r="D27" s="587" t="str">
        <f>IF(COUNTIF('SOURCE BA'!$F:$F,$A27)&gt;0,SUMIF('SOURCE BA'!$F:$F,$A27,'SOURCE BA'!$C:$C),IF(COUNTIF('SOURCE BA'!$F:$F,$A27 &amp; "?")&gt;0,SUMIF('SOURCE BA'!$F:$F,$A27 &amp; "?", 'SOURCE BA'!$C:$C),"..."))</f>
        <v>...</v>
      </c>
      <c r="E27" s="587" t="str">
        <f>IF(COUNTIF('SOURCE EA'!$F:$F,$A27)&gt;0,SUMIF('SOURCE EA'!$F:$F,$A27,'SOURCE EA'!$C:$C),IF(COUNTIF('SOURCE EA'!$F:$F,$A27 &amp; "?")&gt;0,SUMIF('SOURCE EA'!$F:$F,$A27 &amp; "?", 'SOURCE EA'!$C:$C),"..."))</f>
        <v>...</v>
      </c>
      <c r="F27" s="587" t="str">
        <f>IF(COUNTIF('SOURCE SS'!$F:$F,$A27)&gt;0,SUMIF('SOURCE SS'!$F:$F,$A27,'SOURCE SS'!$C:$C),IF(COUNTIF('SOURCE SS'!$F:$F,$A27 &amp; "?")&gt;0,SUMIF('SOURCE SS'!$F:$F,$A27 &amp; "?", 'SOURCE SS'!$C:$C),"..."))</f>
        <v>...</v>
      </c>
      <c r="G27" s="587" t="str">
        <f>IF(COUNTIF('SOURCE CC'!$F:$F,$A27)&gt;0,SUMIF('SOURCE CC'!$F:$F,$A27,'SOURCE CC'!$C:$C),IF(COUNTIF('SOURCE CC'!$F:$F,$A27 &amp; "?")&gt;0,SUMIF('SOURCE CC'!$F:$F,$A27 &amp; "?", 'SOURCE CC'!$C:$C),"..."))</f>
        <v>...</v>
      </c>
      <c r="H27" s="629" t="str">
        <f>IF(COUNTIF('SOURCE CG'!$F:$F,$A27)&gt;0,SUMIF('SOURCE CG'!$F:$F,$A27,'SOURCE CG'!$C:$C),IF(COUNTIF('SOURCE CG'!$F:$F,$A27 &amp; "?")&gt;0,SUMIF('SOURCE CG'!$F:$F,$A27 &amp; "?", 'SOURCE CG'!$C:$C),IF(COUNT(D27:G27)&gt;0,SUM(D27:G27),"...")))</f>
        <v>...</v>
      </c>
      <c r="I27" s="587" t="str">
        <f>IF(COUNTIF('SOURCE SG'!$F:$F,$A27)&gt;0,SUMIF('SOURCE SG'!$F:$F,$A27,'SOURCE SG'!$C:$C),IF(COUNTIF('SOURCE SG'!$F:$F,$A27 &amp; "?")&gt;0,SUMIF('SOURCE SG'!$F:$F,$A27 &amp; "?", 'SOURCE SG'!$C:$C),"..."))</f>
        <v>...</v>
      </c>
      <c r="J27" s="587" t="str">
        <f>IF(COUNTIF('SOURCE LG'!$F:$F,$A27)&gt;0,SUMIF('SOURCE LG'!$F:$F,$A27,'SOURCE LG'!$C:$C),IF(COUNTIF('SOURCE LG'!$F:$F,$A27 &amp; "?")&gt;0,SUMIF('SOURCE LG'!$F:$F,$A27 &amp; "?", 'SOURCE LG'!$C:$C),"..."))</f>
        <v>...</v>
      </c>
      <c r="K27" s="587" t="str">
        <f>IF(COUNTIF('SOURCE CT'!$F:$F,$A27)&gt;0,SUMIF('SOURCE CT'!$F:$F,$A27,'SOURCE CT'!$C:$C),IF(COUNTIF('SOURCE CT'!$F:$F,$A27 &amp; "?")&gt;0,SUMIF('SOURCE CT'!$F:$F,$A27 &amp; "?", 'SOURCE CT'!$C:$C),"..."))</f>
        <v>...</v>
      </c>
      <c r="L27" s="630" t="str">
        <f>IF(COUNTIF('SOURCE GG'!$F:$F,$A27)&gt;0,SUMIF('SOURCE GG'!$F:$F,$A27,'SOURCE GG'!$C:$C),IF(COUNTIF('SOURCE GG'!$F:$F,$A27 &amp; "?")&gt;0,SUMIF('SOURCE GG'!$F:$F,$A27 &amp; "?", 'SOURCE GG'!$C:$C),IF(COUNT(H27:K27)&gt;0,SUM(H27:K27),"...")))</f>
        <v>...</v>
      </c>
      <c r="M27" s="587" t="str">
        <f>IF(COUNTIF('SOURCE NFPC'!$F:$F,$A27)&gt;0,SUMIF('SOURCE NFPC'!$F:$F,$A27,'SOURCE NFPC'!$C:$C),IF(COUNTIF('SOURCE NFPC'!$F:$F,$A27 &amp; "?")&gt;0,SUMIF('SOURCE NFPC'!$F:$F,$A27 &amp; "?", 'SOURCE NFPC'!$C:$C),"..."))</f>
        <v>...</v>
      </c>
      <c r="N27" s="587" t="str">
        <f>IF(COUNTIF('SOURCE CN'!$F:$F,$A27)&gt;0,SUMIF('SOURCE CN'!$F:$F,$A27,'SOURCE CN'!$C:$C),IF(COUNTIF('SOURCE CN'!$F:$F,$A27 &amp; "?")&gt;0,SUMIF('SOURCE CN'!$F:$F,$A27 &amp; "?", 'SOURCE CN'!$C:$C),"..."))</f>
        <v>...</v>
      </c>
      <c r="O27" s="587" t="str">
        <f>IF(COUNTIF('SOURCE NFPS'!$F:$F,$A27)&gt;0,SUMIF('SOURCE NFPS'!$F:$F,$A27,'SOURCE NFPS'!$C:$C),IF(COUNTIF('SOURCE NFPS'!$F:$F,$A27 &amp; "?")&gt;0,SUMIF('SOURCE NFPS'!$F:$F,$A27 &amp; "?", 'SOURCE NFPS'!$C:$C),IF(COUNT(L27:N27)&gt;0,SUM(L27:N27),"...")))</f>
        <v>...</v>
      </c>
      <c r="Q27" s="563">
        <f t="shared" si="0"/>
        <v>0</v>
      </c>
      <c r="R27" s="564">
        <f t="shared" si="1"/>
        <v>0</v>
      </c>
      <c r="S27" s="565">
        <f t="shared" si="2"/>
        <v>0</v>
      </c>
      <c r="U27" s="65">
        <v>8315</v>
      </c>
      <c r="V27" s="65" t="str">
        <f t="shared" si="3"/>
        <v>A8315</v>
      </c>
    </row>
    <row r="28" spans="1:22" ht="9.75" customHeight="1">
      <c r="A28" s="690" t="s">
        <v>2279</v>
      </c>
      <c r="B28" s="268" t="s">
        <v>1430</v>
      </c>
      <c r="C28" s="4" t="s">
        <v>1063</v>
      </c>
      <c r="D28" s="587" t="str">
        <f>IF(COUNTIF('SOURCE BA'!$F:$F,$A28)&gt;0,SUMIF('SOURCE BA'!$F:$F,$A28,'SOURCE BA'!$C:$C),IF(COUNTIF('SOURCE BA'!$F:$F,$A28 &amp; "?")&gt;0,SUMIF('SOURCE BA'!$F:$F,$A28 &amp; "?", 'SOURCE BA'!$C:$C),"..."))</f>
        <v>...</v>
      </c>
      <c r="E28" s="587" t="str">
        <f>IF(COUNTIF('SOURCE EA'!$F:$F,$A28)&gt;0,SUMIF('SOURCE EA'!$F:$F,$A28,'SOURCE EA'!$C:$C),IF(COUNTIF('SOURCE EA'!$F:$F,$A28 &amp; "?")&gt;0,SUMIF('SOURCE EA'!$F:$F,$A28 &amp; "?", 'SOURCE EA'!$C:$C),"..."))</f>
        <v>...</v>
      </c>
      <c r="F28" s="587" t="str">
        <f>IF(COUNTIF('SOURCE SS'!$F:$F,$A28)&gt;0,SUMIF('SOURCE SS'!$F:$F,$A28,'SOURCE SS'!$C:$C),IF(COUNTIF('SOURCE SS'!$F:$F,$A28 &amp; "?")&gt;0,SUMIF('SOURCE SS'!$F:$F,$A28 &amp; "?", 'SOURCE SS'!$C:$C),"..."))</f>
        <v>...</v>
      </c>
      <c r="G28" s="587" t="str">
        <f>IF(COUNTIF('SOURCE CC'!$F:$F,$A28)&gt;0,SUMIF('SOURCE CC'!$F:$F,$A28,'SOURCE CC'!$C:$C),IF(COUNTIF('SOURCE CC'!$F:$F,$A28 &amp; "?")&gt;0,SUMIF('SOURCE CC'!$F:$F,$A28 &amp; "?", 'SOURCE CC'!$C:$C),"..."))</f>
        <v>...</v>
      </c>
      <c r="H28" s="629" t="str">
        <f>IF(COUNTIF('SOURCE CG'!$F:$F,$A28)&gt;0,SUMIF('SOURCE CG'!$F:$F,$A28,'SOURCE CG'!$C:$C),IF(COUNTIF('SOURCE CG'!$F:$F,$A28 &amp; "?")&gt;0,SUMIF('SOURCE CG'!$F:$F,$A28 &amp; "?", 'SOURCE CG'!$C:$C),IF(COUNT(D28:G28)&gt;0,SUM(D28:G28),"...")))</f>
        <v>...</v>
      </c>
      <c r="I28" s="587" t="str">
        <f>IF(COUNTIF('SOURCE SG'!$F:$F,$A28)&gt;0,SUMIF('SOURCE SG'!$F:$F,$A28,'SOURCE SG'!$C:$C),IF(COUNTIF('SOURCE SG'!$F:$F,$A28 &amp; "?")&gt;0,SUMIF('SOURCE SG'!$F:$F,$A28 &amp; "?", 'SOURCE SG'!$C:$C),"..."))</f>
        <v>...</v>
      </c>
      <c r="J28" s="587" t="str">
        <f>IF(COUNTIF('SOURCE LG'!$F:$F,$A28)&gt;0,SUMIF('SOURCE LG'!$F:$F,$A28,'SOURCE LG'!$C:$C),IF(COUNTIF('SOURCE LG'!$F:$F,$A28 &amp; "?")&gt;0,SUMIF('SOURCE LG'!$F:$F,$A28 &amp; "?", 'SOURCE LG'!$C:$C),"..."))</f>
        <v>...</v>
      </c>
      <c r="K28" s="587" t="str">
        <f>IF(COUNTIF('SOURCE CT'!$F:$F,$A28)&gt;0,SUMIF('SOURCE CT'!$F:$F,$A28,'SOURCE CT'!$C:$C),IF(COUNTIF('SOURCE CT'!$F:$F,$A28 &amp; "?")&gt;0,SUMIF('SOURCE CT'!$F:$F,$A28 &amp; "?", 'SOURCE CT'!$C:$C),"..."))</f>
        <v>...</v>
      </c>
      <c r="L28" s="630" t="str">
        <f>IF(COUNTIF('SOURCE GG'!$F:$F,$A28)&gt;0,SUMIF('SOURCE GG'!$F:$F,$A28,'SOURCE GG'!$C:$C),IF(COUNTIF('SOURCE GG'!$F:$F,$A28 &amp; "?")&gt;0,SUMIF('SOURCE GG'!$F:$F,$A28 &amp; "?", 'SOURCE GG'!$C:$C),IF(COUNT(H28:K28)&gt;0,SUM(H28:K28),"...")))</f>
        <v>...</v>
      </c>
      <c r="M28" s="587" t="str">
        <f>IF(COUNTIF('SOURCE NFPC'!$F:$F,$A28)&gt;0,SUMIF('SOURCE NFPC'!$F:$F,$A28,'SOURCE NFPC'!$C:$C),IF(COUNTIF('SOURCE NFPC'!$F:$F,$A28 &amp; "?")&gt;0,SUMIF('SOURCE NFPC'!$F:$F,$A28 &amp; "?", 'SOURCE NFPC'!$C:$C),"..."))</f>
        <v>...</v>
      </c>
      <c r="N28" s="587" t="str">
        <f>IF(COUNTIF('SOURCE CN'!$F:$F,$A28)&gt;0,SUMIF('SOURCE CN'!$F:$F,$A28,'SOURCE CN'!$C:$C),IF(COUNTIF('SOURCE CN'!$F:$F,$A28 &amp; "?")&gt;0,SUMIF('SOURCE CN'!$F:$F,$A28 &amp; "?", 'SOURCE CN'!$C:$C),"..."))</f>
        <v>...</v>
      </c>
      <c r="O28" s="587" t="str">
        <f>IF(COUNTIF('SOURCE NFPS'!$F:$F,$A28)&gt;0,SUMIF('SOURCE NFPS'!$F:$F,$A28,'SOURCE NFPS'!$C:$C),IF(COUNTIF('SOURCE NFPS'!$F:$F,$A28 &amp; "?")&gt;0,SUMIF('SOURCE NFPS'!$F:$F,$A28 &amp; "?", 'SOURCE NFPS'!$C:$C),IF(COUNT(L28:N28)&gt;0,SUM(L28:N28),"...")))</f>
        <v>...</v>
      </c>
      <c r="Q28" s="563">
        <f t="shared" si="0"/>
        <v>0</v>
      </c>
      <c r="R28" s="564">
        <f t="shared" si="1"/>
        <v>0</v>
      </c>
      <c r="S28" s="565">
        <f t="shared" si="2"/>
        <v>0</v>
      </c>
      <c r="U28" s="65">
        <v>8316</v>
      </c>
      <c r="V28" s="65" t="str">
        <f t="shared" si="3"/>
        <v>A8316</v>
      </c>
    </row>
    <row r="29" spans="1:22" ht="15.75" customHeight="1">
      <c r="A29" s="689" t="s">
        <v>2280</v>
      </c>
      <c r="B29" s="267" t="s">
        <v>1376</v>
      </c>
      <c r="C29" s="4" t="s">
        <v>1063</v>
      </c>
      <c r="D29" s="605" t="str">
        <f>IF(COUNTIF('SOURCE BA'!$F:$F,$A29)&gt;0,SUMIF('SOURCE BA'!$F:$F,$A29,'SOURCE BA'!$C:$C),IF(COUNT(D30:D33)&gt;0, SUM(D30:D33),IF(COUNTIF('SOURCE BA'!$F:$F,$A29 &amp; "?")&gt;0,SUMIF('SOURCE BA'!$F:$F,$A29 &amp; "?", 'SOURCE BA'!$C:$C),"...")))</f>
        <v>...</v>
      </c>
      <c r="E29" s="605" t="str">
        <f>IF(COUNTIF('SOURCE EA'!$F:$F,$A29)&gt;0,SUMIF('SOURCE EA'!$F:$F,$A29,'SOURCE EA'!$C:$C),IF(COUNT(E30:E33)&gt;0, SUM(E30:E33),IF(COUNTIF('SOURCE EA'!$F:$F,$A29 &amp; "?")&gt;0,SUMIF('SOURCE EA'!$F:$F,$A29 &amp; "?", 'SOURCE EA'!$C:$C),"...")))</f>
        <v>...</v>
      </c>
      <c r="F29" s="605" t="str">
        <f>IF(COUNTIF('SOURCE SS'!$F:$F,$A29)&gt;0,SUMIF('SOURCE SS'!$F:$F,$A29,'SOURCE SS'!$C:$C),IF(COUNT(F30:F33)&gt;0, SUM(F30:F33),IF(COUNTIF('SOURCE SS'!$F:$F,$A29 &amp; "?")&gt;0,SUMIF('SOURCE SS'!$F:$F,$A29 &amp; "?", 'SOURCE SS'!$C:$C),"...")))</f>
        <v>...</v>
      </c>
      <c r="G29" s="605" t="str">
        <f>IF(COUNTIF('SOURCE CC'!$F:$F,$A29)&gt;0,SUMIF('SOURCE CC'!$F:$F,$A29,'SOURCE CC'!$C:$C),IF(COUNT(G30:G33)&gt;0, SUM(G30:G33),IF(COUNTIF('SOURCE CC'!$F:$F,$A29 &amp; "?")&gt;0,SUMIF('SOURCE CC'!$F:$F,$A29 &amp; "?", 'SOURCE CC'!$C:$C),"...")))</f>
        <v>...</v>
      </c>
      <c r="H29" s="631" t="str">
        <f>IF(COUNTIF('SOURCE CG'!$F:$F,$A29)&gt;0,SUMIF('SOURCE CG'!$F:$F,$A29,'SOURCE CG'!$C:$C),IF(COUNT(H30:H33)&gt;0, SUM(H30:H33),IF(COUNTIF('SOURCE CG'!$F:$F,$A29 &amp; "?")&gt;0,SUMIF('SOURCE CG'!$F:$F,$A29 &amp; "?", 'SOURCE CG'!$C:$C),IF(COUNT(D29:G29)&gt;0,SUM(D29:G29),"..."))))</f>
        <v>...</v>
      </c>
      <c r="I29" s="605" t="str">
        <f>IF(COUNTIF('SOURCE SG'!$F:$F,$A29)&gt;0,SUMIF('SOURCE SG'!$F:$F,$A29,'SOURCE SG'!$C:$C),IF(COUNT(I30:I33)&gt;0, SUM(I30:I33),IF(COUNTIF('SOURCE SG'!$F:$F,$A29 &amp; "?")&gt;0,SUMIF('SOURCE SG'!$F:$F,$A29 &amp; "?", 'SOURCE SG'!$C:$C),"...")))</f>
        <v>...</v>
      </c>
      <c r="J29" s="605" t="str">
        <f>IF(COUNTIF('SOURCE LG'!$F:$F,$A29)&gt;0,SUMIF('SOURCE LG'!$F:$F,$A29,'SOURCE LG'!$C:$C),IF(COUNT(J30:J33)&gt;0, SUM(J30:J33),IF(COUNTIF('SOURCE LG'!$F:$F,$A29 &amp; "?")&gt;0,SUMIF('SOURCE LG'!$F:$F,$A29 &amp; "?", 'SOURCE LG'!$C:$C),"...")))</f>
        <v>...</v>
      </c>
      <c r="K29" s="605" t="str">
        <f>IF(COUNTIF('SOURCE CT'!$F:$F,$A29)&gt;0,SUMIF('SOURCE CT'!$F:$F,$A29,'SOURCE CT'!$C:$C),IF(COUNT(K30:K33)&gt;0, SUM(K30:K33),IF(COUNTIF('SOURCE CT'!$F:$F,$A29 &amp; "?")&gt;0,SUMIF('SOURCE CT'!$F:$F,$A29 &amp; "?", 'SOURCE CT'!$C:$C),"...")))</f>
        <v>...</v>
      </c>
      <c r="L29" s="632" t="str">
        <f>IF(COUNTIF('SOURCE GG'!$F:$F,$A29)&gt;0,SUMIF('SOURCE GG'!$F:$F,$A29,'SOURCE GG'!$C:$C),IF(COUNT(L30:L33)&gt;0, SUM(L30:L33),IF(COUNTIF('SOURCE GG'!$F:$F,$A29 &amp; "?")&gt;0,SUMIF('SOURCE GG'!$F:$F,$A29 &amp; "?", 'SOURCE GG'!$C:$C),IF(COUNT(H29:K29)&gt;0,SUM(H29:K29),"..."))))</f>
        <v>...</v>
      </c>
      <c r="M29" s="605" t="str">
        <f>IF(COUNTIF('SOURCE NFPC'!$F:$F,$A29)&gt;0,SUMIF('SOURCE NFPC'!$F:$F,$A29,'SOURCE NFPC'!$C:$C),IF(COUNT(M30:M33)&gt;0, SUM(M30:M33),IF(COUNTIF('SOURCE NFPC'!$F:$F,$A29 &amp; "?")&gt;0,SUMIF('SOURCE NFPC'!$F:$F,$A29 &amp; "?", 'SOURCE NFPC'!$C:$C),"...")))</f>
        <v>...</v>
      </c>
      <c r="N29" s="605" t="str">
        <f>IF(COUNTIF('SOURCE CN'!$F:$F,$A29)&gt;0,SUMIF('SOURCE CN'!$F:$F,$A29,'SOURCE CN'!$C:$C),IF(COUNT(N30:N33)&gt;0, SUM(N30:N33),IF(COUNTIF('SOURCE CN'!$F:$F,$A29 &amp; "?")&gt;0,SUMIF('SOURCE CN'!$F:$F,$A29 &amp; "?", 'SOURCE CN'!$C:$C),"...")))</f>
        <v>...</v>
      </c>
      <c r="O29" s="605" t="str">
        <f>IF(COUNTIF('SOURCE NFPS'!$F:$F,$A29)&gt;0,SUMIF('SOURCE NFPS'!$F:$F,$A29,'SOURCE NFPS'!$C:$C),IF(COUNT(O30:O33)&gt;0, SUM(O30:O33),IF(COUNTIF('SOURCE NFPS'!$F:$F,$A29 &amp; "?")&gt;0,SUMIF('SOURCE NFPS'!$F:$F,$A29 &amp; "?", 'SOURCE NFPS'!$C:$C),IF(COUNT(L29:N29)&gt;0,SUM(L29:N29),"..."))))</f>
        <v>...</v>
      </c>
      <c r="Q29" s="563">
        <f t="shared" si="0"/>
        <v>0</v>
      </c>
      <c r="R29" s="564">
        <f t="shared" si="1"/>
        <v>0</v>
      </c>
      <c r="S29" s="565">
        <f t="shared" si="2"/>
        <v>0</v>
      </c>
      <c r="U29" s="63">
        <v>832</v>
      </c>
      <c r="V29" s="63" t="str">
        <f t="shared" si="3"/>
        <v>A832</v>
      </c>
    </row>
    <row r="30" spans="1:22" ht="9.75" customHeight="1">
      <c r="A30" s="690" t="s">
        <v>2281</v>
      </c>
      <c r="B30" s="268" t="s">
        <v>1240</v>
      </c>
      <c r="C30" s="4" t="s">
        <v>1063</v>
      </c>
      <c r="D30" s="587" t="str">
        <f>IF(COUNTIF('SOURCE BA'!$F:$F,$A30)&gt;0,SUMIF('SOURCE BA'!$F:$F,$A30,'SOURCE BA'!$C:$C),IF(COUNTIF('SOURCE BA'!$F:$F,$A30 &amp; "?")&gt;0,SUMIF('SOURCE BA'!$F:$F,$A30 &amp; "?", 'SOURCE BA'!$C:$C),"..."))</f>
        <v>...</v>
      </c>
      <c r="E30" s="587" t="str">
        <f>IF(COUNTIF('SOURCE EA'!$F:$F,$A30)&gt;0,SUMIF('SOURCE EA'!$F:$F,$A30,'SOURCE EA'!$C:$C),IF(COUNTIF('SOURCE EA'!$F:$F,$A30 &amp; "?")&gt;0,SUMIF('SOURCE EA'!$F:$F,$A30 &amp; "?", 'SOURCE EA'!$C:$C),"..."))</f>
        <v>...</v>
      </c>
      <c r="F30" s="629" t="str">
        <f>IF(COUNTIF('SOURCE SS'!$F:$F,$A30)&gt;0,SUMIF('SOURCE SS'!$F:$F,$A30,'SOURCE SS'!$C:$C),IF(COUNTIF('SOURCE SS'!$F:$F,$A30 &amp; "?")&gt;0,SUMIF('SOURCE SS'!$F:$F,$A30 &amp; "?", 'SOURCE SS'!$C:$C),"..."))</f>
        <v>...</v>
      </c>
      <c r="G30" s="587" t="str">
        <f>IF(COUNTIF('SOURCE CC'!$F:$F,$A30)&gt;0,SUMIF('SOURCE CC'!$F:$F,$A30,'SOURCE CC'!$C:$C),IF(COUNTIF('SOURCE CC'!$F:$F,$A30 &amp; "?")&gt;0,SUMIF('SOURCE CC'!$F:$F,$A30 &amp; "?", 'SOURCE CC'!$C:$C),"..."))</f>
        <v>...</v>
      </c>
      <c r="H30" s="629" t="str">
        <f>IF(COUNTIF('SOURCE CG'!$F:$F,$A30)&gt;0,SUMIF('SOURCE CG'!$F:$F,$A30,'SOURCE CG'!$C:$C),IF(COUNTIF('SOURCE CG'!$F:$F,$A30 &amp; "?")&gt;0,SUMIF('SOURCE CG'!$F:$F,$A30 &amp; "?", 'SOURCE CG'!$C:$C),IF(COUNT(D30:G30)&gt;0,SUM(D30:G30),"...")))</f>
        <v>...</v>
      </c>
      <c r="I30" s="587" t="str">
        <f>IF(COUNTIF('SOURCE SG'!$F:$F,$A30)&gt;0,SUMIF('SOURCE SG'!$F:$F,$A30,'SOURCE SG'!$C:$C),IF(COUNTIF('SOURCE SG'!$F:$F,$A30 &amp; "?")&gt;0,SUMIF('SOURCE SG'!$F:$F,$A30 &amp; "?", 'SOURCE SG'!$C:$C),"..."))</f>
        <v>...</v>
      </c>
      <c r="J30" s="629" t="str">
        <f>IF(COUNTIF('SOURCE LG'!$F:$F,$A30)&gt;0,SUMIF('SOURCE LG'!$F:$F,$A30,'SOURCE LG'!$C:$C),IF(COUNTIF('SOURCE LG'!$F:$F,$A30 &amp; "?")&gt;0,SUMIF('SOURCE LG'!$F:$F,$A30 &amp; "?", 'SOURCE LG'!$C:$C),"..."))</f>
        <v>...</v>
      </c>
      <c r="K30" s="587" t="str">
        <f>IF(COUNTIF('SOURCE CT'!$F:$F,$A30)&gt;0,SUMIF('SOURCE CT'!$F:$F,$A30,'SOURCE CT'!$C:$C),IF(COUNTIF('SOURCE CT'!$F:$F,$A30 &amp; "?")&gt;0,SUMIF('SOURCE CT'!$F:$F,$A30 &amp; "?", 'SOURCE CT'!$C:$C),"..."))</f>
        <v>...</v>
      </c>
      <c r="L30" s="630" t="str">
        <f>IF(COUNTIF('SOURCE GG'!$F:$F,$A30)&gt;0,SUMIF('SOURCE GG'!$F:$F,$A30,'SOURCE GG'!$C:$C),IF(COUNTIF('SOURCE GG'!$F:$F,$A30 &amp; "?")&gt;0,SUMIF('SOURCE GG'!$F:$F,$A30 &amp; "?", 'SOURCE GG'!$C:$C),IF(COUNT(H30:K30)&gt;0,SUM(H30:K30),"...")))</f>
        <v>...</v>
      </c>
      <c r="M30" s="629" t="str">
        <f>IF(COUNTIF('SOURCE NFPC'!$F:$F,$A30)&gt;0,SUMIF('SOURCE NFPC'!$F:$F,$A30,'SOURCE NFPC'!$C:$C),IF(COUNTIF('SOURCE NFPC'!$F:$F,$A30 &amp; "?")&gt;0,SUMIF('SOURCE NFPC'!$F:$F,$A30 &amp; "?", 'SOURCE NFPC'!$C:$C),"..."))</f>
        <v>...</v>
      </c>
      <c r="N30" s="587" t="str">
        <f>IF(COUNTIF('SOURCE CN'!$F:$F,$A30)&gt;0,SUMIF('SOURCE CN'!$F:$F,$A30,'SOURCE CN'!$C:$C),IF(COUNTIF('SOURCE CN'!$F:$F,$A30 &amp; "?")&gt;0,SUMIF('SOURCE CN'!$F:$F,$A30 &amp; "?", 'SOURCE CN'!$C:$C),"..."))</f>
        <v>...</v>
      </c>
      <c r="O30" s="587" t="str">
        <f>IF(COUNTIF('SOURCE NFPS'!$F:$F,$A30)&gt;0,SUMIF('SOURCE NFPS'!$F:$F,$A30,'SOURCE NFPS'!$C:$C),IF(COUNTIF('SOURCE NFPS'!$F:$F,$A30 &amp; "?")&gt;0,SUMIF('SOURCE NFPS'!$F:$F,$A30 &amp; "?", 'SOURCE NFPS'!$C:$C),IF(COUNT(L30:N30)&gt;0,SUM(L30:N30),"...")))</f>
        <v>...</v>
      </c>
      <c r="Q30" s="563">
        <f t="shared" si="0"/>
        <v>0</v>
      </c>
      <c r="R30" s="564">
        <f t="shared" si="1"/>
        <v>0</v>
      </c>
      <c r="S30" s="565">
        <f t="shared" si="2"/>
        <v>0</v>
      </c>
      <c r="U30" s="65">
        <v>8321</v>
      </c>
      <c r="V30" s="65" t="str">
        <f t="shared" si="3"/>
        <v>A8321</v>
      </c>
    </row>
    <row r="31" spans="1:22" ht="9.75" customHeight="1">
      <c r="A31" s="690" t="s">
        <v>2282</v>
      </c>
      <c r="B31" s="268" t="s">
        <v>1414</v>
      </c>
      <c r="C31" s="4" t="s">
        <v>1063</v>
      </c>
      <c r="D31" s="587" t="str">
        <f>IF(COUNTIF('SOURCE BA'!$F:$F,$A31)&gt;0,SUMIF('SOURCE BA'!$F:$F,$A31,'SOURCE BA'!$C:$C),IF(COUNTIF('SOURCE BA'!$F:$F,$A31 &amp; "?")&gt;0,SUMIF('SOURCE BA'!$F:$F,$A31 &amp; "?", 'SOURCE BA'!$C:$C),"..."))</f>
        <v>...</v>
      </c>
      <c r="E31" s="587" t="str">
        <f>IF(COUNTIF('SOURCE EA'!$F:$F,$A31)&gt;0,SUMIF('SOURCE EA'!$F:$F,$A31,'SOURCE EA'!$C:$C),IF(COUNTIF('SOURCE EA'!$F:$F,$A31 &amp; "?")&gt;0,SUMIF('SOURCE EA'!$F:$F,$A31 &amp; "?", 'SOURCE EA'!$C:$C),"..."))</f>
        <v>...</v>
      </c>
      <c r="F31" s="629" t="str">
        <f>IF(COUNTIF('SOURCE SS'!$F:$F,$A31)&gt;0,SUMIF('SOURCE SS'!$F:$F,$A31,'SOURCE SS'!$C:$C),IF(COUNTIF('SOURCE SS'!$F:$F,$A31 &amp; "?")&gt;0,SUMIF('SOURCE SS'!$F:$F,$A31 &amp; "?", 'SOURCE SS'!$C:$C),"..."))</f>
        <v>...</v>
      </c>
      <c r="G31" s="587" t="str">
        <f>IF(COUNTIF('SOURCE CC'!$F:$F,$A31)&gt;0,SUMIF('SOURCE CC'!$F:$F,$A31,'SOURCE CC'!$C:$C),IF(COUNTIF('SOURCE CC'!$F:$F,$A31 &amp; "?")&gt;0,SUMIF('SOURCE CC'!$F:$F,$A31 &amp; "?", 'SOURCE CC'!$C:$C),"..."))</f>
        <v>...</v>
      </c>
      <c r="H31" s="629" t="str">
        <f>IF(COUNTIF('SOURCE CG'!$F:$F,$A31)&gt;0,SUMIF('SOURCE CG'!$F:$F,$A31,'SOURCE CG'!$C:$C),IF(COUNTIF('SOURCE CG'!$F:$F,$A31 &amp; "?")&gt;0,SUMIF('SOURCE CG'!$F:$F,$A31 &amp; "?", 'SOURCE CG'!$C:$C),IF(COUNT(D31:G31)&gt;0,SUM(D31:G31),"...")))</f>
        <v>...</v>
      </c>
      <c r="I31" s="587" t="str">
        <f>IF(COUNTIF('SOURCE SG'!$F:$F,$A31)&gt;0,SUMIF('SOURCE SG'!$F:$F,$A31,'SOURCE SG'!$C:$C),IF(COUNTIF('SOURCE SG'!$F:$F,$A31 &amp; "?")&gt;0,SUMIF('SOURCE SG'!$F:$F,$A31 &amp; "?", 'SOURCE SG'!$C:$C),"..."))</f>
        <v>...</v>
      </c>
      <c r="J31" s="629" t="str">
        <f>IF(COUNTIF('SOURCE LG'!$F:$F,$A31)&gt;0,SUMIF('SOURCE LG'!$F:$F,$A31,'SOURCE LG'!$C:$C),IF(COUNTIF('SOURCE LG'!$F:$F,$A31 &amp; "?")&gt;0,SUMIF('SOURCE LG'!$F:$F,$A31 &amp; "?", 'SOURCE LG'!$C:$C),"..."))</f>
        <v>...</v>
      </c>
      <c r="K31" s="587" t="str">
        <f>IF(COUNTIF('SOURCE CT'!$F:$F,$A31)&gt;0,SUMIF('SOURCE CT'!$F:$F,$A31,'SOURCE CT'!$C:$C),IF(COUNTIF('SOURCE CT'!$F:$F,$A31 &amp; "?")&gt;0,SUMIF('SOURCE CT'!$F:$F,$A31 &amp; "?", 'SOURCE CT'!$C:$C),"..."))</f>
        <v>...</v>
      </c>
      <c r="L31" s="630" t="str">
        <f>IF(COUNTIF('SOURCE GG'!$F:$F,$A31)&gt;0,SUMIF('SOURCE GG'!$F:$F,$A31,'SOURCE GG'!$C:$C),IF(COUNTIF('SOURCE GG'!$F:$F,$A31 &amp; "?")&gt;0,SUMIF('SOURCE GG'!$F:$F,$A31 &amp; "?", 'SOURCE GG'!$C:$C),IF(COUNT(H31:K31)&gt;0,SUM(H31:K31),"...")))</f>
        <v>...</v>
      </c>
      <c r="M31" s="629" t="str">
        <f>IF(COUNTIF('SOURCE NFPC'!$F:$F,$A31)&gt;0,SUMIF('SOURCE NFPC'!$F:$F,$A31,'SOURCE NFPC'!$C:$C),IF(COUNTIF('SOURCE NFPC'!$F:$F,$A31 &amp; "?")&gt;0,SUMIF('SOURCE NFPC'!$F:$F,$A31 &amp; "?", 'SOURCE NFPC'!$C:$C),"..."))</f>
        <v>...</v>
      </c>
      <c r="N31" s="587" t="str">
        <f>IF(COUNTIF('SOURCE CN'!$F:$F,$A31)&gt;0,SUMIF('SOURCE CN'!$F:$F,$A31,'SOURCE CN'!$C:$C),IF(COUNTIF('SOURCE CN'!$F:$F,$A31 &amp; "?")&gt;0,SUMIF('SOURCE CN'!$F:$F,$A31 &amp; "?", 'SOURCE CN'!$C:$C),"..."))</f>
        <v>...</v>
      </c>
      <c r="O31" s="587" t="str">
        <f>IF(COUNTIF('SOURCE NFPS'!$F:$F,$A31)&gt;0,SUMIF('SOURCE NFPS'!$F:$F,$A31,'SOURCE NFPS'!$C:$C),IF(COUNTIF('SOURCE NFPS'!$F:$F,$A31 &amp; "?")&gt;0,SUMIF('SOURCE NFPS'!$F:$F,$A31 &amp; "?", 'SOURCE NFPS'!$C:$C),IF(COUNT(L31:N31)&gt;0,SUM(L31:N31),"...")))</f>
        <v>...</v>
      </c>
      <c r="Q31" s="563">
        <f t="shared" si="0"/>
        <v>0</v>
      </c>
      <c r="R31" s="564">
        <f t="shared" si="1"/>
        <v>0</v>
      </c>
      <c r="S31" s="565">
        <f t="shared" si="2"/>
        <v>0</v>
      </c>
      <c r="U31" s="65">
        <v>8327</v>
      </c>
      <c r="V31" s="65" t="str">
        <f t="shared" si="3"/>
        <v>A8327</v>
      </c>
    </row>
    <row r="32" spans="1:22" ht="9.75" customHeight="1">
      <c r="A32" s="690" t="s">
        <v>2283</v>
      </c>
      <c r="B32" s="268" t="s">
        <v>1429</v>
      </c>
      <c r="C32" s="4" t="s">
        <v>1063</v>
      </c>
      <c r="D32" s="587" t="str">
        <f>IF(COUNTIF('SOURCE BA'!$F:$F,$A32)&gt;0,SUMIF('SOURCE BA'!$F:$F,$A32,'SOURCE BA'!$C:$C),IF(COUNTIF('SOURCE BA'!$F:$F,$A32 &amp; "?")&gt;0,SUMIF('SOURCE BA'!$F:$F,$A32 &amp; "?", 'SOURCE BA'!$C:$C),"..."))</f>
        <v>...</v>
      </c>
      <c r="E32" s="587" t="str">
        <f>IF(COUNTIF('SOURCE EA'!$F:$F,$A32)&gt;0,SUMIF('SOURCE EA'!$F:$F,$A32,'SOURCE EA'!$C:$C),IF(COUNTIF('SOURCE EA'!$F:$F,$A32 &amp; "?")&gt;0,SUMIF('SOURCE EA'!$F:$F,$A32 &amp; "?", 'SOURCE EA'!$C:$C),"..."))</f>
        <v>...</v>
      </c>
      <c r="F32" s="629" t="str">
        <f>IF(COUNTIF('SOURCE SS'!$F:$F,$A32)&gt;0,SUMIF('SOURCE SS'!$F:$F,$A32,'SOURCE SS'!$C:$C),IF(COUNTIF('SOURCE SS'!$F:$F,$A32 &amp; "?")&gt;0,SUMIF('SOURCE SS'!$F:$F,$A32 &amp; "?", 'SOURCE SS'!$C:$C),"..."))</f>
        <v>...</v>
      </c>
      <c r="G32" s="587" t="str">
        <f>IF(COUNTIF('SOURCE CC'!$F:$F,$A32)&gt;0,SUMIF('SOURCE CC'!$F:$F,$A32,'SOURCE CC'!$C:$C),IF(COUNTIF('SOURCE CC'!$F:$F,$A32 &amp; "?")&gt;0,SUMIF('SOURCE CC'!$F:$F,$A32 &amp; "?", 'SOURCE CC'!$C:$C),"..."))</f>
        <v>...</v>
      </c>
      <c r="H32" s="629" t="str">
        <f>IF(COUNTIF('SOURCE CG'!$F:$F,$A32)&gt;0,SUMIF('SOURCE CG'!$F:$F,$A32,'SOURCE CG'!$C:$C),IF(COUNTIF('SOURCE CG'!$F:$F,$A32 &amp; "?")&gt;0,SUMIF('SOURCE CG'!$F:$F,$A32 &amp; "?", 'SOURCE CG'!$C:$C),IF(COUNT(D32:G32)&gt;0,SUM(D32:G32),"...")))</f>
        <v>...</v>
      </c>
      <c r="I32" s="587" t="str">
        <f>IF(COUNTIF('SOURCE SG'!$F:$F,$A32)&gt;0,SUMIF('SOURCE SG'!$F:$F,$A32,'SOURCE SG'!$C:$C),IF(COUNTIF('SOURCE SG'!$F:$F,$A32 &amp; "?")&gt;0,SUMIF('SOURCE SG'!$F:$F,$A32 &amp; "?", 'SOURCE SG'!$C:$C),"..."))</f>
        <v>...</v>
      </c>
      <c r="J32" s="629" t="str">
        <f>IF(COUNTIF('SOURCE LG'!$F:$F,$A32)&gt;0,SUMIF('SOURCE LG'!$F:$F,$A32,'SOURCE LG'!$C:$C),IF(COUNTIF('SOURCE LG'!$F:$F,$A32 &amp; "?")&gt;0,SUMIF('SOURCE LG'!$F:$F,$A32 &amp; "?", 'SOURCE LG'!$C:$C),"..."))</f>
        <v>...</v>
      </c>
      <c r="K32" s="587" t="str">
        <f>IF(COUNTIF('SOURCE CT'!$F:$F,$A32)&gt;0,SUMIF('SOURCE CT'!$F:$F,$A32,'SOURCE CT'!$C:$C),IF(COUNTIF('SOURCE CT'!$F:$F,$A32 &amp; "?")&gt;0,SUMIF('SOURCE CT'!$F:$F,$A32 &amp; "?", 'SOURCE CT'!$C:$C),"..."))</f>
        <v>...</v>
      </c>
      <c r="L32" s="630" t="str">
        <f>IF(COUNTIF('SOURCE GG'!$F:$F,$A32)&gt;0,SUMIF('SOURCE GG'!$F:$F,$A32,'SOURCE GG'!$C:$C),IF(COUNTIF('SOURCE GG'!$F:$F,$A32 &amp; "?")&gt;0,SUMIF('SOURCE GG'!$F:$F,$A32 &amp; "?", 'SOURCE GG'!$C:$C),IF(COUNT(H32:K32)&gt;0,SUM(H32:K32),"...")))</f>
        <v>...</v>
      </c>
      <c r="M32" s="629" t="str">
        <f>IF(COUNTIF('SOURCE NFPC'!$F:$F,$A32)&gt;0,SUMIF('SOURCE NFPC'!$F:$F,$A32,'SOURCE NFPC'!$C:$C),IF(COUNTIF('SOURCE NFPC'!$F:$F,$A32 &amp; "?")&gt;0,SUMIF('SOURCE NFPC'!$F:$F,$A32 &amp; "?", 'SOURCE NFPC'!$C:$C),"..."))</f>
        <v>...</v>
      </c>
      <c r="N32" s="587" t="str">
        <f>IF(COUNTIF('SOURCE CN'!$F:$F,$A32)&gt;0,SUMIF('SOURCE CN'!$F:$F,$A32,'SOURCE CN'!$C:$C),IF(COUNTIF('SOURCE CN'!$F:$F,$A32 &amp; "?")&gt;0,SUMIF('SOURCE CN'!$F:$F,$A32 &amp; "?", 'SOURCE CN'!$C:$C),"..."))</f>
        <v>...</v>
      </c>
      <c r="O32" s="587" t="str">
        <f>IF(COUNTIF('SOURCE NFPS'!$F:$F,$A32)&gt;0,SUMIF('SOURCE NFPS'!$F:$F,$A32,'SOURCE NFPS'!$C:$C),IF(COUNTIF('SOURCE NFPS'!$F:$F,$A32 &amp; "?")&gt;0,SUMIF('SOURCE NFPS'!$F:$F,$A32 &amp; "?", 'SOURCE NFPS'!$C:$C),IF(COUNT(L32:N32)&gt;0,SUM(L32:N32),"...")))</f>
        <v>...</v>
      </c>
      <c r="Q32" s="563">
        <f t="shared" si="0"/>
        <v>0</v>
      </c>
      <c r="R32" s="564">
        <f t="shared" si="1"/>
        <v>0</v>
      </c>
      <c r="S32" s="565">
        <f t="shared" si="2"/>
        <v>0</v>
      </c>
      <c r="U32" s="65">
        <v>8328</v>
      </c>
      <c r="V32" s="65" t="str">
        <f t="shared" si="3"/>
        <v>A8328</v>
      </c>
    </row>
    <row r="33" spans="1:22" ht="10.5" customHeight="1">
      <c r="A33" s="692" t="s">
        <v>2284</v>
      </c>
      <c r="B33" s="269" t="s">
        <v>1412</v>
      </c>
      <c r="C33" s="6" t="s">
        <v>1063</v>
      </c>
      <c r="D33" s="589" t="str">
        <f>IF(COUNTIF('SOURCE BA'!$F:$F,$A33)&gt;0,SUMIF('SOURCE BA'!$F:$F,$A33,'SOURCE BA'!$C:$C),IF(COUNTIF('SOURCE BA'!$F:$F,$A33 &amp; "?")&gt;0,SUMIF('SOURCE BA'!$F:$F,$A33 &amp; "?", 'SOURCE BA'!$C:$C),"..."))</f>
        <v>...</v>
      </c>
      <c r="E33" s="589" t="str">
        <f>IF(COUNTIF('SOURCE EA'!$F:$F,$A33)&gt;0,SUMIF('SOURCE EA'!$F:$F,$A33,'SOURCE EA'!$C:$C),IF(COUNTIF('SOURCE EA'!$F:$F,$A33 &amp; "?")&gt;0,SUMIF('SOURCE EA'!$F:$F,$A33 &amp; "?", 'SOURCE EA'!$C:$C),"..."))</f>
        <v>...</v>
      </c>
      <c r="F33" s="637" t="str">
        <f>IF(COUNTIF('SOURCE SS'!$F:$F,$A33)&gt;0,SUMIF('SOURCE SS'!$F:$F,$A33,'SOURCE SS'!$C:$C),IF(COUNTIF('SOURCE SS'!$F:$F,$A33 &amp; "?")&gt;0,SUMIF('SOURCE SS'!$F:$F,$A33 &amp; "?", 'SOURCE SS'!$C:$C),"..."))</f>
        <v>...</v>
      </c>
      <c r="G33" s="589" t="str">
        <f>IF(COUNTIF('SOURCE CC'!$F:$F,$A33)&gt;0,SUMIF('SOURCE CC'!$F:$F,$A33,'SOURCE CC'!$C:$C),IF(COUNTIF('SOURCE CC'!$F:$F,$A33 &amp; "?")&gt;0,SUMIF('SOURCE CC'!$F:$F,$A33 &amp; "?", 'SOURCE CC'!$C:$C),"..."))</f>
        <v>...</v>
      </c>
      <c r="H33" s="637" t="str">
        <f>IF(COUNTIF('SOURCE CG'!$F:$F,$A33)&gt;0,SUMIF('SOURCE CG'!$F:$F,$A33,'SOURCE CG'!$C:$C),IF(COUNTIF('SOURCE CG'!$F:$F,$A33 &amp; "?")&gt;0,SUMIF('SOURCE CG'!$F:$F,$A33 &amp; "?", 'SOURCE CG'!$C:$C),IF(COUNT(D33:G33)&gt;0,SUM(D33:G33),"...")))</f>
        <v>...</v>
      </c>
      <c r="I33" s="589" t="str">
        <f>IF(COUNTIF('SOURCE SG'!$F:$F,$A33)&gt;0,SUMIF('SOURCE SG'!$F:$F,$A33,'SOURCE SG'!$C:$C),IF(COUNTIF('SOURCE SG'!$F:$F,$A33 &amp; "?")&gt;0,SUMIF('SOURCE SG'!$F:$F,$A33 &amp; "?", 'SOURCE SG'!$C:$C),"..."))</f>
        <v>...</v>
      </c>
      <c r="J33" s="637" t="str">
        <f>IF(COUNTIF('SOURCE LG'!$F:$F,$A33)&gt;0,SUMIF('SOURCE LG'!$F:$F,$A33,'SOURCE LG'!$C:$C),IF(COUNTIF('SOURCE LG'!$F:$F,$A33 &amp; "?")&gt;0,SUMIF('SOURCE LG'!$F:$F,$A33 &amp; "?", 'SOURCE LG'!$C:$C),"..."))</f>
        <v>...</v>
      </c>
      <c r="K33" s="589" t="str">
        <f>IF(COUNTIF('SOURCE CT'!$F:$F,$A33)&gt;0,SUMIF('SOURCE CT'!$F:$F,$A33,'SOURCE CT'!$C:$C),IF(COUNTIF('SOURCE CT'!$F:$F,$A33 &amp; "?")&gt;0,SUMIF('SOURCE CT'!$F:$F,$A33 &amp; "?", 'SOURCE CT'!$C:$C),"..."))</f>
        <v>...</v>
      </c>
      <c r="L33" s="638" t="str">
        <f>IF(COUNTIF('SOURCE GG'!$F:$F,$A33)&gt;0,SUMIF('SOURCE GG'!$F:$F,$A33,'SOURCE GG'!$C:$C),IF(COUNTIF('SOURCE GG'!$F:$F,$A33 &amp; "?")&gt;0,SUMIF('SOURCE GG'!$F:$F,$A33 &amp; "?", 'SOURCE GG'!$C:$C),IF(COUNT(H33:K33)&gt;0,SUM(H33:K33),"...")))</f>
        <v>...</v>
      </c>
      <c r="M33" s="637" t="str">
        <f>IF(COUNTIF('SOURCE NFPC'!$F:$F,$A33)&gt;0,SUMIF('SOURCE NFPC'!$F:$F,$A33,'SOURCE NFPC'!$C:$C),IF(COUNTIF('SOURCE NFPC'!$F:$F,$A33 &amp; "?")&gt;0,SUMIF('SOURCE NFPC'!$F:$F,$A33 &amp; "?", 'SOURCE NFPC'!$C:$C),"..."))</f>
        <v>...</v>
      </c>
      <c r="N33" s="589" t="str">
        <f>IF(COUNTIF('SOURCE CN'!$F:$F,$A33)&gt;0,SUMIF('SOURCE CN'!$F:$F,$A33,'SOURCE CN'!$C:$C),IF(COUNTIF('SOURCE CN'!$F:$F,$A33 &amp; "?")&gt;0,SUMIF('SOURCE CN'!$F:$F,$A33 &amp; "?", 'SOURCE CN'!$C:$C),"..."))</f>
        <v>...</v>
      </c>
      <c r="O33" s="589" t="str">
        <f>IF(COUNTIF('SOURCE NFPS'!$F:$F,$A33)&gt;0,SUMIF('SOURCE NFPS'!$F:$F,$A33,'SOURCE NFPS'!$C:$C),IF(COUNTIF('SOURCE NFPS'!$F:$F,$A33 &amp; "?")&gt;0,SUMIF('SOURCE NFPS'!$F:$F,$A33 &amp; "?", 'SOURCE NFPS'!$C:$C),IF(COUNT(L33:N33)&gt;0,SUM(L33:N33),"...")))</f>
        <v>...</v>
      </c>
      <c r="Q33" s="569">
        <f t="shared" si="0"/>
        <v>0</v>
      </c>
      <c r="R33" s="570">
        <f t="shared" si="1"/>
        <v>0</v>
      </c>
      <c r="S33" s="571">
        <f t="shared" si="2"/>
        <v>0</v>
      </c>
      <c r="U33" s="57">
        <v>8329</v>
      </c>
      <c r="V33" s="57" t="str">
        <f t="shared" si="3"/>
        <v>A8329</v>
      </c>
    </row>
    <row r="34" spans="1:22" ht="12.75" customHeight="1">
      <c r="A34" s="17" t="s">
        <v>1424</v>
      </c>
      <c r="B34" s="4"/>
      <c r="C34" s="4"/>
      <c r="D34" s="10"/>
      <c r="E34" s="10"/>
      <c r="F34" s="10"/>
      <c r="G34" s="10"/>
      <c r="H34" s="10"/>
      <c r="I34" s="10"/>
      <c r="J34" s="10"/>
      <c r="K34" s="10"/>
      <c r="L34" s="10"/>
      <c r="M34" s="10"/>
      <c r="N34" s="10"/>
      <c r="O34" s="10"/>
      <c r="Q34" s="23"/>
      <c r="R34" s="23"/>
    </row>
    <row r="35" spans="1:22" ht="9.75" customHeight="1">
      <c r="A35" s="17" t="s">
        <v>1425</v>
      </c>
      <c r="B35" s="4"/>
      <c r="C35" s="4"/>
      <c r="D35" s="10"/>
      <c r="E35" s="10"/>
      <c r="F35" s="10"/>
      <c r="G35" s="10"/>
      <c r="H35" s="10"/>
      <c r="I35" s="10"/>
      <c r="J35" s="10"/>
      <c r="K35" s="10"/>
      <c r="L35" s="10"/>
      <c r="M35" s="10"/>
      <c r="N35" s="10"/>
      <c r="O35" s="10"/>
      <c r="Q35" s="23"/>
      <c r="R35" s="23"/>
    </row>
    <row r="36" spans="1:22" ht="10.5" customHeight="1">
      <c r="Q36" s="16"/>
      <c r="R36" s="16"/>
    </row>
    <row r="37" spans="1:22" ht="10.5" customHeight="1">
      <c r="Q37" s="16"/>
      <c r="R37" s="16"/>
    </row>
    <row r="38" spans="1:22" ht="15" customHeight="1">
      <c r="A38" s="274" t="s">
        <v>930</v>
      </c>
      <c r="B38" s="20"/>
      <c r="C38" s="20"/>
      <c r="D38" s="20"/>
      <c r="E38" s="20"/>
      <c r="F38" s="20"/>
      <c r="G38" s="20"/>
      <c r="H38" s="20"/>
      <c r="I38" s="20"/>
      <c r="J38" s="20"/>
      <c r="K38" s="20"/>
      <c r="L38" s="20"/>
      <c r="M38" s="20"/>
      <c r="N38" s="20"/>
      <c r="O38" s="26"/>
      <c r="Q38" s="16"/>
      <c r="R38" s="16"/>
    </row>
    <row r="39" spans="1:22" ht="10.5" customHeight="1">
      <c r="A39" s="27"/>
      <c r="B39" s="22"/>
      <c r="C39" s="22" t="s">
        <v>1063</v>
      </c>
      <c r="D39" s="28"/>
      <c r="E39" s="28"/>
      <c r="F39" s="28"/>
      <c r="G39" s="28"/>
      <c r="H39" s="28"/>
      <c r="I39" s="28"/>
      <c r="J39" s="28"/>
      <c r="K39" s="28"/>
      <c r="L39" s="28"/>
      <c r="M39" s="28"/>
      <c r="N39" s="28"/>
      <c r="O39" s="28"/>
      <c r="Q39" s="16"/>
      <c r="R39" s="16"/>
    </row>
    <row r="40" spans="1:22" ht="10.5" customHeight="1">
      <c r="A40" s="29">
        <v>82</v>
      </c>
      <c r="B40" s="275" t="s">
        <v>1654</v>
      </c>
      <c r="C40" s="22" t="s">
        <v>1063</v>
      </c>
      <c r="D40" s="122"/>
      <c r="E40" s="122"/>
      <c r="F40" s="122"/>
      <c r="G40" s="121"/>
      <c r="H40" s="122"/>
      <c r="I40" s="121"/>
      <c r="J40" s="121"/>
      <c r="K40" s="121"/>
      <c r="L40" s="121"/>
      <c r="M40" s="121"/>
      <c r="N40" s="121"/>
      <c r="O40" s="121"/>
      <c r="Q40" s="16"/>
      <c r="R40" s="16"/>
    </row>
    <row r="41" spans="1:22" ht="10.5" customHeight="1">
      <c r="A41" s="29">
        <v>83</v>
      </c>
      <c r="B41" s="29" t="s">
        <v>1655</v>
      </c>
      <c r="C41" s="22" t="s">
        <v>1063</v>
      </c>
      <c r="D41" s="122"/>
      <c r="E41" s="122"/>
      <c r="F41" s="122"/>
      <c r="G41" s="121"/>
      <c r="H41" s="122"/>
      <c r="I41" s="122"/>
      <c r="J41" s="122"/>
      <c r="K41" s="121"/>
      <c r="L41" s="122"/>
      <c r="M41" s="122"/>
      <c r="N41" s="121"/>
      <c r="O41" s="121"/>
      <c r="Q41" s="16"/>
      <c r="R41" s="16"/>
    </row>
    <row r="42" spans="1:22" ht="10.5" customHeight="1">
      <c r="A42" s="29">
        <v>831</v>
      </c>
      <c r="B42" s="29" t="s">
        <v>1619</v>
      </c>
      <c r="C42" s="22" t="s">
        <v>1063</v>
      </c>
      <c r="D42" s="122"/>
      <c r="E42" s="122"/>
      <c r="F42" s="122"/>
      <c r="G42" s="121"/>
      <c r="H42" s="122"/>
      <c r="I42" s="122"/>
      <c r="J42" s="122"/>
      <c r="K42" s="121"/>
      <c r="L42" s="122"/>
      <c r="M42" s="122"/>
      <c r="N42" s="121"/>
      <c r="O42" s="121"/>
      <c r="Q42" s="16"/>
      <c r="R42" s="16"/>
    </row>
    <row r="43" spans="1:22" ht="10.5" customHeight="1">
      <c r="A43" s="17">
        <v>832</v>
      </c>
      <c r="B43" s="17" t="s">
        <v>1454</v>
      </c>
      <c r="C43" s="4" t="s">
        <v>1063</v>
      </c>
      <c r="D43" s="122"/>
      <c r="E43" s="122"/>
      <c r="F43" s="122"/>
      <c r="G43" s="121"/>
      <c r="H43" s="122"/>
      <c r="I43" s="122"/>
      <c r="J43" s="122"/>
      <c r="K43" s="121"/>
      <c r="L43" s="122"/>
      <c r="M43" s="122"/>
      <c r="N43" s="121"/>
      <c r="O43" s="121"/>
      <c r="Q43" s="16"/>
      <c r="R43" s="16"/>
    </row>
    <row r="44" spans="1:22" ht="10.5" customHeight="1">
      <c r="A44" s="6"/>
      <c r="B44" s="6"/>
      <c r="C44" s="6"/>
      <c r="D44" s="92"/>
      <c r="E44" s="92"/>
      <c r="F44" s="92"/>
      <c r="G44" s="92"/>
      <c r="H44" s="92"/>
      <c r="I44" s="92"/>
      <c r="J44" s="92"/>
      <c r="K44" s="92"/>
      <c r="L44" s="92"/>
      <c r="M44" s="92"/>
      <c r="N44" s="92"/>
      <c r="O44" s="92"/>
      <c r="Q44" s="16"/>
      <c r="R44" s="16"/>
    </row>
    <row r="45" spans="1:22" ht="10.5" customHeight="1">
      <c r="A45" s="22"/>
      <c r="B45" s="22"/>
      <c r="C45" s="22"/>
      <c r="D45" s="22"/>
      <c r="E45" s="22"/>
      <c r="F45" s="22"/>
      <c r="G45" s="22"/>
      <c r="H45" s="22"/>
      <c r="I45" s="22"/>
      <c r="J45" s="22"/>
      <c r="K45" s="22"/>
      <c r="L45" s="22"/>
      <c r="M45" s="22"/>
      <c r="N45" s="22"/>
      <c r="O45" s="22"/>
      <c r="Q45" s="16"/>
      <c r="R45" s="16"/>
    </row>
    <row r="46" spans="1:22" ht="10.5" customHeight="1">
      <c r="A46" s="24"/>
      <c r="B46" s="24"/>
      <c r="C46" s="24"/>
      <c r="D46" s="24"/>
      <c r="E46" s="24"/>
      <c r="F46" s="24"/>
      <c r="G46" s="24"/>
      <c r="H46" s="24"/>
      <c r="I46" s="24"/>
      <c r="J46" s="24"/>
      <c r="K46" s="24"/>
      <c r="L46" s="24"/>
      <c r="M46" s="24"/>
      <c r="N46" s="24"/>
      <c r="O46" s="24"/>
      <c r="Q46" s="16"/>
      <c r="R46" s="16"/>
    </row>
    <row r="47" spans="1:22" ht="15" customHeight="1">
      <c r="A47" s="30" t="s">
        <v>929</v>
      </c>
      <c r="B47" s="20"/>
      <c r="C47" s="20"/>
      <c r="D47" s="20"/>
      <c r="E47" s="20"/>
      <c r="F47" s="20"/>
      <c r="G47" s="20"/>
      <c r="H47" s="20"/>
      <c r="I47" s="20"/>
      <c r="J47" s="20"/>
      <c r="K47" s="20"/>
      <c r="L47" s="20"/>
      <c r="M47" s="20"/>
      <c r="N47" s="20"/>
      <c r="O47" s="26"/>
      <c r="Q47" s="16"/>
      <c r="R47" s="16"/>
    </row>
    <row r="48" spans="1:22" ht="12.75" customHeight="1">
      <c r="A48" s="27" t="s">
        <v>1349</v>
      </c>
      <c r="B48" s="22"/>
      <c r="C48" s="22" t="s">
        <v>1063</v>
      </c>
      <c r="D48" s="31"/>
      <c r="E48" s="31"/>
      <c r="F48" s="31"/>
      <c r="G48" s="31"/>
      <c r="H48" s="31"/>
      <c r="I48" s="31"/>
      <c r="J48" s="31"/>
      <c r="K48" s="31"/>
      <c r="L48" s="31"/>
      <c r="M48" s="31"/>
      <c r="N48" s="31"/>
      <c r="O48" s="31"/>
      <c r="Q48" s="16"/>
      <c r="R48" s="16"/>
    </row>
    <row r="49" spans="1:18" ht="15" customHeight="1">
      <c r="A49" s="22"/>
      <c r="B49" s="22" t="s">
        <v>1013</v>
      </c>
      <c r="C49" s="22" t="s">
        <v>1063</v>
      </c>
      <c r="D49" s="582">
        <f>SUM(D8)-SUM(D9)-SUM(D16)-SUM(D40)</f>
        <v>0</v>
      </c>
      <c r="E49" s="582">
        <f t="shared" ref="E49:O49" si="4">SUM(E8)-SUM(E9)-SUM(E16)-SUM(E40)</f>
        <v>0</v>
      </c>
      <c r="F49" s="582">
        <f t="shared" si="4"/>
        <v>0</v>
      </c>
      <c r="G49" s="582">
        <f t="shared" si="4"/>
        <v>0</v>
      </c>
      <c r="H49" s="582">
        <f t="shared" si="4"/>
        <v>0</v>
      </c>
      <c r="I49" s="582">
        <f t="shared" si="4"/>
        <v>0</v>
      </c>
      <c r="J49" s="582">
        <f t="shared" si="4"/>
        <v>0</v>
      </c>
      <c r="K49" s="582">
        <f t="shared" si="4"/>
        <v>0</v>
      </c>
      <c r="L49" s="582">
        <f t="shared" si="4"/>
        <v>0</v>
      </c>
      <c r="M49" s="582">
        <f t="shared" si="4"/>
        <v>0</v>
      </c>
      <c r="N49" s="582">
        <f t="shared" si="4"/>
        <v>0</v>
      </c>
      <c r="O49" s="582">
        <f t="shared" si="4"/>
        <v>0</v>
      </c>
      <c r="Q49" s="16"/>
      <c r="R49" s="16"/>
    </row>
    <row r="50" spans="1:18" ht="10.5" customHeight="1">
      <c r="A50" s="4"/>
      <c r="B50" s="4" t="s">
        <v>431</v>
      </c>
      <c r="C50" s="4" t="s">
        <v>1063</v>
      </c>
      <c r="D50" s="582">
        <f>SUM(D9)-SUM(D10)-SUM(D11)-SUM(D12)-SUM(D13)-SUM(D14)-SUM(D15)</f>
        <v>0</v>
      </c>
      <c r="E50" s="582">
        <f t="shared" ref="E50:O50" si="5">SUM(E9)-SUM(E10)-SUM(E11)-SUM(E12)-SUM(E13)-SUM(E14)-SUM(E15)</f>
        <v>0</v>
      </c>
      <c r="F50" s="582">
        <f t="shared" si="5"/>
        <v>0</v>
      </c>
      <c r="G50" s="582">
        <f t="shared" si="5"/>
        <v>0</v>
      </c>
      <c r="H50" s="582">
        <f t="shared" si="5"/>
        <v>0</v>
      </c>
      <c r="I50" s="582">
        <f t="shared" si="5"/>
        <v>0</v>
      </c>
      <c r="J50" s="582">
        <f t="shared" si="5"/>
        <v>0</v>
      </c>
      <c r="K50" s="582">
        <f t="shared" si="5"/>
        <v>0</v>
      </c>
      <c r="L50" s="582">
        <f t="shared" si="5"/>
        <v>0</v>
      </c>
      <c r="M50" s="582">
        <f t="shared" si="5"/>
        <v>0</v>
      </c>
      <c r="N50" s="582">
        <f t="shared" si="5"/>
        <v>0</v>
      </c>
      <c r="O50" s="582">
        <f t="shared" si="5"/>
        <v>0</v>
      </c>
      <c r="Q50" s="16"/>
      <c r="R50" s="16"/>
    </row>
    <row r="51" spans="1:18" ht="10.5" customHeight="1">
      <c r="A51" s="4"/>
      <c r="B51" s="4" t="s">
        <v>1576</v>
      </c>
      <c r="C51" s="4" t="s">
        <v>1063</v>
      </c>
      <c r="D51" s="582">
        <f>SUM(D16)-SUM(D17)-SUM(D18)-SUM(D19)-SUM(D20)</f>
        <v>0</v>
      </c>
      <c r="E51" s="582">
        <f t="shared" ref="E51:O51" si="6">SUM(E16)-SUM(E17)-SUM(E18)-SUM(E19)-SUM(E20)</f>
        <v>0</v>
      </c>
      <c r="F51" s="582">
        <f t="shared" si="6"/>
        <v>0</v>
      </c>
      <c r="G51" s="582">
        <f t="shared" si="6"/>
        <v>0</v>
      </c>
      <c r="H51" s="582">
        <f t="shared" si="6"/>
        <v>0</v>
      </c>
      <c r="I51" s="582">
        <f t="shared" si="6"/>
        <v>0</v>
      </c>
      <c r="J51" s="582">
        <f t="shared" si="6"/>
        <v>0</v>
      </c>
      <c r="K51" s="582">
        <f t="shared" si="6"/>
        <v>0</v>
      </c>
      <c r="L51" s="582">
        <f t="shared" si="6"/>
        <v>0</v>
      </c>
      <c r="M51" s="582">
        <f t="shared" si="6"/>
        <v>0</v>
      </c>
      <c r="N51" s="582">
        <f t="shared" si="6"/>
        <v>0</v>
      </c>
      <c r="O51" s="582">
        <f t="shared" si="6"/>
        <v>0</v>
      </c>
      <c r="Q51" s="16"/>
      <c r="R51" s="16"/>
    </row>
    <row r="52" spans="1:18" ht="15" customHeight="1">
      <c r="A52" s="22"/>
      <c r="B52" s="22" t="s">
        <v>802</v>
      </c>
      <c r="C52" s="22" t="s">
        <v>1063</v>
      </c>
      <c r="D52" s="582">
        <f>SUM(D21)-SUM(D22)-SUM(D29)-SUM(D41)</f>
        <v>0</v>
      </c>
      <c r="E52" s="582">
        <f t="shared" ref="E52:O52" si="7">SUM(E21)-SUM(E22)-SUM(E29)-SUM(E41)</f>
        <v>0</v>
      </c>
      <c r="F52" s="582">
        <f t="shared" si="7"/>
        <v>0</v>
      </c>
      <c r="G52" s="582">
        <f t="shared" si="7"/>
        <v>0</v>
      </c>
      <c r="H52" s="582">
        <f t="shared" si="7"/>
        <v>0</v>
      </c>
      <c r="I52" s="582">
        <f t="shared" si="7"/>
        <v>0</v>
      </c>
      <c r="J52" s="582">
        <f t="shared" si="7"/>
        <v>0</v>
      </c>
      <c r="K52" s="582">
        <f t="shared" si="7"/>
        <v>0</v>
      </c>
      <c r="L52" s="582">
        <f t="shared" si="7"/>
        <v>0</v>
      </c>
      <c r="M52" s="582">
        <f t="shared" si="7"/>
        <v>0</v>
      </c>
      <c r="N52" s="582">
        <f t="shared" si="7"/>
        <v>0</v>
      </c>
      <c r="O52" s="582">
        <f t="shared" si="7"/>
        <v>0</v>
      </c>
      <c r="Q52" s="16"/>
      <c r="R52" s="16"/>
    </row>
    <row r="53" spans="1:18" ht="10.5" customHeight="1">
      <c r="A53" s="22"/>
      <c r="B53" s="4" t="s">
        <v>800</v>
      </c>
      <c r="C53" s="22" t="s">
        <v>1063</v>
      </c>
      <c r="D53" s="582">
        <f>SUM(D22)-SUM(D23)-SUM(D24)-SUM(D25)-SUM(D26)-SUM(D27)-SUM(D28)-SUM(D42)</f>
        <v>0</v>
      </c>
      <c r="E53" s="582">
        <f t="shared" ref="E53:O53" si="8">SUM(E22)-SUM(E23)-SUM(E24)-SUM(E25)-SUM(E26)-SUM(E27)-SUM(E28)-SUM(E42)</f>
        <v>0</v>
      </c>
      <c r="F53" s="582">
        <f t="shared" si="8"/>
        <v>0</v>
      </c>
      <c r="G53" s="582">
        <f t="shared" si="8"/>
        <v>0</v>
      </c>
      <c r="H53" s="582">
        <f t="shared" si="8"/>
        <v>0</v>
      </c>
      <c r="I53" s="582">
        <f t="shared" si="8"/>
        <v>0</v>
      </c>
      <c r="J53" s="582">
        <f t="shared" si="8"/>
        <v>0</v>
      </c>
      <c r="K53" s="582">
        <f t="shared" si="8"/>
        <v>0</v>
      </c>
      <c r="L53" s="582">
        <f t="shared" si="8"/>
        <v>0</v>
      </c>
      <c r="M53" s="582">
        <f t="shared" si="8"/>
        <v>0</v>
      </c>
      <c r="N53" s="582">
        <f t="shared" si="8"/>
        <v>0</v>
      </c>
      <c r="O53" s="582">
        <f t="shared" si="8"/>
        <v>0</v>
      </c>
      <c r="Q53" s="16"/>
      <c r="R53" s="16"/>
    </row>
    <row r="54" spans="1:18" ht="10.5" customHeight="1">
      <c r="A54" s="18"/>
      <c r="B54" s="18" t="s">
        <v>801</v>
      </c>
      <c r="C54" s="18" t="s">
        <v>1063</v>
      </c>
      <c r="D54" s="627">
        <f>SUM(D29)-SUM(D30)-SUM(D31)-SUM(D32)-SUM(D33)-SUM(D43)</f>
        <v>0</v>
      </c>
      <c r="E54" s="627">
        <f t="shared" ref="E54:O54" si="9">SUM(E29)-SUM(E30)-SUM(E31)-SUM(E32)-SUM(E33)-SUM(E43)</f>
        <v>0</v>
      </c>
      <c r="F54" s="627">
        <f t="shared" si="9"/>
        <v>0</v>
      </c>
      <c r="G54" s="627">
        <f t="shared" si="9"/>
        <v>0</v>
      </c>
      <c r="H54" s="627">
        <f t="shared" si="9"/>
        <v>0</v>
      </c>
      <c r="I54" s="627">
        <f t="shared" si="9"/>
        <v>0</v>
      </c>
      <c r="J54" s="627">
        <f t="shared" si="9"/>
        <v>0</v>
      </c>
      <c r="K54" s="627">
        <f t="shared" si="9"/>
        <v>0</v>
      </c>
      <c r="L54" s="627">
        <f t="shared" si="9"/>
        <v>0</v>
      </c>
      <c r="M54" s="627">
        <f t="shared" si="9"/>
        <v>0</v>
      </c>
      <c r="N54" s="627">
        <f t="shared" si="9"/>
        <v>0</v>
      </c>
      <c r="O54" s="627">
        <f t="shared" si="9"/>
        <v>0</v>
      </c>
      <c r="Q54" s="16"/>
      <c r="R54" s="16"/>
    </row>
    <row r="55" spans="1:18" ht="12.75" customHeight="1">
      <c r="A55" s="115" t="s">
        <v>928</v>
      </c>
      <c r="B55" s="116"/>
      <c r="C55" s="117" t="s">
        <v>1063</v>
      </c>
      <c r="D55" s="582"/>
      <c r="E55" s="582"/>
      <c r="F55" s="582"/>
      <c r="G55" s="582"/>
      <c r="H55" s="582"/>
      <c r="I55" s="582"/>
      <c r="J55" s="582"/>
      <c r="K55" s="582"/>
      <c r="L55" s="582"/>
      <c r="M55" s="582"/>
      <c r="N55" s="582"/>
      <c r="O55" s="582"/>
      <c r="Q55" s="16"/>
      <c r="R55" s="16"/>
    </row>
    <row r="56" spans="1:18" ht="15" customHeight="1">
      <c r="B56" s="4" t="s">
        <v>445</v>
      </c>
      <c r="C56" s="118" t="s">
        <v>1063</v>
      </c>
      <c r="D56" s="582">
        <f>SUM(D8)-SUM(Table3!D47)</f>
        <v>0</v>
      </c>
      <c r="E56" s="582">
        <f>SUM(E8)-SUM(Table3!E47)</f>
        <v>0</v>
      </c>
      <c r="F56" s="582">
        <f>SUM(F8)-SUM(Table3!F47)</f>
        <v>0</v>
      </c>
      <c r="G56" s="582">
        <f>SUM(G8)-SUM(Table3!G47)</f>
        <v>0</v>
      </c>
      <c r="H56" s="582">
        <f>SUM(H8)-SUM(Table3!H47)</f>
        <v>0</v>
      </c>
      <c r="I56" s="582">
        <f>SUM(I8)-SUM(Table3!I47)</f>
        <v>0</v>
      </c>
      <c r="J56" s="582">
        <f>SUM(J8)-SUM(Table3!J47)</f>
        <v>0</v>
      </c>
      <c r="K56" s="582">
        <f>SUM(K8)-SUM(Table3!K47)</f>
        <v>0</v>
      </c>
      <c r="L56" s="582">
        <f>SUM(L8)-SUM(Table3!L47)</f>
        <v>0</v>
      </c>
      <c r="M56" s="582">
        <f>SUM(M8)-SUM(Table3!M47)</f>
        <v>0</v>
      </c>
      <c r="N56" s="582">
        <f>SUM(N8)-SUM(Table3!N47)</f>
        <v>0</v>
      </c>
      <c r="O56" s="582">
        <f>SUM(O8)-SUM(Table3!O47)</f>
        <v>0</v>
      </c>
      <c r="Q56" s="16"/>
      <c r="R56" s="16"/>
    </row>
    <row r="57" spans="1:18" ht="10.5" customHeight="1">
      <c r="B57" s="4" t="s">
        <v>1040</v>
      </c>
      <c r="C57" s="118" t="s">
        <v>1063</v>
      </c>
      <c r="D57" s="582">
        <f>SUM(D9)-SUM(Table3!D56)</f>
        <v>0</v>
      </c>
      <c r="E57" s="582">
        <f>SUM(E9)-SUM(Table3!E56)</f>
        <v>0</v>
      </c>
      <c r="F57" s="582">
        <f>SUM(F9)-SUM(Table3!F56)</f>
        <v>0</v>
      </c>
      <c r="G57" s="582">
        <f>SUM(G9)-SUM(Table3!G56)</f>
        <v>0</v>
      </c>
      <c r="H57" s="582">
        <f>SUM(H9)-SUM(Table3!H56)</f>
        <v>0</v>
      </c>
      <c r="I57" s="582">
        <f>SUM(I9)-SUM(Table3!I56)</f>
        <v>0</v>
      </c>
      <c r="J57" s="582">
        <f>SUM(J9)-SUM(Table3!J56)</f>
        <v>0</v>
      </c>
      <c r="K57" s="582">
        <f>SUM(K9)-SUM(Table3!K56)</f>
        <v>0</v>
      </c>
      <c r="L57" s="582">
        <f>SUM(L9)-SUM(Table3!L56)</f>
        <v>0</v>
      </c>
      <c r="M57" s="582">
        <f>SUM(M9)-SUM(Table3!M56)</f>
        <v>0</v>
      </c>
      <c r="N57" s="582">
        <f>SUM(N9)-SUM(Table3!N56)</f>
        <v>0</v>
      </c>
      <c r="O57" s="582">
        <f>SUM(O9)-SUM(Table3!O56)</f>
        <v>0</v>
      </c>
      <c r="Q57" s="16"/>
      <c r="R57" s="16"/>
    </row>
    <row r="58" spans="1:18" ht="10.5" customHeight="1">
      <c r="B58" s="4" t="s">
        <v>1041</v>
      </c>
      <c r="C58" s="118" t="s">
        <v>1063</v>
      </c>
      <c r="D58" s="582">
        <f>SUM(D16)-SUM(Table3!D64)</f>
        <v>0</v>
      </c>
      <c r="E58" s="582">
        <f>SUM(E16)-SUM(Table3!E64)</f>
        <v>0</v>
      </c>
      <c r="F58" s="582">
        <f>SUM(F16)-SUM(Table3!F64)</f>
        <v>0</v>
      </c>
      <c r="G58" s="582">
        <f>SUM(G16)-SUM(Table3!G64)</f>
        <v>0</v>
      </c>
      <c r="H58" s="582">
        <f>SUM(H16)-SUM(Table3!H64)</f>
        <v>0</v>
      </c>
      <c r="I58" s="582">
        <f>SUM(I16)-SUM(Table3!I64)</f>
        <v>0</v>
      </c>
      <c r="J58" s="582">
        <f>SUM(J16)-SUM(Table3!J64)</f>
        <v>0</v>
      </c>
      <c r="K58" s="582">
        <f>SUM(K16)-SUM(Table3!K64)</f>
        <v>0</v>
      </c>
      <c r="L58" s="582">
        <f>SUM(L16)-SUM(Table3!L64)</f>
        <v>0</v>
      </c>
      <c r="M58" s="582">
        <f>SUM(M16)-SUM(Table3!M64)</f>
        <v>0</v>
      </c>
      <c r="N58" s="582">
        <f>SUM(N16)-SUM(Table3!N64)</f>
        <v>0</v>
      </c>
      <c r="O58" s="582">
        <f>SUM(O16)-SUM(Table3!O64)</f>
        <v>0</v>
      </c>
      <c r="Q58" s="16"/>
      <c r="R58" s="16"/>
    </row>
    <row r="59" spans="1:18" ht="15" customHeight="1">
      <c r="B59" s="4" t="s">
        <v>1042</v>
      </c>
      <c r="C59" s="118" t="s">
        <v>1063</v>
      </c>
      <c r="D59" s="582">
        <f>SUM(D21)-SUM(Table3!D73)</f>
        <v>0</v>
      </c>
      <c r="E59" s="582">
        <f>SUM(E21)-SUM(Table3!E73)</f>
        <v>0</v>
      </c>
      <c r="F59" s="582">
        <f>SUM(F21)-SUM(Table3!F73)</f>
        <v>0</v>
      </c>
      <c r="G59" s="582">
        <f>SUM(G21)-SUM(Table3!G73)</f>
        <v>0</v>
      </c>
      <c r="H59" s="582">
        <f>SUM(H21)-SUM(Table3!H73)</f>
        <v>0</v>
      </c>
      <c r="I59" s="582">
        <f>SUM(I21)-SUM(Table3!I73)</f>
        <v>0</v>
      </c>
      <c r="J59" s="582">
        <f>SUM(J21)-SUM(Table3!J73)</f>
        <v>0</v>
      </c>
      <c r="K59" s="582">
        <f>SUM(K21)-SUM(Table3!K73)</f>
        <v>0</v>
      </c>
      <c r="L59" s="582">
        <f>SUM(L21)-SUM(Table3!L73)</f>
        <v>0</v>
      </c>
      <c r="M59" s="582">
        <f>SUM(M21)-SUM(Table3!M73)</f>
        <v>0</v>
      </c>
      <c r="N59" s="582">
        <f>SUM(N21)-SUM(Table3!N73)</f>
        <v>0</v>
      </c>
      <c r="O59" s="582">
        <f>SUM(O21)-SUM(Table3!O73)</f>
        <v>0</v>
      </c>
      <c r="Q59" s="16"/>
      <c r="R59" s="16"/>
    </row>
    <row r="60" spans="1:18" ht="10.5" customHeight="1">
      <c r="B60" s="4" t="s">
        <v>122</v>
      </c>
      <c r="C60" s="118" t="s">
        <v>1063</v>
      </c>
      <c r="D60" s="582">
        <f>SUM(D22)-SUM(Table3!D82)</f>
        <v>0</v>
      </c>
      <c r="E60" s="582">
        <f>SUM(E22)-SUM(Table3!E82)</f>
        <v>0</v>
      </c>
      <c r="F60" s="582">
        <f>SUM(F22)-SUM(Table3!F82)</f>
        <v>0</v>
      </c>
      <c r="G60" s="582">
        <f>SUM(G22)-SUM(Table3!G82)</f>
        <v>0</v>
      </c>
      <c r="H60" s="582">
        <f>SUM(H22)-SUM(Table3!H82)</f>
        <v>0</v>
      </c>
      <c r="I60" s="582">
        <f>SUM(I22)-SUM(Table3!I82)</f>
        <v>0</v>
      </c>
      <c r="J60" s="582">
        <f>SUM(J22)-SUM(Table3!J82)</f>
        <v>0</v>
      </c>
      <c r="K60" s="582">
        <f>SUM(K22)-SUM(Table3!K82)</f>
        <v>0</v>
      </c>
      <c r="L60" s="582">
        <f>SUM(L22)-SUM(Table3!L82)</f>
        <v>0</v>
      </c>
      <c r="M60" s="582">
        <f>SUM(M22)-SUM(Table3!M82)</f>
        <v>0</v>
      </c>
      <c r="N60" s="582">
        <f>SUM(N22)-SUM(Table3!N82)</f>
        <v>0</v>
      </c>
      <c r="O60" s="582">
        <f>SUM(O22)-SUM(Table3!O82)</f>
        <v>0</v>
      </c>
      <c r="Q60" s="16"/>
      <c r="R60" s="16"/>
    </row>
    <row r="61" spans="1:18" ht="10.5" customHeight="1">
      <c r="A61" s="113"/>
      <c r="B61" s="6" t="s">
        <v>1616</v>
      </c>
      <c r="C61" s="114" t="s">
        <v>1063</v>
      </c>
      <c r="D61" s="583">
        <f>SUM(D29)-SUM(Table3!D90)</f>
        <v>0</v>
      </c>
      <c r="E61" s="583">
        <f>SUM(E29)-SUM(Table3!E90)</f>
        <v>0</v>
      </c>
      <c r="F61" s="583">
        <f>SUM(F29)-SUM(Table3!F90)</f>
        <v>0</v>
      </c>
      <c r="G61" s="583">
        <f>SUM(G29)-SUM(Table3!G90)</f>
        <v>0</v>
      </c>
      <c r="H61" s="583">
        <f>SUM(H29)-SUM(Table3!H90)</f>
        <v>0</v>
      </c>
      <c r="I61" s="583">
        <f>SUM(I29)-SUM(Table3!I90)</f>
        <v>0</v>
      </c>
      <c r="J61" s="583">
        <f>SUM(J29)-SUM(Table3!J90)</f>
        <v>0</v>
      </c>
      <c r="K61" s="583">
        <f>SUM(K29)-SUM(Table3!K90)</f>
        <v>0</v>
      </c>
      <c r="L61" s="583">
        <f>SUM(L29)-SUM(Table3!L90)</f>
        <v>0</v>
      </c>
      <c r="M61" s="583">
        <f>SUM(M29)-SUM(Table3!M90)</f>
        <v>0</v>
      </c>
      <c r="N61" s="583">
        <f>SUM(N29)-SUM(Table3!N90)</f>
        <v>0</v>
      </c>
      <c r="O61" s="583">
        <f>SUM(O29)-SUM(Table3!O90)</f>
        <v>0</v>
      </c>
      <c r="Q61" s="16"/>
      <c r="R61" s="16"/>
    </row>
    <row r="62" spans="1:18" ht="10.5" customHeight="1">
      <c r="A62" s="22" t="s">
        <v>1123</v>
      </c>
      <c r="Q62" s="16"/>
      <c r="R62" s="16"/>
    </row>
  </sheetData>
  <sheetProtection sheet="1" objects="1" scenarios="1"/>
  <mergeCells count="12">
    <mergeCell ref="G1:K1"/>
    <mergeCell ref="J4:J5"/>
    <mergeCell ref="K4:K5"/>
    <mergeCell ref="L4:L5"/>
    <mergeCell ref="M3:M5"/>
    <mergeCell ref="N4:N5"/>
    <mergeCell ref="Q4:S4"/>
    <mergeCell ref="G2:L2"/>
    <mergeCell ref="A4:B5"/>
    <mergeCell ref="G3:H3"/>
    <mergeCell ref="D4:H4"/>
    <mergeCell ref="I4:I5"/>
  </mergeCells>
  <phoneticPr fontId="1" type="noConversion"/>
  <pageMargins left="0.47244094488188981" right="0.47244094488188981" top="0.59055118110236227" bottom="0.59055118110236227" header="0.39370078740157483" footer="0.39370078740157483"/>
  <pageSetup orientation="landscape" r:id="rId1"/>
  <headerFooter alignWithMargins="0">
    <oddFooter>&amp;C&amp;8&amp;D &amp;T&amp;R&amp;8&amp;P</oddFooter>
  </headerFooter>
  <ignoredErrors>
    <ignoredError sqref="D6:O6 A8:A20 A21:A33" numberStoredAsText="1"/>
  </ignoredErrors>
</worksheet>
</file>

<file path=xl/worksheets/sheet24.xml><?xml version="1.0" encoding="utf-8"?>
<worksheet xmlns="http://schemas.openxmlformats.org/spreadsheetml/2006/main" xmlns:r="http://schemas.openxmlformats.org/officeDocument/2006/relationships">
  <sheetPr codeName="Sheet24" enableFormatConditionsCalculation="0">
    <tabColor theme="3" tint="0.39997558519241921"/>
  </sheetPr>
  <dimension ref="A1:V182"/>
  <sheetViews>
    <sheetView workbookViewId="0">
      <pane xSplit="3" ySplit="6" topLeftCell="D7" activePane="bottomRight" state="frozen"/>
      <selection activeCell="J130" sqref="J130"/>
      <selection pane="topRight" activeCell="J130" sqref="J130"/>
      <selection pane="bottomLeft" activeCell="J130" sqref="J130"/>
      <selection pane="bottomRight" activeCell="O8" sqref="O8:O75"/>
    </sheetView>
  </sheetViews>
  <sheetFormatPr defaultRowHeight="12.75"/>
  <cols>
    <col min="1" max="1" width="6.28515625" style="1" customWidth="1"/>
    <col min="2" max="2" width="35.28515625" style="1" customWidth="1"/>
    <col min="3" max="3" width="0.85546875" style="1" customWidth="1"/>
    <col min="4" max="15" width="10" style="1" customWidth="1"/>
    <col min="16" max="16" width="3.28515625" style="1" customWidth="1"/>
    <col min="17" max="18" width="10" style="1" customWidth="1"/>
    <col min="19" max="20" width="9.140625" style="1" customWidth="1"/>
    <col min="21" max="22" width="0" style="156" hidden="1" customWidth="1"/>
    <col min="23" max="16384" width="9.140625" style="1"/>
  </cols>
  <sheetData>
    <row r="1" spans="1:22">
      <c r="A1" s="36" t="s">
        <v>182</v>
      </c>
      <c r="B1" s="138"/>
      <c r="C1" s="38"/>
      <c r="D1" s="39"/>
      <c r="E1" s="40"/>
      <c r="F1" s="40"/>
      <c r="G1" s="774">
        <f>'Cover page'!I7</f>
        <v>0</v>
      </c>
      <c r="H1" s="774"/>
      <c r="I1" s="774"/>
      <c r="J1" s="774"/>
      <c r="K1" s="774"/>
      <c r="L1" s="41">
        <f>'Cover page'!I9</f>
        <v>0</v>
      </c>
      <c r="M1" s="41"/>
      <c r="N1" s="41"/>
      <c r="O1" s="41"/>
      <c r="Q1" s="22"/>
      <c r="R1" s="22"/>
    </row>
    <row r="2" spans="1:22">
      <c r="A2" s="137" t="s">
        <v>2112</v>
      </c>
      <c r="B2" s="139"/>
      <c r="C2" s="84"/>
      <c r="D2" s="85"/>
      <c r="E2" s="40"/>
      <c r="F2" s="40"/>
      <c r="G2" s="782">
        <f>+'Cover page'!I13</f>
        <v>0</v>
      </c>
      <c r="H2" s="782"/>
      <c r="I2" s="782"/>
      <c r="J2" s="782"/>
      <c r="K2" s="782"/>
      <c r="L2" s="782"/>
      <c r="M2" s="119"/>
      <c r="N2" s="119"/>
      <c r="O2" s="119"/>
      <c r="Q2" s="22"/>
      <c r="R2" s="22"/>
    </row>
    <row r="3" spans="1:22" ht="12" customHeight="1">
      <c r="A3" s="140"/>
      <c r="B3" s="141"/>
      <c r="C3" s="48"/>
      <c r="D3" s="49"/>
      <c r="E3" s="50"/>
      <c r="F3" s="50"/>
      <c r="G3" s="778" t="s">
        <v>877</v>
      </c>
      <c r="H3" s="778"/>
      <c r="I3" s="51">
        <f>+'Cover page'!I11</f>
        <v>0</v>
      </c>
      <c r="J3" s="50"/>
      <c r="K3" s="50"/>
      <c r="L3" s="52"/>
      <c r="M3" s="775" t="s">
        <v>1018</v>
      </c>
      <c r="N3" s="125"/>
      <c r="O3" s="126"/>
      <c r="Q3" s="22"/>
      <c r="R3" s="22"/>
      <c r="S3"/>
    </row>
    <row r="4" spans="1:22" ht="12" customHeight="1">
      <c r="A4" s="801" t="s">
        <v>1236</v>
      </c>
      <c r="B4" s="801"/>
      <c r="C4" s="53"/>
      <c r="D4" s="779" t="s">
        <v>251</v>
      </c>
      <c r="E4" s="780"/>
      <c r="F4" s="780"/>
      <c r="G4" s="780"/>
      <c r="H4" s="781"/>
      <c r="I4" s="775" t="s">
        <v>252</v>
      </c>
      <c r="J4" s="777" t="s">
        <v>253</v>
      </c>
      <c r="K4" s="775" t="s">
        <v>254</v>
      </c>
      <c r="L4" s="783" t="s">
        <v>874</v>
      </c>
      <c r="M4" s="776"/>
      <c r="N4" s="776" t="s">
        <v>254</v>
      </c>
      <c r="O4" s="123" t="s">
        <v>1017</v>
      </c>
      <c r="Q4" s="771" t="s">
        <v>123</v>
      </c>
      <c r="R4" s="772"/>
      <c r="S4" s="773"/>
    </row>
    <row r="5" spans="1:22" ht="30" customHeight="1">
      <c r="A5" s="801"/>
      <c r="B5" s="801"/>
      <c r="C5" s="53"/>
      <c r="D5" s="55" t="s">
        <v>264</v>
      </c>
      <c r="E5" s="56" t="s">
        <v>265</v>
      </c>
      <c r="F5" s="54" t="s">
        <v>876</v>
      </c>
      <c r="G5" s="56" t="s">
        <v>254</v>
      </c>
      <c r="H5" s="54" t="s">
        <v>873</v>
      </c>
      <c r="I5" s="776"/>
      <c r="J5" s="777"/>
      <c r="K5" s="776"/>
      <c r="L5" s="783"/>
      <c r="M5" s="776"/>
      <c r="N5" s="776"/>
      <c r="O5" s="123" t="s">
        <v>1019</v>
      </c>
      <c r="Q5" s="5" t="s">
        <v>1650</v>
      </c>
      <c r="R5" s="128" t="s">
        <v>1652</v>
      </c>
      <c r="S5" s="129" t="s">
        <v>1017</v>
      </c>
    </row>
    <row r="6" spans="1:22" ht="10.5" customHeight="1">
      <c r="A6" s="142"/>
      <c r="B6" s="143"/>
      <c r="C6" s="58"/>
      <c r="D6" s="59" t="s">
        <v>255</v>
      </c>
      <c r="E6" s="60" t="s">
        <v>256</v>
      </c>
      <c r="F6" s="61" t="s">
        <v>257</v>
      </c>
      <c r="G6" s="60" t="s">
        <v>258</v>
      </c>
      <c r="H6" s="61" t="s">
        <v>259</v>
      </c>
      <c r="I6" s="60" t="s">
        <v>260</v>
      </c>
      <c r="J6" s="61" t="s">
        <v>261</v>
      </c>
      <c r="K6" s="60" t="s">
        <v>262</v>
      </c>
      <c r="L6" s="62" t="s">
        <v>263</v>
      </c>
      <c r="M6" s="59" t="s">
        <v>1020</v>
      </c>
      <c r="N6" s="60" t="s">
        <v>1021</v>
      </c>
      <c r="O6" s="60" t="s">
        <v>1022</v>
      </c>
      <c r="Q6" s="7" t="s">
        <v>1651</v>
      </c>
      <c r="R6" s="130" t="s">
        <v>1653</v>
      </c>
      <c r="S6" s="8" t="s">
        <v>1023</v>
      </c>
    </row>
    <row r="7" spans="1:22" s="459" customFormat="1" ht="10.5" customHeight="1">
      <c r="A7" s="468"/>
      <c r="B7" s="456" t="s">
        <v>1109</v>
      </c>
      <c r="C7" s="457"/>
      <c r="D7" s="458" t="str">
        <f>'SOURCE BA'!$F$5</f>
        <v/>
      </c>
      <c r="E7" s="458" t="str">
        <f>'SOURCE EA'!$F$5</f>
        <v/>
      </c>
      <c r="F7" s="458" t="str">
        <f>'SOURCE SS'!$F$5</f>
        <v/>
      </c>
      <c r="G7" s="458" t="str">
        <f>'SOURCE CC'!$F$5</f>
        <v/>
      </c>
      <c r="H7" s="458" t="str">
        <f>'SOURCE CG'!$F$5</f>
        <v/>
      </c>
      <c r="I7" s="458" t="str">
        <f>'SOURCE SG'!$F$5</f>
        <v/>
      </c>
      <c r="J7" s="458" t="str">
        <f>'SOURCE LG'!$F$5</f>
        <v/>
      </c>
      <c r="K7" s="458" t="str">
        <f>'SOURCE CT'!$F$5</f>
        <v/>
      </c>
      <c r="L7" s="458" t="str">
        <f>'SOURCE GG'!$F$5</f>
        <v/>
      </c>
      <c r="M7" s="458" t="str">
        <f>'SOURCE NFPC'!$F$5</f>
        <v/>
      </c>
      <c r="N7" s="458" t="str">
        <f>'SOURCE CN'!$F$5</f>
        <v/>
      </c>
      <c r="O7" s="458" t="str">
        <f>'SOURCE NFPS'!$F$5</f>
        <v/>
      </c>
      <c r="Q7" s="469"/>
      <c r="R7" s="470"/>
      <c r="S7" s="471"/>
      <c r="U7" s="499"/>
      <c r="V7" s="499"/>
    </row>
    <row r="8" spans="1:22" s="284" customFormat="1" ht="15" customHeight="1">
      <c r="A8" s="674">
        <v>9</v>
      </c>
      <c r="B8" s="146" t="s">
        <v>2357</v>
      </c>
      <c r="C8" s="265" t="s">
        <v>1063</v>
      </c>
      <c r="D8" s="604" t="str">
        <f>IF(COUNTIF('SOURCE BA'!$F:$F,$A8)&gt;0,SUMIF('SOURCE BA'!$F:$F,$A8,'SOURCE BA'!$C:$C),IF(COUNT(D9,D21,D47)&gt;0, SUM(D9)+SUM(D21)-SUM(D47),IF(COUNTIF('SOURCE BA'!$F:$F,$A8 &amp; "?")&gt;0,SUMIF('SOURCE BA'!$F:$F,$A8 &amp; "?", 'SOURCE BA'!$C:$C),"...")))</f>
        <v>...</v>
      </c>
      <c r="E8" s="604" t="str">
        <f>IF(COUNTIF('SOURCE EA'!$F:$F,$A8)&gt;0,SUMIF('SOURCE EA'!$F:$F,$A8,'SOURCE EA'!$C:$C),IF(COUNT(E9,E21,E47)&gt;0, SUM(E9)+SUM(E21)-SUM(E47),IF(COUNTIF('SOURCE EA'!$F:$F,$A8 &amp; "?")&gt;0,SUMIF('SOURCE EA'!$F:$F,$A8 &amp; "?", 'SOURCE EA'!$C:$C),"...")))</f>
        <v>...</v>
      </c>
      <c r="F8" s="604" t="str">
        <f>IF(COUNTIF('SOURCE SS'!$F:$F,$A8)&gt;0,SUMIF('SOURCE SS'!$F:$F,$A8,'SOURCE SS'!$C:$C),IF(COUNT(F9,F21,F47)&gt;0, SUM(F9)+SUM(F21)-SUM(F47),IF(COUNTIF('SOURCE SS'!$F:$F,$A8 &amp; "?")&gt;0,SUMIF('SOURCE SS'!$F:$F,$A8 &amp; "?", 'SOURCE SS'!$C:$C),"...")))</f>
        <v>...</v>
      </c>
      <c r="G8" s="604" t="str">
        <f>IF(COUNTIF('SOURCE CC'!$F:$F,$A8)&gt;0,SUMIF('SOURCE CC'!$F:$F,$A8,'SOURCE CC'!$C:$C),IF(COUNT(G9,G21,G47)&gt;0, SUM(G9)+SUM(G21)-SUM(G47),IF(COUNTIF('SOURCE CC'!$F:$F,$A8 &amp; "?")&gt;0,SUMIF('SOURCE CC'!$F:$F,$A8 &amp; "?", 'SOURCE CC'!$C:$C),"...")))</f>
        <v>...</v>
      </c>
      <c r="H8" s="604" t="str">
        <f>IF(COUNTIF('SOURCE CG'!$F:$F,$A8)&gt;0,SUMIF('SOURCE CG'!$F:$F,$A8,'SOURCE CG'!$C:$C),IF(COUNT(H9,H21,H47)&gt;0, SUM(H9)+SUM(H21)-SUM(H47),IF(COUNTIF('SOURCE CG'!$F:$F,$A8 &amp; "?")&gt;0,SUMIF('SOURCE CG'!$F:$F,$A8 &amp; "?", 'SOURCE CG'!$C:$C),IF(COUNT(D8:G8)&gt;0,SUM(D8:G8),"..."))))</f>
        <v>...</v>
      </c>
      <c r="I8" s="604" t="str">
        <f>IF(COUNTIF('SOURCE SG'!$F:$F,$A8)&gt;0,SUMIF('SOURCE SG'!$F:$F,$A8,'SOURCE SG'!$C:$C),IF(COUNT(I9,I21,I47)&gt;0, SUM(I9)+SUM(I21)-SUM(I47),IF(COUNTIF('SOURCE SG'!$F:$F,$A8 &amp; "?")&gt;0,SUMIF('SOURCE SG'!$F:$F,$A8 &amp; "?", 'SOURCE SG'!$C:$C),"...")))</f>
        <v>...</v>
      </c>
      <c r="J8" s="604" t="str">
        <f>IF(COUNTIF('SOURCE LG'!$F:$F,$A8)&gt;0,SUMIF('SOURCE LG'!$F:$F,$A8,'SOURCE LG'!$C:$C),IF(COUNT(J9,J21,J47)&gt;0, SUM(J9)+SUM(J21)-SUM(J47),IF(COUNTIF('SOURCE LG'!$F:$F,$A8 &amp; "?")&gt;0,SUMIF('SOURCE LG'!$F:$F,$A8 &amp; "?", 'SOURCE LG'!$C:$C),"...")))</f>
        <v>...</v>
      </c>
      <c r="K8" s="604" t="str">
        <f>IF(COUNTIF('SOURCE CT'!$F:$F,$A8)&gt;0,SUMIF('SOURCE CT'!$F:$F,$A8,'SOURCE CT'!$C:$C),IF(COUNT(K9,K21,K47)&gt;0, SUM(K9)+SUM(K21)-SUM(K47),IF(COUNTIF('SOURCE CT'!$F:$F,$A8 &amp; "?")&gt;0,SUMIF('SOURCE CT'!$F:$F,$A8 &amp; "?", 'SOURCE CT'!$C:$C),"...")))</f>
        <v>...</v>
      </c>
      <c r="L8" s="604" t="str">
        <f>IF(COUNTIF('SOURCE GG'!$F:$F,$A8)&gt;0,SUMIF('SOURCE GG'!$F:$F,$A8,'SOURCE GG'!$C:$C),IF(COUNT(L9,L21,L47)&gt;0, SUM(L9)+SUM(L21)-SUM(L47),IF(COUNTIF('SOURCE GG'!$F:$F,$A8 &amp; "?")&gt;0,SUMIF('SOURCE GG'!$F:$F,$A8 &amp; "?", 'SOURCE GG'!$C:$C),IF(COUNT(H8:K8)&gt;0,SUM(H8:K8),"..."))))</f>
        <v>...</v>
      </c>
      <c r="M8" s="604" t="str">
        <f>IF(COUNTIF('SOURCE NFPC'!$F:$F,$A8)&gt;0,SUMIF('SOURCE NFPC'!$F:$F,$A8,'SOURCE NFPC'!$C:$C),IF(COUNT(M9,M21,M47)&gt;0, SUM(M9)+SUM(M21)-SUM(M47),IF(COUNTIF('SOURCE NFPC'!$F:$F,$A8 &amp; "?")&gt;0,SUMIF('SOURCE NFPC'!$F:$F,$A8 &amp; "?", 'SOURCE NFPC'!$C:$C),"...")))</f>
        <v>...</v>
      </c>
      <c r="N8" s="604" t="str">
        <f>IF(COUNTIF('SOURCE CN'!$F:$F,$A8)&gt;0,SUMIF('SOURCE CN'!$F:$F,$A8,'SOURCE CN'!$C:$C),IF(COUNT(N9,N21,N47)&gt;0, SUM(N9)+SUM(N21)-SUM(N47),IF(COUNTIF('SOURCE CN'!$F:$F,$A8 &amp; "?")&gt;0,SUMIF('SOURCE CN'!$F:$F,$A8 &amp; "?", 'SOURCE CN'!$C:$C),"...")))</f>
        <v>...</v>
      </c>
      <c r="O8" s="604" t="str">
        <f>IF(COUNTIF('SOURCE NFPS'!$F:$F,$A8)&gt;0,SUMIF('SOURCE NFPS'!$F:$F,$A8,'SOURCE NFPS'!$C:$C),IF(COUNT(O9,O21,O47)&gt;0, SUM(O9)+SUM(O21)-SUM(O47),IF(COUNTIF('SOURCE NFPS'!$F:$F,$A8 &amp; "?")&gt;0,SUMIF('SOURCE NFPS'!$F:$F,$A8 &amp; "?", 'SOURCE NFPS'!$C:$C),IF(COUNT(L8:N8)&gt;0,SUM(L8:N8),"..."))))</f>
        <v>...</v>
      </c>
      <c r="Q8" s="616">
        <f>SUM(H8)-SUM(D8)-SUM(E8)-SUM(F8)-SUM(G8)</f>
        <v>0</v>
      </c>
      <c r="R8" s="617">
        <f>SUM(L8)-SUM(H8)-SUM(I8)-SUM(J8)-SUM(K8)</f>
        <v>0</v>
      </c>
      <c r="S8" s="618">
        <f>SUM(O8)-SUM(L8)-SUM(M8)-SUM(N8)</f>
        <v>0</v>
      </c>
      <c r="U8" s="145">
        <v>9</v>
      </c>
      <c r="V8" s="145" t="str">
        <f>"A"&amp;""&amp;U8</f>
        <v>A9</v>
      </c>
    </row>
    <row r="9" spans="1:22" s="284" customFormat="1" ht="15" customHeight="1">
      <c r="A9" s="693">
        <v>91</v>
      </c>
      <c r="B9" s="148" t="s">
        <v>2329</v>
      </c>
      <c r="C9" s="266" t="s">
        <v>1063</v>
      </c>
      <c r="D9" s="604" t="str">
        <f>IF(COUNTIF('SOURCE BA'!$F:$F,$A9)&gt;0,SUMIF('SOURCE BA'!$F:$F,$A9,'SOURCE BA'!$C:$C),IF(COUNT(D10,D14:D16)&gt;0, SUM(D10,D14:D16),IF(COUNTIF('SOURCE BA'!$F:$F,$A9 &amp; "?")&gt;0,SUMIF('SOURCE BA'!$F:$F,$A9 &amp; "?", 'SOURCE BA'!$C:$C),"...")))</f>
        <v>...</v>
      </c>
      <c r="E9" s="604" t="str">
        <f>IF(COUNTIF('SOURCE EA'!$F:$F,$A9)&gt;0,SUMIF('SOURCE EA'!$F:$F,$A9,'SOURCE EA'!$C:$C),IF(COUNT(E10,E14:E16)&gt;0, SUM(E10,E14:E16),IF(COUNTIF('SOURCE EA'!$F:$F,$A9 &amp; "?")&gt;0,SUMIF('SOURCE EA'!$F:$F,$A9 &amp; "?", 'SOURCE EA'!$C:$C),"...")))</f>
        <v>...</v>
      </c>
      <c r="F9" s="604" t="str">
        <f>IF(COUNTIF('SOURCE SS'!$F:$F,$A9)&gt;0,SUMIF('SOURCE SS'!$F:$F,$A9,'SOURCE SS'!$C:$C),IF(COUNT(F10,F14:F16)&gt;0, SUM(F10,F14:F16),IF(COUNTIF('SOURCE SS'!$F:$F,$A9 &amp; "?")&gt;0,SUMIF('SOURCE SS'!$F:$F,$A9 &amp; "?", 'SOURCE SS'!$C:$C),"...")))</f>
        <v>...</v>
      </c>
      <c r="G9" s="604" t="str">
        <f>IF(COUNTIF('SOURCE CC'!$F:$F,$A9)&gt;0,SUMIF('SOURCE CC'!$F:$F,$A9,'SOURCE CC'!$C:$C),IF(COUNT(G10,G14:G16)&gt;0, SUM(G10,G14:G16),IF(COUNTIF('SOURCE CC'!$F:$F,$A9 &amp; "?")&gt;0,SUMIF('SOURCE CC'!$F:$F,$A9 &amp; "?", 'SOURCE CC'!$C:$C),"...")))</f>
        <v>...</v>
      </c>
      <c r="H9" s="604" t="str">
        <f>IF(COUNTIF('SOURCE CG'!$F:$F,$A9)&gt;0,SUMIF('SOURCE CG'!$F:$F,$A9,'SOURCE CG'!$C:$C),IF(COUNT(H10,H14:H16)&gt;0, SUM(H10,H14:H16),IF(COUNTIF('SOURCE CG'!$F:$F,$A9 &amp; "?")&gt;0,SUMIF('SOURCE CG'!$F:$F,$A9 &amp; "?", 'SOURCE CG'!$C:$C),IF(COUNT(D9:G9)&gt;0,SUM(D9:G9),"..."))))</f>
        <v>...</v>
      </c>
      <c r="I9" s="604" t="str">
        <f>IF(COUNTIF('SOURCE SG'!$F:$F,$A9)&gt;0,SUMIF('SOURCE SG'!$F:$F,$A9,'SOURCE SG'!$C:$C),IF(COUNT(I10,I14:I16)&gt;0, SUM(I10,I14:I16),IF(COUNTIF('SOURCE SG'!$F:$F,$A9 &amp; "?")&gt;0,SUMIF('SOURCE SG'!$F:$F,$A9 &amp; "?", 'SOURCE SG'!$C:$C),"...")))</f>
        <v>...</v>
      </c>
      <c r="J9" s="604" t="str">
        <f>IF(COUNTIF('SOURCE LG'!$F:$F,$A9)&gt;0,SUMIF('SOURCE LG'!$F:$F,$A9,'SOURCE LG'!$C:$C),IF(COUNT(J10,J14:J16)&gt;0, SUM(J10,J14:J16),IF(COUNTIF('SOURCE LG'!$F:$F,$A9 &amp; "?")&gt;0,SUMIF('SOURCE LG'!$F:$F,$A9 &amp; "?", 'SOURCE LG'!$C:$C),"...")))</f>
        <v>...</v>
      </c>
      <c r="K9" s="604" t="str">
        <f>IF(COUNTIF('SOURCE CT'!$F:$F,$A9)&gt;0,SUMIF('SOURCE CT'!$F:$F,$A9,'SOURCE CT'!$C:$C),IF(COUNT(K10,K14:K16)&gt;0, SUM(K10,K14:K16),IF(COUNTIF('SOURCE CT'!$F:$F,$A9 &amp; "?")&gt;0,SUMIF('SOURCE CT'!$F:$F,$A9 &amp; "?", 'SOURCE CT'!$C:$C),"...")))</f>
        <v>...</v>
      </c>
      <c r="L9" s="604" t="str">
        <f>IF(COUNTIF('SOURCE GG'!$F:$F,$A9)&gt;0,SUMIF('SOURCE GG'!$F:$F,$A9,'SOURCE GG'!$C:$C),IF(COUNT(L10,L14:L16)&gt;0, SUM(L10,L14:L16),IF(COUNTIF('SOURCE GG'!$F:$F,$A9 &amp; "?")&gt;0,SUMIF('SOURCE GG'!$F:$F,$A9 &amp; "?", 'SOURCE GG'!$C:$C),IF(COUNT(H9:K9)&gt;0,SUM(H9:K9),"..."))))</f>
        <v>...</v>
      </c>
      <c r="M9" s="604" t="str">
        <f>IF(COUNTIF('SOURCE NFPC'!$F:$F,$A9)&gt;0,SUMIF('SOURCE NFPC'!$F:$F,$A9,'SOURCE NFPC'!$C:$C),IF(COUNT(M10,M14:M16)&gt;0, SUM(M10,M14:M16),IF(COUNTIF('SOURCE NFPC'!$F:$F,$A9 &amp; "?")&gt;0,SUMIF('SOURCE NFPC'!$F:$F,$A9 &amp; "?", 'SOURCE NFPC'!$C:$C),"...")))</f>
        <v>...</v>
      </c>
      <c r="N9" s="604" t="str">
        <f>IF(COUNTIF('SOURCE CN'!$F:$F,$A9)&gt;0,SUMIF('SOURCE CN'!$F:$F,$A9,'SOURCE CN'!$C:$C),IF(COUNT(N10,N14:N16)&gt;0, SUM(N10,N14:N16),IF(COUNTIF('SOURCE CN'!$F:$F,$A9 &amp; "?")&gt;0,SUMIF('SOURCE CN'!$F:$F,$A9 &amp; "?", 'SOURCE CN'!$C:$C),"...")))</f>
        <v>...</v>
      </c>
      <c r="O9" s="604" t="str">
        <f>IF(COUNTIF('SOURCE NFPS'!$F:$F,$A9)&gt;0,SUMIF('SOURCE NFPS'!$F:$F,$A9,'SOURCE NFPS'!$C:$C),IF(COUNT(O10,O14:O16)&gt;0, SUM(O10,O14:O16),IF(COUNTIF('SOURCE NFPS'!$F:$F,$A9 &amp; "?")&gt;0,SUMIF('SOURCE NFPS'!$F:$F,$A9 &amp; "?", 'SOURCE NFPS'!$C:$C),IF(COUNT(L9:N9)&gt;0,SUM(L9:N9),"..."))))</f>
        <v>...</v>
      </c>
      <c r="Q9" s="607">
        <f t="shared" ref="Q9:Q72" si="0">SUM(H9)-SUM(D9)-SUM(E9)-SUM(F9)-SUM(G9)</f>
        <v>0</v>
      </c>
      <c r="R9" s="608">
        <f t="shared" ref="R9:R72" si="1">SUM(L9)-SUM(H9)-SUM(I9)-SUM(J9)-SUM(K9)</f>
        <v>0</v>
      </c>
      <c r="S9" s="609">
        <f t="shared" ref="S9:S72" si="2">SUM(O9)-SUM(L9)-SUM(M9)-SUM(N9)</f>
        <v>0</v>
      </c>
      <c r="U9" s="147">
        <v>91</v>
      </c>
      <c r="V9" s="147" t="str">
        <f t="shared" ref="V9:V75" si="3">"A"&amp;""&amp;U9</f>
        <v>A91</v>
      </c>
    </row>
    <row r="10" spans="1:22" ht="15" customHeight="1">
      <c r="A10" s="675">
        <v>911</v>
      </c>
      <c r="B10" s="150" t="s">
        <v>2330</v>
      </c>
      <c r="C10" s="4" t="s">
        <v>1063</v>
      </c>
      <c r="D10" s="605" t="str">
        <f>IF(COUNTIF('SOURCE BA'!$F:$F,$A10)&gt;0,SUMIF('SOURCE BA'!$F:$F,$A10,'SOURCE BA'!$C:$C),IF(COUNT(D11:D12)&gt;0, SUM(D11:D12),IF(COUNTIF('SOURCE BA'!$F:$F,$A10 &amp; "?")&gt;0,SUMIF('SOURCE BA'!$F:$F,$A10 &amp; "?", 'SOURCE BA'!$C:$C),"...")))</f>
        <v>...</v>
      </c>
      <c r="E10" s="605" t="str">
        <f>IF(COUNTIF('SOURCE EA'!$F:$F,$A10)&gt;0,SUMIF('SOURCE EA'!$F:$F,$A10,'SOURCE EA'!$C:$C),IF(COUNT(E11:E12)&gt;0, SUM(E11:E12),IF(COUNTIF('SOURCE EA'!$F:$F,$A10 &amp; "?")&gt;0,SUMIF('SOURCE EA'!$F:$F,$A10 &amp; "?", 'SOURCE EA'!$C:$C),"...")))</f>
        <v>...</v>
      </c>
      <c r="F10" s="605" t="str">
        <f>IF(COUNTIF('SOURCE SS'!$F:$F,$A10)&gt;0,SUMIF('SOURCE SS'!$F:$F,$A10,'SOURCE SS'!$C:$C),IF(COUNT(F11:F12)&gt;0, SUM(F11:F12),IF(COUNTIF('SOURCE SS'!$F:$F,$A10 &amp; "?")&gt;0,SUMIF('SOURCE SS'!$F:$F,$A10 &amp; "?", 'SOURCE SS'!$C:$C),"...")))</f>
        <v>...</v>
      </c>
      <c r="G10" s="605" t="str">
        <f>IF(COUNTIF('SOURCE CC'!$F:$F,$A10)&gt;0,SUMIF('SOURCE CC'!$F:$F,$A10,'SOURCE CC'!$C:$C),IF(COUNT(G11:G12)&gt;0, SUM(G11:G12),IF(COUNTIF('SOURCE CC'!$F:$F,$A10 &amp; "?")&gt;0,SUMIF('SOURCE CC'!$F:$F,$A10 &amp; "?", 'SOURCE CC'!$C:$C),"...")))</f>
        <v>...</v>
      </c>
      <c r="H10" s="605" t="str">
        <f>IF(COUNTIF('SOURCE CG'!$F:$F,$A10)&gt;0,SUMIF('SOURCE CG'!$F:$F,$A10,'SOURCE CG'!$C:$C),IF(COUNT(H11:H12)&gt;0, SUM(H11:H12),IF(COUNTIF('SOURCE CG'!$F:$F,$A10 &amp; "?")&gt;0,SUMIF('SOURCE CG'!$F:$F,$A10 &amp; "?", 'SOURCE CG'!$C:$C),IF(COUNT(D10:G10)&gt;0,SUM(D10:G10),"..."))))</f>
        <v>...</v>
      </c>
      <c r="I10" s="605" t="str">
        <f>IF(COUNTIF('SOURCE SG'!$F:$F,$A10)&gt;0,SUMIF('SOURCE SG'!$F:$F,$A10,'SOURCE SG'!$C:$C),IF(COUNT(I11:I12)&gt;0, SUM(I11:I12),IF(COUNTIF('SOURCE SG'!$F:$F,$A10 &amp; "?")&gt;0,SUMIF('SOURCE SG'!$F:$F,$A10 &amp; "?", 'SOURCE SG'!$C:$C),"...")))</f>
        <v>...</v>
      </c>
      <c r="J10" s="605" t="str">
        <f>IF(COUNTIF('SOURCE LG'!$F:$F,$A10)&gt;0,SUMIF('SOURCE LG'!$F:$F,$A10,'SOURCE LG'!$C:$C),IF(COUNT(J11:J12)&gt;0, SUM(J11:J12),IF(COUNTIF('SOURCE LG'!$F:$F,$A10 &amp; "?")&gt;0,SUMIF('SOURCE LG'!$F:$F,$A10 &amp; "?", 'SOURCE LG'!$C:$C),"...")))</f>
        <v>...</v>
      </c>
      <c r="K10" s="605" t="str">
        <f>IF(COUNTIF('SOURCE CT'!$F:$F,$A10)&gt;0,SUMIF('SOURCE CT'!$F:$F,$A10,'SOURCE CT'!$C:$C),IF(COUNT(K11:K12)&gt;0, SUM(K11:K12),IF(COUNTIF('SOURCE CT'!$F:$F,$A10 &amp; "?")&gt;0,SUMIF('SOURCE CT'!$F:$F,$A10 &amp; "?", 'SOURCE CT'!$C:$C),"...")))</f>
        <v>...</v>
      </c>
      <c r="L10" s="605" t="str">
        <f>IF(COUNTIF('SOURCE GG'!$F:$F,$A10)&gt;0,SUMIF('SOURCE GG'!$F:$F,$A10,'SOURCE GG'!$C:$C),IF(COUNT(L11:L12)&gt;0, SUM(L11:L12),IF(COUNTIF('SOURCE GG'!$F:$F,$A10 &amp; "?")&gt;0,SUMIF('SOURCE GG'!$F:$F,$A10 &amp; "?", 'SOURCE GG'!$C:$C),IF(COUNT(H10:K10)&gt;0,SUM(H10:K10),"..."))))</f>
        <v>...</v>
      </c>
      <c r="M10" s="605" t="str">
        <f>IF(COUNTIF('SOURCE NFPC'!$F:$F,$A10)&gt;0,SUMIF('SOURCE NFPC'!$F:$F,$A10,'SOURCE NFPC'!$C:$C),IF(COUNT(M11:M12)&gt;0, SUM(M11:M12),IF(COUNTIF('SOURCE NFPC'!$F:$F,$A10 &amp; "?")&gt;0,SUMIF('SOURCE NFPC'!$F:$F,$A10 &amp; "?", 'SOURCE NFPC'!$C:$C),"...")))</f>
        <v>...</v>
      </c>
      <c r="N10" s="605" t="str">
        <f>IF(COUNTIF('SOURCE CN'!$F:$F,$A10)&gt;0,SUMIF('SOURCE CN'!$F:$F,$A10,'SOURCE CN'!$C:$C),IF(COUNT(N11:N12)&gt;0, SUM(N11:N12),IF(COUNTIF('SOURCE CN'!$F:$F,$A10 &amp; "?")&gt;0,SUMIF('SOURCE CN'!$F:$F,$A10 &amp; "?", 'SOURCE CN'!$C:$C),"...")))</f>
        <v>...</v>
      </c>
      <c r="O10" s="605" t="str">
        <f>IF(COUNTIF('SOURCE NFPS'!$F:$F,$A10)&gt;0,SUMIF('SOURCE NFPS'!$F:$F,$A10,'SOURCE NFPS'!$C:$C),IF(COUNT(O11:O12)&gt;0, SUM(O11:O12),IF(COUNTIF('SOURCE NFPS'!$F:$F,$A10 &amp; "?")&gt;0,SUMIF('SOURCE NFPS'!$F:$F,$A10 &amp; "?", 'SOURCE NFPS'!$C:$C),IF(COUNT(L10:N10)&gt;0,SUM(L10:N10),"..."))))</f>
        <v>...</v>
      </c>
      <c r="Q10" s="563">
        <f t="shared" si="0"/>
        <v>0</v>
      </c>
      <c r="R10" s="564">
        <f t="shared" si="1"/>
        <v>0</v>
      </c>
      <c r="S10" s="565">
        <f t="shared" si="2"/>
        <v>0</v>
      </c>
      <c r="U10" s="149">
        <v>911</v>
      </c>
      <c r="V10" s="149" t="str">
        <f t="shared" si="3"/>
        <v>A911</v>
      </c>
    </row>
    <row r="11" spans="1:22" ht="9.75" customHeight="1">
      <c r="A11" s="676">
        <v>9111</v>
      </c>
      <c r="B11" s="151" t="s">
        <v>1065</v>
      </c>
      <c r="C11" s="4" t="s">
        <v>1063</v>
      </c>
      <c r="D11" s="586" t="str">
        <f>IF(COUNTIF('SOURCE BA'!$F:$F,$A11)&gt;0,SUMIF('SOURCE BA'!$F:$F,$A11,'SOURCE BA'!$C:$C),IF(COUNTIF('SOURCE BA'!$F:$F,$A11 &amp; "?")&gt;0,SUMIF('SOURCE BA'!$F:$F,$A11 &amp; "?", 'SOURCE BA'!$C:$C),"..."))</f>
        <v>...</v>
      </c>
      <c r="E11" s="586" t="str">
        <f>IF(COUNTIF('SOURCE EA'!$F:$F,$A11)&gt;0,SUMIF('SOURCE EA'!$F:$F,$A11,'SOURCE EA'!$C:$C),IF(COUNTIF('SOURCE EA'!$F:$F,$A11 &amp; "?")&gt;0,SUMIF('SOURCE EA'!$F:$F,$A11 &amp; "?", 'SOURCE EA'!$C:$C),"..."))</f>
        <v>...</v>
      </c>
      <c r="F11" s="586" t="str">
        <f>IF(COUNTIF('SOURCE SS'!$F:$F,$A11)&gt;0,SUMIF('SOURCE SS'!$F:$F,$A11,'SOURCE SS'!$C:$C),IF(COUNTIF('SOURCE SS'!$F:$F,$A11 &amp; "?")&gt;0,SUMIF('SOURCE SS'!$F:$F,$A11 &amp; "?", 'SOURCE SS'!$C:$C),"..."))</f>
        <v>...</v>
      </c>
      <c r="G11" s="586" t="str">
        <f>IF(COUNTIF('SOURCE CC'!$F:$F,$A11)&gt;0,SUMIF('SOURCE CC'!$F:$F,$A11,'SOURCE CC'!$C:$C),IF(COUNTIF('SOURCE CC'!$F:$F,$A11 &amp; "?")&gt;0,SUMIF('SOURCE CC'!$F:$F,$A11 &amp; "?", 'SOURCE CC'!$C:$C),"..."))</f>
        <v>...</v>
      </c>
      <c r="H11" s="586" t="str">
        <f>IF(COUNTIF('SOURCE CG'!$F:$F,$A11)&gt;0,SUMIF('SOURCE CG'!$F:$F,$A11,'SOURCE CG'!$C:$C),IF(COUNTIF('SOURCE CG'!$F:$F,$A11 &amp; "?")&gt;0,SUMIF('SOURCE CG'!$F:$F,$A11 &amp; "?", 'SOURCE CG'!$C:$C),IF(COUNT(D11:G11)&gt;0,SUM(D11:G11),"...")))</f>
        <v>...</v>
      </c>
      <c r="I11" s="586" t="str">
        <f>IF(COUNTIF('SOURCE SG'!$F:$F,$A11)&gt;0,SUMIF('SOURCE SG'!$F:$F,$A11,'SOURCE SG'!$C:$C),IF(COUNTIF('SOURCE SG'!$F:$F,$A11 &amp; "?")&gt;0,SUMIF('SOURCE SG'!$F:$F,$A11 &amp; "?", 'SOURCE SG'!$C:$C),"..."))</f>
        <v>...</v>
      </c>
      <c r="J11" s="586" t="str">
        <f>IF(COUNTIF('SOURCE LG'!$F:$F,$A11)&gt;0,SUMIF('SOURCE LG'!$F:$F,$A11,'SOURCE LG'!$C:$C),IF(COUNTIF('SOURCE LG'!$F:$F,$A11 &amp; "?")&gt;0,SUMIF('SOURCE LG'!$F:$F,$A11 &amp; "?", 'SOURCE LG'!$C:$C),"..."))</f>
        <v>...</v>
      </c>
      <c r="K11" s="586" t="str">
        <f>IF(COUNTIF('SOURCE CT'!$F:$F,$A11)&gt;0,SUMIF('SOURCE CT'!$F:$F,$A11,'SOURCE CT'!$C:$C),IF(COUNTIF('SOURCE CT'!$F:$F,$A11 &amp; "?")&gt;0,SUMIF('SOURCE CT'!$F:$F,$A11 &amp; "?", 'SOURCE CT'!$C:$C),"..."))</f>
        <v>...</v>
      </c>
      <c r="L11" s="586" t="str">
        <f>IF(COUNTIF('SOURCE GG'!$F:$F,$A11)&gt;0,SUMIF('SOURCE GG'!$F:$F,$A11,'SOURCE GG'!$C:$C),IF(COUNTIF('SOURCE GG'!$F:$F,$A11 &amp; "?")&gt;0,SUMIF('SOURCE GG'!$F:$F,$A11 &amp; "?", 'SOURCE GG'!$C:$C),IF(COUNT(H11:K11)&gt;0,SUM(H11:K11),"...")))</f>
        <v>...</v>
      </c>
      <c r="M11" s="586" t="str">
        <f>IF(COUNTIF('SOURCE NFPC'!$F:$F,$A11)&gt;0,SUMIF('SOURCE NFPC'!$F:$F,$A11,'SOURCE NFPC'!$C:$C),IF(COUNTIF('SOURCE NFPC'!$F:$F,$A11 &amp; "?")&gt;0,SUMIF('SOURCE NFPC'!$F:$F,$A11 &amp; "?", 'SOURCE NFPC'!$C:$C),"..."))</f>
        <v>...</v>
      </c>
      <c r="N11" s="586" t="str">
        <f>IF(COUNTIF('SOURCE CN'!$F:$F,$A11)&gt;0,SUMIF('SOURCE CN'!$F:$F,$A11,'SOURCE CN'!$C:$C),IF(COUNTIF('SOURCE CN'!$F:$F,$A11 &amp; "?")&gt;0,SUMIF('SOURCE CN'!$F:$F,$A11 &amp; "?", 'SOURCE CN'!$C:$C),"..."))</f>
        <v>...</v>
      </c>
      <c r="O11" s="586" t="str">
        <f>IF(COUNTIF('SOURCE NFPS'!$F:$F,$A11)&gt;0,SUMIF('SOURCE NFPS'!$F:$F,$A11,'SOURCE NFPS'!$C:$C),IF(COUNTIF('SOURCE NFPS'!$F:$F,$A11 &amp; "?")&gt;0,SUMIF('SOURCE NFPS'!$F:$F,$A11 &amp; "?", 'SOURCE NFPS'!$C:$C),IF(COUNT(L11:N11)&gt;0,SUM(L11:N11),"...")))</f>
        <v>...</v>
      </c>
      <c r="Q11" s="563">
        <f t="shared" si="0"/>
        <v>0</v>
      </c>
      <c r="R11" s="564">
        <f t="shared" si="1"/>
        <v>0</v>
      </c>
      <c r="S11" s="565">
        <f t="shared" si="2"/>
        <v>0</v>
      </c>
      <c r="U11" s="144">
        <v>9111</v>
      </c>
      <c r="V11" s="144" t="str">
        <f t="shared" si="3"/>
        <v>A9111</v>
      </c>
    </row>
    <row r="12" spans="1:22" ht="9.75" customHeight="1">
      <c r="A12" s="676">
        <v>9112</v>
      </c>
      <c r="B12" s="151" t="s">
        <v>1066</v>
      </c>
      <c r="C12" s="4" t="s">
        <v>1063</v>
      </c>
      <c r="D12" s="586" t="str">
        <f>IF(COUNTIF('SOURCE BA'!$F:$F,$A12)&gt;0,SUMIF('SOURCE BA'!$F:$F,$A12,'SOURCE BA'!$C:$C),IF(COUNTIF('SOURCE BA'!$F:$F,$A12 &amp; "?")&gt;0,SUMIF('SOURCE BA'!$F:$F,$A12 &amp; "?", 'SOURCE BA'!$C:$C),"..."))</f>
        <v>...</v>
      </c>
      <c r="E12" s="586" t="str">
        <f>IF(COUNTIF('SOURCE EA'!$F:$F,$A12)&gt;0,SUMIF('SOURCE EA'!$F:$F,$A12,'SOURCE EA'!$C:$C),IF(COUNTIF('SOURCE EA'!$F:$F,$A12 &amp; "?")&gt;0,SUMIF('SOURCE EA'!$F:$F,$A12 &amp; "?", 'SOURCE EA'!$C:$C),"..."))</f>
        <v>...</v>
      </c>
      <c r="F12" s="586" t="str">
        <f>IF(COUNTIF('SOURCE SS'!$F:$F,$A12)&gt;0,SUMIF('SOURCE SS'!$F:$F,$A12,'SOURCE SS'!$C:$C),IF(COUNTIF('SOURCE SS'!$F:$F,$A12 &amp; "?")&gt;0,SUMIF('SOURCE SS'!$F:$F,$A12 &amp; "?", 'SOURCE SS'!$C:$C),"..."))</f>
        <v>...</v>
      </c>
      <c r="G12" s="586" t="str">
        <f>IF(COUNTIF('SOURCE CC'!$F:$F,$A12)&gt;0,SUMIF('SOURCE CC'!$F:$F,$A12,'SOURCE CC'!$C:$C),IF(COUNTIF('SOURCE CC'!$F:$F,$A12 &amp; "?")&gt;0,SUMIF('SOURCE CC'!$F:$F,$A12 &amp; "?", 'SOURCE CC'!$C:$C),"..."))</f>
        <v>...</v>
      </c>
      <c r="H12" s="586" t="str">
        <f>IF(COUNTIF('SOURCE CG'!$F:$F,$A12)&gt;0,SUMIF('SOURCE CG'!$F:$F,$A12,'SOURCE CG'!$C:$C),IF(COUNTIF('SOURCE CG'!$F:$F,$A12 &amp; "?")&gt;0,SUMIF('SOURCE CG'!$F:$F,$A12 &amp; "?", 'SOURCE CG'!$C:$C),IF(COUNT(D12:G12)&gt;0,SUM(D12:G12),"...")))</f>
        <v>...</v>
      </c>
      <c r="I12" s="586" t="str">
        <f>IF(COUNTIF('SOURCE SG'!$F:$F,$A12)&gt;0,SUMIF('SOURCE SG'!$F:$F,$A12,'SOURCE SG'!$C:$C),IF(COUNTIF('SOURCE SG'!$F:$F,$A12 &amp; "?")&gt;0,SUMIF('SOURCE SG'!$F:$F,$A12 &amp; "?", 'SOURCE SG'!$C:$C),"..."))</f>
        <v>...</v>
      </c>
      <c r="J12" s="586" t="str">
        <f>IF(COUNTIF('SOURCE LG'!$F:$F,$A12)&gt;0,SUMIF('SOURCE LG'!$F:$F,$A12,'SOURCE LG'!$C:$C),IF(COUNTIF('SOURCE LG'!$F:$F,$A12 &amp; "?")&gt;0,SUMIF('SOURCE LG'!$F:$F,$A12 &amp; "?", 'SOURCE LG'!$C:$C),"..."))</f>
        <v>...</v>
      </c>
      <c r="K12" s="586" t="str">
        <f>IF(COUNTIF('SOURCE CT'!$F:$F,$A12)&gt;0,SUMIF('SOURCE CT'!$F:$F,$A12,'SOURCE CT'!$C:$C),IF(COUNTIF('SOURCE CT'!$F:$F,$A12 &amp; "?")&gt;0,SUMIF('SOURCE CT'!$F:$F,$A12 &amp; "?", 'SOURCE CT'!$C:$C),"..."))</f>
        <v>...</v>
      </c>
      <c r="L12" s="586" t="str">
        <f>IF(COUNTIF('SOURCE GG'!$F:$F,$A12)&gt;0,SUMIF('SOURCE GG'!$F:$F,$A12,'SOURCE GG'!$C:$C),IF(COUNTIF('SOURCE GG'!$F:$F,$A12 &amp; "?")&gt;0,SUMIF('SOURCE GG'!$F:$F,$A12 &amp; "?", 'SOURCE GG'!$C:$C),IF(COUNT(H12:K12)&gt;0,SUM(H12:K12),"...")))</f>
        <v>...</v>
      </c>
      <c r="M12" s="586" t="str">
        <f>IF(COUNTIF('SOURCE NFPC'!$F:$F,$A12)&gt;0,SUMIF('SOURCE NFPC'!$F:$F,$A12,'SOURCE NFPC'!$C:$C),IF(COUNTIF('SOURCE NFPC'!$F:$F,$A12 &amp; "?")&gt;0,SUMIF('SOURCE NFPC'!$F:$F,$A12 &amp; "?", 'SOURCE NFPC'!$C:$C),"..."))</f>
        <v>...</v>
      </c>
      <c r="N12" s="586" t="str">
        <f>IF(COUNTIF('SOURCE CN'!$F:$F,$A12)&gt;0,SUMIF('SOURCE CN'!$F:$F,$A12,'SOURCE CN'!$C:$C),IF(COUNTIF('SOURCE CN'!$F:$F,$A12 &amp; "?")&gt;0,SUMIF('SOURCE CN'!$F:$F,$A12 &amp; "?", 'SOURCE CN'!$C:$C),"..."))</f>
        <v>...</v>
      </c>
      <c r="O12" s="586" t="str">
        <f>IF(COUNTIF('SOURCE NFPS'!$F:$F,$A12)&gt;0,SUMIF('SOURCE NFPS'!$F:$F,$A12,'SOURCE NFPS'!$C:$C),IF(COUNTIF('SOURCE NFPS'!$F:$F,$A12 &amp; "?")&gt;0,SUMIF('SOURCE NFPS'!$F:$F,$A12 &amp; "?", 'SOURCE NFPS'!$C:$C),IF(COUNT(L12:N12)&gt;0,SUM(L12:N12),"...")))</f>
        <v>...</v>
      </c>
      <c r="Q12" s="563">
        <f t="shared" si="0"/>
        <v>0</v>
      </c>
      <c r="R12" s="564">
        <f t="shared" si="1"/>
        <v>0</v>
      </c>
      <c r="S12" s="565">
        <f t="shared" si="2"/>
        <v>0</v>
      </c>
      <c r="U12" s="144">
        <v>9112</v>
      </c>
      <c r="V12" s="144" t="str">
        <f t="shared" si="3"/>
        <v>A9112</v>
      </c>
    </row>
    <row r="13" spans="1:22" ht="9.75" customHeight="1">
      <c r="A13" s="676">
        <v>9113</v>
      </c>
      <c r="B13" s="151" t="s">
        <v>1247</v>
      </c>
      <c r="C13" s="4" t="s">
        <v>1063</v>
      </c>
      <c r="D13" s="586" t="str">
        <f>IF(COUNTIF('SOURCE BA'!$F:$F,$A13)&gt;0,SUMIF('SOURCE BA'!$F:$F,$A13,'SOURCE BA'!$C:$C),IF(COUNTIF('SOURCE BA'!$F:$F,$A13 &amp; "?")&gt;0,SUMIF('SOURCE BA'!$F:$F,$A13 &amp; "?", 'SOURCE BA'!$C:$C),"..."))</f>
        <v>...</v>
      </c>
      <c r="E13" s="586" t="str">
        <f>IF(COUNTIF('SOURCE EA'!$F:$F,$A13)&gt;0,SUMIF('SOURCE EA'!$F:$F,$A13,'SOURCE EA'!$C:$C),IF(COUNTIF('SOURCE EA'!$F:$F,$A13 &amp; "?")&gt;0,SUMIF('SOURCE EA'!$F:$F,$A13 &amp; "?", 'SOURCE EA'!$C:$C),"..."))</f>
        <v>...</v>
      </c>
      <c r="F13" s="586" t="str">
        <f>IF(COUNTIF('SOURCE SS'!$F:$F,$A13)&gt;0,SUMIF('SOURCE SS'!$F:$F,$A13,'SOURCE SS'!$C:$C),IF(COUNTIF('SOURCE SS'!$F:$F,$A13 &amp; "?")&gt;0,SUMIF('SOURCE SS'!$F:$F,$A13 &amp; "?", 'SOURCE SS'!$C:$C),"..."))</f>
        <v>...</v>
      </c>
      <c r="G13" s="586" t="str">
        <f>IF(COUNTIF('SOURCE CC'!$F:$F,$A13)&gt;0,SUMIF('SOURCE CC'!$F:$F,$A13,'SOURCE CC'!$C:$C),IF(COUNTIF('SOURCE CC'!$F:$F,$A13 &amp; "?")&gt;0,SUMIF('SOURCE CC'!$F:$F,$A13 &amp; "?", 'SOURCE CC'!$C:$C),"..."))</f>
        <v>...</v>
      </c>
      <c r="H13" s="586" t="str">
        <f>IF(COUNTIF('SOURCE CG'!$F:$F,$A13)&gt;0,SUMIF('SOURCE CG'!$F:$F,$A13,'SOURCE CG'!$C:$C),IF(COUNTIF('SOURCE CG'!$F:$F,$A13 &amp; "?")&gt;0,SUMIF('SOURCE CG'!$F:$F,$A13 &amp; "?", 'SOURCE CG'!$C:$C),IF(COUNT(D13:G13)&gt;0,SUM(D13:G13),"...")))</f>
        <v>...</v>
      </c>
      <c r="I13" s="586" t="str">
        <f>IF(COUNTIF('SOURCE SG'!$F:$F,$A13)&gt;0,SUMIF('SOURCE SG'!$F:$F,$A13,'SOURCE SG'!$C:$C),IF(COUNTIF('SOURCE SG'!$F:$F,$A13 &amp; "?")&gt;0,SUMIF('SOURCE SG'!$F:$F,$A13 &amp; "?", 'SOURCE SG'!$C:$C),"..."))</f>
        <v>...</v>
      </c>
      <c r="J13" s="586" t="str">
        <f>IF(COUNTIF('SOURCE LG'!$F:$F,$A13)&gt;0,SUMIF('SOURCE LG'!$F:$F,$A13,'SOURCE LG'!$C:$C),IF(COUNTIF('SOURCE LG'!$F:$F,$A13 &amp; "?")&gt;0,SUMIF('SOURCE LG'!$F:$F,$A13 &amp; "?", 'SOURCE LG'!$C:$C),"..."))</f>
        <v>...</v>
      </c>
      <c r="K13" s="586" t="str">
        <f>IF(COUNTIF('SOURCE CT'!$F:$F,$A13)&gt;0,SUMIF('SOURCE CT'!$F:$F,$A13,'SOURCE CT'!$C:$C),IF(COUNTIF('SOURCE CT'!$F:$F,$A13 &amp; "?")&gt;0,SUMIF('SOURCE CT'!$F:$F,$A13 &amp; "?", 'SOURCE CT'!$C:$C),"..."))</f>
        <v>...</v>
      </c>
      <c r="L13" s="586" t="str">
        <f>IF(COUNTIF('SOURCE GG'!$F:$F,$A13)&gt;0,SUMIF('SOURCE GG'!$F:$F,$A13,'SOURCE GG'!$C:$C),IF(COUNTIF('SOURCE GG'!$F:$F,$A13 &amp; "?")&gt;0,SUMIF('SOURCE GG'!$F:$F,$A13 &amp; "?", 'SOURCE GG'!$C:$C),IF(COUNT(H13:K13)&gt;0,SUM(H13:K13),"...")))</f>
        <v>...</v>
      </c>
      <c r="M13" s="586" t="str">
        <f>IF(COUNTIF('SOURCE NFPC'!$F:$F,$A13)&gt;0,SUMIF('SOURCE NFPC'!$F:$F,$A13,'SOURCE NFPC'!$C:$C),IF(COUNTIF('SOURCE NFPC'!$F:$F,$A13 &amp; "?")&gt;0,SUMIF('SOURCE NFPC'!$F:$F,$A13 &amp; "?", 'SOURCE NFPC'!$C:$C),"..."))</f>
        <v>...</v>
      </c>
      <c r="N13" s="586" t="str">
        <f>IF(COUNTIF('SOURCE CN'!$F:$F,$A13)&gt;0,SUMIF('SOURCE CN'!$F:$F,$A13,'SOURCE CN'!$C:$C),IF(COUNTIF('SOURCE CN'!$F:$F,$A13 &amp; "?")&gt;0,SUMIF('SOURCE CN'!$F:$F,$A13 &amp; "?", 'SOURCE CN'!$C:$C),"..."))</f>
        <v>...</v>
      </c>
      <c r="O13" s="586" t="str">
        <f>IF(COUNTIF('SOURCE NFPS'!$F:$F,$A13)&gt;0,SUMIF('SOURCE NFPS'!$F:$F,$A13,'SOURCE NFPS'!$C:$C),IF(COUNTIF('SOURCE NFPS'!$F:$F,$A13 &amp; "?")&gt;0,SUMIF('SOURCE NFPS'!$F:$F,$A13 &amp; "?", 'SOURCE NFPS'!$C:$C),IF(COUNT(L13:N13)&gt;0,SUM(L13:N13),"...")))</f>
        <v>...</v>
      </c>
      <c r="Q13" s="563">
        <f t="shared" si="0"/>
        <v>0</v>
      </c>
      <c r="R13" s="564">
        <f t="shared" si="1"/>
        <v>0</v>
      </c>
      <c r="S13" s="565">
        <f t="shared" si="2"/>
        <v>0</v>
      </c>
      <c r="U13" s="144">
        <v>9113</v>
      </c>
      <c r="V13" s="144" t="str">
        <f t="shared" si="3"/>
        <v>A9113</v>
      </c>
    </row>
    <row r="14" spans="1:22" ht="15" customHeight="1">
      <c r="A14" s="675">
        <v>912</v>
      </c>
      <c r="B14" s="150" t="s">
        <v>2331</v>
      </c>
      <c r="C14" s="4" t="s">
        <v>1063</v>
      </c>
      <c r="D14" s="586" t="str">
        <f>IF(COUNTIF('SOURCE BA'!$F:$F,$A14)&gt;0,SUMIF('SOURCE BA'!$F:$F,$A14,'SOURCE BA'!$C:$C),IF(COUNTIF('SOURCE BA'!$F:$F,$A14 &amp; "?")&gt;0,SUMIF('SOURCE BA'!$F:$F,$A14 &amp; "?", 'SOURCE BA'!$C:$C),"..."))</f>
        <v>...</v>
      </c>
      <c r="E14" s="586" t="str">
        <f>IF(COUNTIF('SOURCE EA'!$F:$F,$A14)&gt;0,SUMIF('SOURCE EA'!$F:$F,$A14,'SOURCE EA'!$C:$C),IF(COUNTIF('SOURCE EA'!$F:$F,$A14 &amp; "?")&gt;0,SUMIF('SOURCE EA'!$F:$F,$A14 &amp; "?", 'SOURCE EA'!$C:$C),"..."))</f>
        <v>...</v>
      </c>
      <c r="F14" s="586" t="str">
        <f>IF(COUNTIF('SOURCE SS'!$F:$F,$A14)&gt;0,SUMIF('SOURCE SS'!$F:$F,$A14,'SOURCE SS'!$C:$C),IF(COUNTIF('SOURCE SS'!$F:$F,$A14 &amp; "?")&gt;0,SUMIF('SOURCE SS'!$F:$F,$A14 &amp; "?", 'SOURCE SS'!$C:$C),"..."))</f>
        <v>...</v>
      </c>
      <c r="G14" s="586" t="str">
        <f>IF(COUNTIF('SOURCE CC'!$F:$F,$A14)&gt;0,SUMIF('SOURCE CC'!$F:$F,$A14,'SOURCE CC'!$C:$C),IF(COUNTIF('SOURCE CC'!$F:$F,$A14 &amp; "?")&gt;0,SUMIF('SOURCE CC'!$F:$F,$A14 &amp; "?", 'SOURCE CC'!$C:$C),"..."))</f>
        <v>...</v>
      </c>
      <c r="H14" s="639" t="str">
        <f>IF(COUNTIF('SOURCE CG'!$F:$F,$A14)&gt;0,SUMIF('SOURCE CG'!$F:$F,$A14,'SOURCE CG'!$C:$C),IF(COUNTIF('SOURCE CG'!$F:$F,$A14 &amp; "?")&gt;0,SUMIF('SOURCE CG'!$F:$F,$A14 &amp; "?", 'SOURCE CG'!$C:$C),IF(COUNT(D14:G14)&gt;0,SUM(D14:G14),"...")))</f>
        <v>...</v>
      </c>
      <c r="I14" s="586" t="str">
        <f>IF(COUNTIF('SOURCE SG'!$F:$F,$A14)&gt;0,SUMIF('SOURCE SG'!$F:$F,$A14,'SOURCE SG'!$C:$C),IF(COUNTIF('SOURCE SG'!$F:$F,$A14 &amp; "?")&gt;0,SUMIF('SOURCE SG'!$F:$F,$A14 &amp; "?", 'SOURCE SG'!$C:$C),"..."))</f>
        <v>...</v>
      </c>
      <c r="J14" s="586" t="str">
        <f>IF(COUNTIF('SOURCE LG'!$F:$F,$A14)&gt;0,SUMIF('SOURCE LG'!$F:$F,$A14,'SOURCE LG'!$C:$C),IF(COUNTIF('SOURCE LG'!$F:$F,$A14 &amp; "?")&gt;0,SUMIF('SOURCE LG'!$F:$F,$A14 &amp; "?", 'SOURCE LG'!$C:$C),"..."))</f>
        <v>...</v>
      </c>
      <c r="K14" s="586" t="str">
        <f>IF(COUNTIF('SOURCE CT'!$F:$F,$A14)&gt;0,SUMIF('SOURCE CT'!$F:$F,$A14,'SOURCE CT'!$C:$C),IF(COUNTIF('SOURCE CT'!$F:$F,$A14 &amp; "?")&gt;0,SUMIF('SOURCE CT'!$F:$F,$A14 &amp; "?", 'SOURCE CT'!$C:$C),"..."))</f>
        <v>...</v>
      </c>
      <c r="L14" s="639" t="str">
        <f>IF(COUNTIF('SOURCE GG'!$F:$F,$A14)&gt;0,SUMIF('SOURCE GG'!$F:$F,$A14,'SOURCE GG'!$C:$C),IF(COUNTIF('SOURCE GG'!$F:$F,$A14 &amp; "?")&gt;0,SUMIF('SOURCE GG'!$F:$F,$A14 &amp; "?", 'SOURCE GG'!$C:$C),IF(COUNT(H14:K14)&gt;0,SUM(H14:K14),"...")))</f>
        <v>...</v>
      </c>
      <c r="M14" s="586" t="str">
        <f>IF(COUNTIF('SOURCE NFPC'!$F:$F,$A14)&gt;0,SUMIF('SOURCE NFPC'!$F:$F,$A14,'SOURCE NFPC'!$C:$C),IF(COUNTIF('SOURCE NFPC'!$F:$F,$A14 &amp; "?")&gt;0,SUMIF('SOURCE NFPC'!$F:$F,$A14 &amp; "?", 'SOURCE NFPC'!$C:$C),"..."))</f>
        <v>...</v>
      </c>
      <c r="N14" s="586" t="str">
        <f>IF(COUNTIF('SOURCE CN'!$F:$F,$A14)&gt;0,SUMIF('SOURCE CN'!$F:$F,$A14,'SOURCE CN'!$C:$C),IF(COUNTIF('SOURCE CN'!$F:$F,$A14 &amp; "?")&gt;0,SUMIF('SOURCE CN'!$F:$F,$A14 &amp; "?", 'SOURCE CN'!$C:$C),"..."))</f>
        <v>...</v>
      </c>
      <c r="O14" s="586" t="str">
        <f>IF(COUNTIF('SOURCE NFPS'!$F:$F,$A14)&gt;0,SUMIF('SOURCE NFPS'!$F:$F,$A14,'SOURCE NFPS'!$C:$C),IF(COUNTIF('SOURCE NFPS'!$F:$F,$A14 &amp; "?")&gt;0,SUMIF('SOURCE NFPS'!$F:$F,$A14 &amp; "?", 'SOURCE NFPS'!$C:$C),IF(COUNT(L14:N14)&gt;0,SUM(L14:N14),"...")))</f>
        <v>...</v>
      </c>
      <c r="Q14" s="563">
        <f t="shared" si="0"/>
        <v>0</v>
      </c>
      <c r="R14" s="564">
        <f t="shared" si="1"/>
        <v>0</v>
      </c>
      <c r="S14" s="565">
        <f t="shared" si="2"/>
        <v>0</v>
      </c>
      <c r="U14" s="149">
        <v>912</v>
      </c>
      <c r="V14" s="149" t="str">
        <f t="shared" si="3"/>
        <v>A912</v>
      </c>
    </row>
    <row r="15" spans="1:22" ht="15" customHeight="1">
      <c r="A15" s="675">
        <v>913</v>
      </c>
      <c r="B15" s="150" t="s">
        <v>2332</v>
      </c>
      <c r="C15" s="4" t="s">
        <v>1063</v>
      </c>
      <c r="D15" s="586" t="str">
        <f>IF(COUNTIF('SOURCE BA'!$F:$F,$A15)&gt;0,SUMIF('SOURCE BA'!$F:$F,$A15,'SOURCE BA'!$C:$C),IF(COUNTIF('SOURCE BA'!$F:$F,$A15 &amp; "?")&gt;0,SUMIF('SOURCE BA'!$F:$F,$A15 &amp; "?", 'SOURCE BA'!$C:$C),"..."))</f>
        <v>...</v>
      </c>
      <c r="E15" s="586" t="str">
        <f>IF(COUNTIF('SOURCE EA'!$F:$F,$A15)&gt;0,SUMIF('SOURCE EA'!$F:$F,$A15,'SOURCE EA'!$C:$C),IF(COUNTIF('SOURCE EA'!$F:$F,$A15 &amp; "?")&gt;0,SUMIF('SOURCE EA'!$F:$F,$A15 &amp; "?", 'SOURCE EA'!$C:$C),"..."))</f>
        <v>...</v>
      </c>
      <c r="F15" s="586" t="str">
        <f>IF(COUNTIF('SOURCE SS'!$F:$F,$A15)&gt;0,SUMIF('SOURCE SS'!$F:$F,$A15,'SOURCE SS'!$C:$C),IF(COUNTIF('SOURCE SS'!$F:$F,$A15 &amp; "?")&gt;0,SUMIF('SOURCE SS'!$F:$F,$A15 &amp; "?", 'SOURCE SS'!$C:$C),"..."))</f>
        <v>...</v>
      </c>
      <c r="G15" s="586" t="str">
        <f>IF(COUNTIF('SOURCE CC'!$F:$F,$A15)&gt;0,SUMIF('SOURCE CC'!$F:$F,$A15,'SOURCE CC'!$C:$C),IF(COUNTIF('SOURCE CC'!$F:$F,$A15 &amp; "?")&gt;0,SUMIF('SOURCE CC'!$F:$F,$A15 &amp; "?", 'SOURCE CC'!$C:$C),"..."))</f>
        <v>...</v>
      </c>
      <c r="H15" s="639" t="str">
        <f>IF(COUNTIF('SOURCE CG'!$F:$F,$A15)&gt;0,SUMIF('SOURCE CG'!$F:$F,$A15,'SOURCE CG'!$C:$C),IF(COUNTIF('SOURCE CG'!$F:$F,$A15 &amp; "?")&gt;0,SUMIF('SOURCE CG'!$F:$F,$A15 &amp; "?", 'SOURCE CG'!$C:$C),IF(COUNT(D15:G15)&gt;0,SUM(D15:G15),"...")))</f>
        <v>...</v>
      </c>
      <c r="I15" s="586" t="str">
        <f>IF(COUNTIF('SOURCE SG'!$F:$F,$A15)&gt;0,SUMIF('SOURCE SG'!$F:$F,$A15,'SOURCE SG'!$C:$C),IF(COUNTIF('SOURCE SG'!$F:$F,$A15 &amp; "?")&gt;0,SUMIF('SOURCE SG'!$F:$F,$A15 &amp; "?", 'SOURCE SG'!$C:$C),"..."))</f>
        <v>...</v>
      </c>
      <c r="J15" s="586" t="str">
        <f>IF(COUNTIF('SOURCE LG'!$F:$F,$A15)&gt;0,SUMIF('SOURCE LG'!$F:$F,$A15,'SOURCE LG'!$C:$C),IF(COUNTIF('SOURCE LG'!$F:$F,$A15 &amp; "?")&gt;0,SUMIF('SOURCE LG'!$F:$F,$A15 &amp; "?", 'SOURCE LG'!$C:$C),"..."))</f>
        <v>...</v>
      </c>
      <c r="K15" s="586" t="str">
        <f>IF(COUNTIF('SOURCE CT'!$F:$F,$A15)&gt;0,SUMIF('SOURCE CT'!$F:$F,$A15,'SOURCE CT'!$C:$C),IF(COUNTIF('SOURCE CT'!$F:$F,$A15 &amp; "?")&gt;0,SUMIF('SOURCE CT'!$F:$F,$A15 &amp; "?", 'SOURCE CT'!$C:$C),"..."))</f>
        <v>...</v>
      </c>
      <c r="L15" s="639" t="str">
        <f>IF(COUNTIF('SOURCE GG'!$F:$F,$A15)&gt;0,SUMIF('SOURCE GG'!$F:$F,$A15,'SOURCE GG'!$C:$C),IF(COUNTIF('SOURCE GG'!$F:$F,$A15 &amp; "?")&gt;0,SUMIF('SOURCE GG'!$F:$F,$A15 &amp; "?", 'SOURCE GG'!$C:$C),IF(COUNT(H15:K15)&gt;0,SUM(H15:K15),"...")))</f>
        <v>...</v>
      </c>
      <c r="M15" s="586" t="str">
        <f>IF(COUNTIF('SOURCE NFPC'!$F:$F,$A15)&gt;0,SUMIF('SOURCE NFPC'!$F:$F,$A15,'SOURCE NFPC'!$C:$C),IF(COUNTIF('SOURCE NFPC'!$F:$F,$A15 &amp; "?")&gt;0,SUMIF('SOURCE NFPC'!$F:$F,$A15 &amp; "?", 'SOURCE NFPC'!$C:$C),"..."))</f>
        <v>...</v>
      </c>
      <c r="N15" s="586" t="str">
        <f>IF(COUNTIF('SOURCE CN'!$F:$F,$A15)&gt;0,SUMIF('SOURCE CN'!$F:$F,$A15,'SOURCE CN'!$C:$C),IF(COUNTIF('SOURCE CN'!$F:$F,$A15 &amp; "?")&gt;0,SUMIF('SOURCE CN'!$F:$F,$A15 &amp; "?", 'SOURCE CN'!$C:$C),"..."))</f>
        <v>...</v>
      </c>
      <c r="O15" s="586" t="str">
        <f>IF(COUNTIF('SOURCE NFPS'!$F:$F,$A15)&gt;0,SUMIF('SOURCE NFPS'!$F:$F,$A15,'SOURCE NFPS'!$C:$C),IF(COUNTIF('SOURCE NFPS'!$F:$F,$A15 &amp; "?")&gt;0,SUMIF('SOURCE NFPS'!$F:$F,$A15 &amp; "?", 'SOURCE NFPS'!$C:$C),IF(COUNT(L15:N15)&gt;0,SUM(L15:N15),"...")))</f>
        <v>...</v>
      </c>
      <c r="Q15" s="563">
        <f t="shared" si="0"/>
        <v>0</v>
      </c>
      <c r="R15" s="564">
        <f t="shared" si="1"/>
        <v>0</v>
      </c>
      <c r="S15" s="565">
        <f t="shared" si="2"/>
        <v>0</v>
      </c>
      <c r="U15" s="149">
        <v>913</v>
      </c>
      <c r="V15" s="149" t="str">
        <f t="shared" si="3"/>
        <v>A913</v>
      </c>
    </row>
    <row r="16" spans="1:22" ht="15" customHeight="1">
      <c r="A16" s="675">
        <v>914</v>
      </c>
      <c r="B16" s="150" t="s">
        <v>2333</v>
      </c>
      <c r="C16" s="4" t="s">
        <v>1063</v>
      </c>
      <c r="D16" s="639" t="str">
        <f>IF(COUNTIF('SOURCE BA'!$F:$F,$A16)&gt;0,SUMIF('SOURCE BA'!$F:$F,$A16,'SOURCE BA'!$C:$C),IF(COUNT(D17:D18)&gt;0, SUM(D17:D18),IF(COUNTIF('SOURCE BA'!$F:$F,$A16 &amp; "?")&gt;0,SUMIF('SOURCE BA'!$F:$F,$A16 &amp; "?", 'SOURCE BA'!$C:$C),"...")))</f>
        <v>...</v>
      </c>
      <c r="E16" s="639" t="str">
        <f>IF(COUNTIF('SOURCE EA'!$F:$F,$A16)&gt;0,SUMIF('SOURCE EA'!$F:$F,$A16,'SOURCE EA'!$C:$C),IF(COUNT(E17:E18)&gt;0, SUM(E17:E18),IF(COUNTIF('SOURCE EA'!$F:$F,$A16 &amp; "?")&gt;0,SUMIF('SOURCE EA'!$F:$F,$A16 &amp; "?", 'SOURCE EA'!$C:$C),"...")))</f>
        <v>...</v>
      </c>
      <c r="F16" s="639" t="str">
        <f>IF(COUNTIF('SOURCE SS'!$F:$F,$A16)&gt;0,SUMIF('SOURCE SS'!$F:$F,$A16,'SOURCE SS'!$C:$C),IF(COUNT(F17:F18)&gt;0, SUM(F17:F18),IF(COUNTIF('SOURCE SS'!$F:$F,$A16 &amp; "?")&gt;0,SUMIF('SOURCE SS'!$F:$F,$A16 &amp; "?", 'SOURCE SS'!$C:$C),"...")))</f>
        <v>...</v>
      </c>
      <c r="G16" s="639" t="str">
        <f>IF(COUNTIF('SOURCE CC'!$F:$F,$A16)&gt;0,SUMIF('SOURCE CC'!$F:$F,$A16,'SOURCE CC'!$C:$C),IF(COUNT(G17:G18)&gt;0, SUM(G17:G18),IF(COUNTIF('SOURCE CC'!$F:$F,$A16 &amp; "?")&gt;0,SUMIF('SOURCE CC'!$F:$F,$A16 &amp; "?", 'SOURCE CC'!$C:$C),"...")))</f>
        <v>...</v>
      </c>
      <c r="H16" s="639" t="str">
        <f>IF(COUNTIF('SOURCE CG'!$F:$F,$A16)&gt;0,SUMIF('SOURCE CG'!$F:$F,$A16,'SOURCE CG'!$C:$C),IF(COUNT(H17:H18)&gt;0, SUM(H17:H18),IF(COUNTIF('SOURCE CG'!$F:$F,$A16 &amp; "?")&gt;0,SUMIF('SOURCE CG'!$F:$F,$A16 &amp; "?", 'SOURCE CG'!$C:$C),IF(COUNT(D16:G16)&gt;0,SUM(D16:G16),"..."))))</f>
        <v>...</v>
      </c>
      <c r="I16" s="639" t="str">
        <f>IF(COUNTIF('SOURCE SG'!$F:$F,$A16)&gt;0,SUMIF('SOURCE SG'!$F:$F,$A16,'SOURCE SG'!$C:$C),IF(COUNT(I17:I18)&gt;0, SUM(I17:I18),IF(COUNTIF('SOURCE SG'!$F:$F,$A16 &amp; "?")&gt;0,SUMIF('SOURCE SG'!$F:$F,$A16 &amp; "?", 'SOURCE SG'!$C:$C),"...")))</f>
        <v>...</v>
      </c>
      <c r="J16" s="639" t="str">
        <f>IF(COUNTIF('SOURCE LG'!$F:$F,$A16)&gt;0,SUMIF('SOURCE LG'!$F:$F,$A16,'SOURCE LG'!$C:$C),IF(COUNT(J17:J18)&gt;0, SUM(J17:J18),IF(COUNTIF('SOURCE LG'!$F:$F,$A16 &amp; "?")&gt;0,SUMIF('SOURCE LG'!$F:$F,$A16 &amp; "?", 'SOURCE LG'!$C:$C),"...")))</f>
        <v>...</v>
      </c>
      <c r="K16" s="639" t="str">
        <f>IF(COUNTIF('SOURCE CT'!$F:$F,$A16)&gt;0,SUMIF('SOURCE CT'!$F:$F,$A16,'SOURCE CT'!$C:$C),IF(COUNT(K17:K18)&gt;0, SUM(K17:K18),IF(COUNTIF('SOURCE CT'!$F:$F,$A16 &amp; "?")&gt;0,SUMIF('SOURCE CT'!$F:$F,$A16 &amp; "?", 'SOURCE CT'!$C:$C),"...")))</f>
        <v>...</v>
      </c>
      <c r="L16" s="639" t="str">
        <f>IF(COUNTIF('SOURCE GG'!$F:$F,$A16)&gt;0,SUMIF('SOURCE GG'!$F:$F,$A16,'SOURCE GG'!$C:$C),IF(COUNT(L17:L18)&gt;0, SUM(L17:L18),IF(COUNTIF('SOURCE GG'!$F:$F,$A16 &amp; "?")&gt;0,SUMIF('SOURCE GG'!$F:$F,$A16 &amp; "?", 'SOURCE GG'!$C:$C),IF(COUNT(H16:K16)&gt;0,SUM(H16:K16),"..."))))</f>
        <v>...</v>
      </c>
      <c r="M16" s="639" t="str">
        <f>IF(COUNTIF('SOURCE NFPC'!$F:$F,$A16)&gt;0,SUMIF('SOURCE NFPC'!$F:$F,$A16,'SOURCE NFPC'!$C:$C),IF(COUNT(M17:M18)&gt;0, SUM(M17:M18),IF(COUNTIF('SOURCE NFPC'!$F:$F,$A16 &amp; "?")&gt;0,SUMIF('SOURCE NFPC'!$F:$F,$A16 &amp; "?", 'SOURCE NFPC'!$C:$C),"...")))</f>
        <v>...</v>
      </c>
      <c r="N16" s="639" t="str">
        <f>IF(COUNTIF('SOURCE CN'!$F:$F,$A16)&gt;0,SUMIF('SOURCE CN'!$F:$F,$A16,'SOURCE CN'!$C:$C),IF(COUNT(N17:N18)&gt;0, SUM(N17:N18),IF(COUNTIF('SOURCE CN'!$F:$F,$A16 &amp; "?")&gt;0,SUMIF('SOURCE CN'!$F:$F,$A16 &amp; "?", 'SOURCE CN'!$C:$C),"...")))</f>
        <v>...</v>
      </c>
      <c r="O16" s="639" t="str">
        <f>IF(COUNTIF('SOURCE NFPS'!$F:$F,$A16)&gt;0,SUMIF('SOURCE NFPS'!$F:$F,$A16,'SOURCE NFPS'!$C:$C),IF(COUNT(O17:O18)&gt;0, SUM(O17:O18),IF(COUNTIF('SOURCE NFPS'!$F:$F,$A16 &amp; "?")&gt;0,SUMIF('SOURCE NFPS'!$F:$F,$A16 &amp; "?", 'SOURCE NFPS'!$C:$C),IF(COUNT(L16:N16)&gt;0,SUM(L16:N16),"..."))))</f>
        <v>...</v>
      </c>
      <c r="Q16" s="563">
        <f t="shared" si="0"/>
        <v>0</v>
      </c>
      <c r="R16" s="564">
        <f t="shared" si="1"/>
        <v>0</v>
      </c>
      <c r="S16" s="565">
        <f t="shared" si="2"/>
        <v>0</v>
      </c>
      <c r="U16" s="149">
        <v>914</v>
      </c>
      <c r="V16" s="149" t="str">
        <f t="shared" si="3"/>
        <v>A914</v>
      </c>
    </row>
    <row r="17" spans="1:22" ht="9.75" customHeight="1">
      <c r="A17" s="676">
        <v>9141</v>
      </c>
      <c r="B17" s="151" t="s">
        <v>1391</v>
      </c>
      <c r="C17" s="4" t="s">
        <v>1063</v>
      </c>
      <c r="D17" s="586" t="str">
        <f>IF(COUNTIF('SOURCE BA'!$F:$F,$A17)&gt;0,SUMIF('SOURCE BA'!$F:$F,$A17,'SOURCE BA'!$C:$C),IF(COUNTIF('SOURCE BA'!$F:$F,$A17 &amp; "?")&gt;0,SUMIF('SOURCE BA'!$F:$F,$A17 &amp; "?", 'SOURCE BA'!$C:$C),"..."))</f>
        <v>...</v>
      </c>
      <c r="E17" s="586" t="str">
        <f>IF(COUNTIF('SOURCE EA'!$F:$F,$A17)&gt;0,SUMIF('SOURCE EA'!$F:$F,$A17,'SOURCE EA'!$C:$C),IF(COUNTIF('SOURCE EA'!$F:$F,$A17 &amp; "?")&gt;0,SUMIF('SOURCE EA'!$F:$F,$A17 &amp; "?", 'SOURCE EA'!$C:$C),"..."))</f>
        <v>...</v>
      </c>
      <c r="F17" s="586" t="str">
        <f>IF(COUNTIF('SOURCE SS'!$F:$F,$A17)&gt;0,SUMIF('SOURCE SS'!$F:$F,$A17,'SOURCE SS'!$C:$C),IF(COUNTIF('SOURCE SS'!$F:$F,$A17 &amp; "?")&gt;0,SUMIF('SOURCE SS'!$F:$F,$A17 &amp; "?", 'SOURCE SS'!$C:$C),"..."))</f>
        <v>...</v>
      </c>
      <c r="G17" s="586" t="str">
        <f>IF(COUNTIF('SOURCE CC'!$F:$F,$A17)&gt;0,SUMIF('SOURCE CC'!$F:$F,$A17,'SOURCE CC'!$C:$C),IF(COUNTIF('SOURCE CC'!$F:$F,$A17 &amp; "?")&gt;0,SUMIF('SOURCE CC'!$F:$F,$A17 &amp; "?", 'SOURCE CC'!$C:$C),"..."))</f>
        <v>...</v>
      </c>
      <c r="H17" s="640" t="str">
        <f>IF(COUNTIF('SOURCE CG'!$F:$F,$A17)&gt;0,SUMIF('SOURCE CG'!$F:$F,$A17,'SOURCE CG'!$C:$C),IF(COUNTIF('SOURCE CG'!$F:$F,$A17 &amp; "?")&gt;0,SUMIF('SOURCE CG'!$F:$F,$A17 &amp; "?", 'SOURCE CG'!$C:$C),IF(COUNT(D17:G17)&gt;0,SUM(D17:G17),"...")))</f>
        <v>...</v>
      </c>
      <c r="I17" s="586" t="str">
        <f>IF(COUNTIF('SOURCE SG'!$F:$F,$A17)&gt;0,SUMIF('SOURCE SG'!$F:$F,$A17,'SOURCE SG'!$C:$C),IF(COUNTIF('SOURCE SG'!$F:$F,$A17 &amp; "?")&gt;0,SUMIF('SOURCE SG'!$F:$F,$A17 &amp; "?", 'SOURCE SG'!$C:$C),"..."))</f>
        <v>...</v>
      </c>
      <c r="J17" s="586" t="str">
        <f>IF(COUNTIF('SOURCE LG'!$F:$F,$A17)&gt;0,SUMIF('SOURCE LG'!$F:$F,$A17,'SOURCE LG'!$C:$C),IF(COUNTIF('SOURCE LG'!$F:$F,$A17 &amp; "?")&gt;0,SUMIF('SOURCE LG'!$F:$F,$A17 &amp; "?", 'SOURCE LG'!$C:$C),"..."))</f>
        <v>...</v>
      </c>
      <c r="K17" s="586" t="str">
        <f>IF(COUNTIF('SOURCE CT'!$F:$F,$A17)&gt;0,SUMIF('SOURCE CT'!$F:$F,$A17,'SOURCE CT'!$C:$C),IF(COUNTIF('SOURCE CT'!$F:$F,$A17 &amp; "?")&gt;0,SUMIF('SOURCE CT'!$F:$F,$A17 &amp; "?", 'SOURCE CT'!$C:$C),"..."))</f>
        <v>...</v>
      </c>
      <c r="L17" s="641" t="str">
        <f>IF(COUNTIF('SOURCE GG'!$F:$F,$A17)&gt;0,SUMIF('SOURCE GG'!$F:$F,$A17,'SOURCE GG'!$C:$C),IF(COUNTIF('SOURCE GG'!$F:$F,$A17 &amp; "?")&gt;0,SUMIF('SOURCE GG'!$F:$F,$A17 &amp; "?", 'SOURCE GG'!$C:$C),IF(COUNT(H17:K17)&gt;0,SUM(H17:K17),"...")))</f>
        <v>...</v>
      </c>
      <c r="M17" s="586" t="str">
        <f>IF(COUNTIF('SOURCE NFPC'!$F:$F,$A17)&gt;0,SUMIF('SOURCE NFPC'!$F:$F,$A17,'SOURCE NFPC'!$C:$C),IF(COUNTIF('SOURCE NFPC'!$F:$F,$A17 &amp; "?")&gt;0,SUMIF('SOURCE NFPC'!$F:$F,$A17 &amp; "?", 'SOURCE NFPC'!$C:$C),"..."))</f>
        <v>...</v>
      </c>
      <c r="N17" s="586" t="str">
        <f>IF(COUNTIF('SOURCE CN'!$F:$F,$A17)&gt;0,SUMIF('SOURCE CN'!$F:$F,$A17,'SOURCE CN'!$C:$C),IF(COUNTIF('SOURCE CN'!$F:$F,$A17 &amp; "?")&gt;0,SUMIF('SOURCE CN'!$F:$F,$A17 &amp; "?", 'SOURCE CN'!$C:$C),"..."))</f>
        <v>...</v>
      </c>
      <c r="O17" s="586" t="str">
        <f>IF(COUNTIF('SOURCE NFPS'!$F:$F,$A17)&gt;0,SUMIF('SOURCE NFPS'!$F:$F,$A17,'SOURCE NFPS'!$C:$C),IF(COUNTIF('SOURCE NFPS'!$F:$F,$A17 &amp; "?")&gt;0,SUMIF('SOURCE NFPS'!$F:$F,$A17 &amp; "?", 'SOURCE NFPS'!$C:$C),IF(COUNT(L17:N17)&gt;0,SUM(L17:N17),"...")))</f>
        <v>...</v>
      </c>
      <c r="Q17" s="563">
        <f t="shared" si="0"/>
        <v>0</v>
      </c>
      <c r="R17" s="564">
        <f t="shared" si="1"/>
        <v>0</v>
      </c>
      <c r="S17" s="565">
        <f t="shared" si="2"/>
        <v>0</v>
      </c>
      <c r="U17" s="144">
        <v>9141</v>
      </c>
      <c r="V17" s="144" t="str">
        <f t="shared" si="3"/>
        <v>A9141</v>
      </c>
    </row>
    <row r="18" spans="1:22" ht="9.75" customHeight="1">
      <c r="A18" s="676">
        <v>9142</v>
      </c>
      <c r="B18" s="151" t="s">
        <v>1375</v>
      </c>
      <c r="C18" s="4" t="s">
        <v>1063</v>
      </c>
      <c r="D18" s="586" t="str">
        <f>IF(COUNTIF('SOURCE BA'!$F:$F,$A18)&gt;0,SUMIF('SOURCE BA'!$F:$F,$A18,'SOURCE BA'!$C:$C),IF(COUNTIF('SOURCE BA'!$F:$F,$A18 &amp; "?")&gt;0,SUMIF('SOURCE BA'!$F:$F,$A18 &amp; "?", 'SOURCE BA'!$C:$C),"..."))</f>
        <v>...</v>
      </c>
      <c r="E18" s="586" t="str">
        <f>IF(COUNTIF('SOURCE EA'!$F:$F,$A18)&gt;0,SUMIF('SOURCE EA'!$F:$F,$A18,'SOURCE EA'!$C:$C),IF(COUNTIF('SOURCE EA'!$F:$F,$A18 &amp; "?")&gt;0,SUMIF('SOURCE EA'!$F:$F,$A18 &amp; "?", 'SOURCE EA'!$C:$C),"..."))</f>
        <v>...</v>
      </c>
      <c r="F18" s="586" t="str">
        <f>IF(COUNTIF('SOURCE SS'!$F:$F,$A18)&gt;0,SUMIF('SOURCE SS'!$F:$F,$A18,'SOURCE SS'!$C:$C),IF(COUNTIF('SOURCE SS'!$F:$F,$A18 &amp; "?")&gt;0,SUMIF('SOURCE SS'!$F:$F,$A18 &amp; "?", 'SOURCE SS'!$C:$C),"..."))</f>
        <v>...</v>
      </c>
      <c r="G18" s="586" t="str">
        <f>IF(COUNTIF('SOURCE CC'!$F:$F,$A18)&gt;0,SUMIF('SOURCE CC'!$F:$F,$A18,'SOURCE CC'!$C:$C),IF(COUNTIF('SOURCE CC'!$F:$F,$A18 &amp; "?")&gt;0,SUMIF('SOURCE CC'!$F:$F,$A18 &amp; "?", 'SOURCE CC'!$C:$C),"..."))</f>
        <v>...</v>
      </c>
      <c r="H18" s="640" t="str">
        <f>IF(COUNTIF('SOURCE CG'!$F:$F,$A18)&gt;0,SUMIF('SOURCE CG'!$F:$F,$A18,'SOURCE CG'!$C:$C),IF(COUNTIF('SOURCE CG'!$F:$F,$A18 &amp; "?")&gt;0,SUMIF('SOURCE CG'!$F:$F,$A18 &amp; "?", 'SOURCE CG'!$C:$C),IF(COUNT(D18:G18)&gt;0,SUM(D18:G18),"...")))</f>
        <v>...</v>
      </c>
      <c r="I18" s="586" t="str">
        <f>IF(COUNTIF('SOURCE SG'!$F:$F,$A18)&gt;0,SUMIF('SOURCE SG'!$F:$F,$A18,'SOURCE SG'!$C:$C),IF(COUNTIF('SOURCE SG'!$F:$F,$A18 &amp; "?")&gt;0,SUMIF('SOURCE SG'!$F:$F,$A18 &amp; "?", 'SOURCE SG'!$C:$C),"..."))</f>
        <v>...</v>
      </c>
      <c r="J18" s="586" t="str">
        <f>IF(COUNTIF('SOURCE LG'!$F:$F,$A18)&gt;0,SUMIF('SOURCE LG'!$F:$F,$A18,'SOURCE LG'!$C:$C),IF(COUNTIF('SOURCE LG'!$F:$F,$A18 &amp; "?")&gt;0,SUMIF('SOURCE LG'!$F:$F,$A18 &amp; "?", 'SOURCE LG'!$C:$C),"..."))</f>
        <v>...</v>
      </c>
      <c r="K18" s="586" t="str">
        <f>IF(COUNTIF('SOURCE CT'!$F:$F,$A18)&gt;0,SUMIF('SOURCE CT'!$F:$F,$A18,'SOURCE CT'!$C:$C),IF(COUNTIF('SOURCE CT'!$F:$F,$A18 &amp; "?")&gt;0,SUMIF('SOURCE CT'!$F:$F,$A18 &amp; "?", 'SOURCE CT'!$C:$C),"..."))</f>
        <v>...</v>
      </c>
      <c r="L18" s="641" t="str">
        <f>IF(COUNTIF('SOURCE GG'!$F:$F,$A18)&gt;0,SUMIF('SOURCE GG'!$F:$F,$A18,'SOURCE GG'!$C:$C),IF(COUNTIF('SOURCE GG'!$F:$F,$A18 &amp; "?")&gt;0,SUMIF('SOURCE GG'!$F:$F,$A18 &amp; "?", 'SOURCE GG'!$C:$C),IF(COUNT(H18:K18)&gt;0,SUM(H18:K18),"...")))</f>
        <v>...</v>
      </c>
      <c r="M18" s="586" t="str">
        <f>IF(COUNTIF('SOURCE NFPC'!$F:$F,$A18)&gt;0,SUMIF('SOURCE NFPC'!$F:$F,$A18,'SOURCE NFPC'!$C:$C),IF(COUNTIF('SOURCE NFPC'!$F:$F,$A18 &amp; "?")&gt;0,SUMIF('SOURCE NFPC'!$F:$F,$A18 &amp; "?", 'SOURCE NFPC'!$C:$C),"..."))</f>
        <v>...</v>
      </c>
      <c r="N18" s="586" t="str">
        <f>IF(COUNTIF('SOURCE CN'!$F:$F,$A18)&gt;0,SUMIF('SOURCE CN'!$F:$F,$A18,'SOURCE CN'!$C:$C),IF(COUNTIF('SOURCE CN'!$F:$F,$A18 &amp; "?")&gt;0,SUMIF('SOURCE CN'!$F:$F,$A18 &amp; "?", 'SOURCE CN'!$C:$C),"..."))</f>
        <v>...</v>
      </c>
      <c r="O18" s="586" t="str">
        <f>IF(COUNTIF('SOURCE NFPS'!$F:$F,$A18)&gt;0,SUMIF('SOURCE NFPS'!$F:$F,$A18,'SOURCE NFPS'!$C:$C),IF(COUNTIF('SOURCE NFPS'!$F:$F,$A18 &amp; "?")&gt;0,SUMIF('SOURCE NFPS'!$F:$F,$A18 &amp; "?", 'SOURCE NFPS'!$C:$C),IF(COUNT(L18:N18)&gt;0,SUM(L18:N18),"...")))</f>
        <v>...</v>
      </c>
      <c r="Q18" s="563">
        <f t="shared" si="0"/>
        <v>0</v>
      </c>
      <c r="R18" s="564">
        <f t="shared" si="1"/>
        <v>0</v>
      </c>
      <c r="S18" s="565">
        <f t="shared" si="2"/>
        <v>0</v>
      </c>
      <c r="U18" s="144">
        <v>9142</v>
      </c>
      <c r="V18" s="144" t="str">
        <f t="shared" si="3"/>
        <v>A9142</v>
      </c>
    </row>
    <row r="19" spans="1:22" ht="9.75" customHeight="1">
      <c r="A19" s="676">
        <v>9143</v>
      </c>
      <c r="B19" s="151" t="s">
        <v>1621</v>
      </c>
      <c r="C19" s="4" t="s">
        <v>1063</v>
      </c>
      <c r="D19" s="586" t="str">
        <f>IF(COUNTIF('SOURCE BA'!$F:$F,$A19)&gt;0,SUMIF('SOURCE BA'!$F:$F,$A19,'SOURCE BA'!$C:$C),IF(COUNTIF('SOURCE BA'!$F:$F,$A19 &amp; "?")&gt;0,SUMIF('SOURCE BA'!$F:$F,$A19 &amp; "?", 'SOURCE BA'!$C:$C),"..."))</f>
        <v>...</v>
      </c>
      <c r="E19" s="586" t="str">
        <f>IF(COUNTIF('SOURCE EA'!$F:$F,$A19)&gt;0,SUMIF('SOURCE EA'!$F:$F,$A19,'SOURCE EA'!$C:$C),IF(COUNTIF('SOURCE EA'!$F:$F,$A19 &amp; "?")&gt;0,SUMIF('SOURCE EA'!$F:$F,$A19 &amp; "?", 'SOURCE EA'!$C:$C),"..."))</f>
        <v>...</v>
      </c>
      <c r="F19" s="586" t="str">
        <f>IF(COUNTIF('SOURCE SS'!$F:$F,$A19)&gt;0,SUMIF('SOURCE SS'!$F:$F,$A19,'SOURCE SS'!$C:$C),IF(COUNTIF('SOURCE SS'!$F:$F,$A19 &amp; "?")&gt;0,SUMIF('SOURCE SS'!$F:$F,$A19 &amp; "?", 'SOURCE SS'!$C:$C),"..."))</f>
        <v>...</v>
      </c>
      <c r="G19" s="586" t="str">
        <f>IF(COUNTIF('SOURCE CC'!$F:$F,$A19)&gt;0,SUMIF('SOURCE CC'!$F:$F,$A19,'SOURCE CC'!$C:$C),IF(COUNTIF('SOURCE CC'!$F:$F,$A19 &amp; "?")&gt;0,SUMIF('SOURCE CC'!$F:$F,$A19 &amp; "?", 'SOURCE CC'!$C:$C),"..."))</f>
        <v>...</v>
      </c>
      <c r="H19" s="640" t="str">
        <f>IF(COUNTIF('SOURCE CG'!$F:$F,$A19)&gt;0,SUMIF('SOURCE CG'!$F:$F,$A19,'SOURCE CG'!$C:$C),IF(COUNTIF('SOURCE CG'!$F:$F,$A19 &amp; "?")&gt;0,SUMIF('SOURCE CG'!$F:$F,$A19 &amp; "?", 'SOURCE CG'!$C:$C),IF(COUNT(D19:G19)&gt;0,SUM(D19:G19),"...")))</f>
        <v>...</v>
      </c>
      <c r="I19" s="586" t="str">
        <f>IF(COUNTIF('SOURCE SG'!$F:$F,$A19)&gt;0,SUMIF('SOURCE SG'!$F:$F,$A19,'SOURCE SG'!$C:$C),IF(COUNTIF('SOURCE SG'!$F:$F,$A19 &amp; "?")&gt;0,SUMIF('SOURCE SG'!$F:$F,$A19 &amp; "?", 'SOURCE SG'!$C:$C),"..."))</f>
        <v>...</v>
      </c>
      <c r="J19" s="586" t="str">
        <f>IF(COUNTIF('SOURCE LG'!$F:$F,$A19)&gt;0,SUMIF('SOURCE LG'!$F:$F,$A19,'SOURCE LG'!$C:$C),IF(COUNTIF('SOURCE LG'!$F:$F,$A19 &amp; "?")&gt;0,SUMIF('SOURCE LG'!$F:$F,$A19 &amp; "?", 'SOURCE LG'!$C:$C),"..."))</f>
        <v>...</v>
      </c>
      <c r="K19" s="586" t="str">
        <f>IF(COUNTIF('SOURCE CT'!$F:$F,$A19)&gt;0,SUMIF('SOURCE CT'!$F:$F,$A19,'SOURCE CT'!$C:$C),IF(COUNTIF('SOURCE CT'!$F:$F,$A19 &amp; "?")&gt;0,SUMIF('SOURCE CT'!$F:$F,$A19 &amp; "?", 'SOURCE CT'!$C:$C),"..."))</f>
        <v>...</v>
      </c>
      <c r="L19" s="641" t="str">
        <f>IF(COUNTIF('SOURCE GG'!$F:$F,$A19)&gt;0,SUMIF('SOURCE GG'!$F:$F,$A19,'SOURCE GG'!$C:$C),IF(COUNTIF('SOURCE GG'!$F:$F,$A19 &amp; "?")&gt;0,SUMIF('SOURCE GG'!$F:$F,$A19 &amp; "?", 'SOURCE GG'!$C:$C),IF(COUNT(H19:K19)&gt;0,SUM(H19:K19),"...")))</f>
        <v>...</v>
      </c>
      <c r="M19" s="586" t="str">
        <f>IF(COUNTIF('SOURCE NFPC'!$F:$F,$A19)&gt;0,SUMIF('SOURCE NFPC'!$F:$F,$A19,'SOURCE NFPC'!$C:$C),IF(COUNTIF('SOURCE NFPC'!$F:$F,$A19 &amp; "?")&gt;0,SUMIF('SOURCE NFPC'!$F:$F,$A19 &amp; "?", 'SOURCE NFPC'!$C:$C),"..."))</f>
        <v>...</v>
      </c>
      <c r="N19" s="586" t="str">
        <f>IF(COUNTIF('SOURCE CN'!$F:$F,$A19)&gt;0,SUMIF('SOURCE CN'!$F:$F,$A19,'SOURCE CN'!$C:$C),IF(COUNTIF('SOURCE CN'!$F:$F,$A19 &amp; "?")&gt;0,SUMIF('SOURCE CN'!$F:$F,$A19 &amp; "?", 'SOURCE CN'!$C:$C),"..."))</f>
        <v>...</v>
      </c>
      <c r="O19" s="586" t="str">
        <f>IF(COUNTIF('SOURCE NFPS'!$F:$F,$A19)&gt;0,SUMIF('SOURCE NFPS'!$F:$F,$A19,'SOURCE NFPS'!$C:$C),IF(COUNTIF('SOURCE NFPS'!$F:$F,$A19 &amp; "?")&gt;0,SUMIF('SOURCE NFPS'!$F:$F,$A19 &amp; "?", 'SOURCE NFPS'!$C:$C),IF(COUNT(L19:N19)&gt;0,SUM(L19:N19),"...")))</f>
        <v>...</v>
      </c>
      <c r="Q19" s="563">
        <f t="shared" si="0"/>
        <v>0</v>
      </c>
      <c r="R19" s="564">
        <f t="shared" si="1"/>
        <v>0</v>
      </c>
      <c r="S19" s="565">
        <f t="shared" si="2"/>
        <v>0</v>
      </c>
      <c r="U19" s="144">
        <v>9143</v>
      </c>
      <c r="V19" s="144" t="str">
        <f t="shared" si="3"/>
        <v>A9143</v>
      </c>
    </row>
    <row r="20" spans="1:22" ht="9.75" customHeight="1">
      <c r="A20" s="676">
        <v>9144</v>
      </c>
      <c r="B20" s="151" t="s">
        <v>1563</v>
      </c>
      <c r="C20" s="4" t="s">
        <v>1063</v>
      </c>
      <c r="D20" s="586" t="str">
        <f>IF(COUNTIF('SOURCE BA'!$F:$F,$A20)&gt;0,SUMIF('SOURCE BA'!$F:$F,$A20,'SOURCE BA'!$C:$C),IF(COUNTIF('SOURCE BA'!$F:$F,$A20 &amp; "?")&gt;0,SUMIF('SOURCE BA'!$F:$F,$A20 &amp; "?", 'SOURCE BA'!$C:$C),"..."))</f>
        <v>...</v>
      </c>
      <c r="E20" s="586" t="str">
        <f>IF(COUNTIF('SOURCE EA'!$F:$F,$A20)&gt;0,SUMIF('SOURCE EA'!$F:$F,$A20,'SOURCE EA'!$C:$C),IF(COUNTIF('SOURCE EA'!$F:$F,$A20 &amp; "?")&gt;0,SUMIF('SOURCE EA'!$F:$F,$A20 &amp; "?", 'SOURCE EA'!$C:$C),"..."))</f>
        <v>...</v>
      </c>
      <c r="F20" s="586" t="str">
        <f>IF(COUNTIF('SOURCE SS'!$F:$F,$A20)&gt;0,SUMIF('SOURCE SS'!$F:$F,$A20,'SOURCE SS'!$C:$C),IF(COUNTIF('SOURCE SS'!$F:$F,$A20 &amp; "?")&gt;0,SUMIF('SOURCE SS'!$F:$F,$A20 &amp; "?", 'SOURCE SS'!$C:$C),"..."))</f>
        <v>...</v>
      </c>
      <c r="G20" s="586" t="str">
        <f>IF(COUNTIF('SOURCE CC'!$F:$F,$A20)&gt;0,SUMIF('SOURCE CC'!$F:$F,$A20,'SOURCE CC'!$C:$C),IF(COUNTIF('SOURCE CC'!$F:$F,$A20 &amp; "?")&gt;0,SUMIF('SOURCE CC'!$F:$F,$A20 &amp; "?", 'SOURCE CC'!$C:$C),"..."))</f>
        <v>...</v>
      </c>
      <c r="H20" s="640" t="str">
        <f>IF(COUNTIF('SOURCE CG'!$F:$F,$A20)&gt;0,SUMIF('SOURCE CG'!$F:$F,$A20,'SOURCE CG'!$C:$C),IF(COUNTIF('SOURCE CG'!$F:$F,$A20 &amp; "?")&gt;0,SUMIF('SOURCE CG'!$F:$F,$A20 &amp; "?", 'SOURCE CG'!$C:$C),IF(COUNT(D20:G20)&gt;0,SUM(D20:G20),"...")))</f>
        <v>...</v>
      </c>
      <c r="I20" s="586" t="str">
        <f>IF(COUNTIF('SOURCE SG'!$F:$F,$A20)&gt;0,SUMIF('SOURCE SG'!$F:$F,$A20,'SOURCE SG'!$C:$C),IF(COUNTIF('SOURCE SG'!$F:$F,$A20 &amp; "?")&gt;0,SUMIF('SOURCE SG'!$F:$F,$A20 &amp; "?", 'SOURCE SG'!$C:$C),"..."))</f>
        <v>...</v>
      </c>
      <c r="J20" s="586" t="str">
        <f>IF(COUNTIF('SOURCE LG'!$F:$F,$A20)&gt;0,SUMIF('SOURCE LG'!$F:$F,$A20,'SOURCE LG'!$C:$C),IF(COUNTIF('SOURCE LG'!$F:$F,$A20 &amp; "?")&gt;0,SUMIF('SOURCE LG'!$F:$F,$A20 &amp; "?", 'SOURCE LG'!$C:$C),"..."))</f>
        <v>...</v>
      </c>
      <c r="K20" s="586" t="str">
        <f>IF(COUNTIF('SOURCE CT'!$F:$F,$A20)&gt;0,SUMIF('SOURCE CT'!$F:$F,$A20,'SOURCE CT'!$C:$C),IF(COUNTIF('SOURCE CT'!$F:$F,$A20 &amp; "?")&gt;0,SUMIF('SOURCE CT'!$F:$F,$A20 &amp; "?", 'SOURCE CT'!$C:$C),"..."))</f>
        <v>...</v>
      </c>
      <c r="L20" s="641" t="str">
        <f>IF(COUNTIF('SOURCE GG'!$F:$F,$A20)&gt;0,SUMIF('SOURCE GG'!$F:$F,$A20,'SOURCE GG'!$C:$C),IF(COUNTIF('SOURCE GG'!$F:$F,$A20 &amp; "?")&gt;0,SUMIF('SOURCE GG'!$F:$F,$A20 &amp; "?", 'SOURCE GG'!$C:$C),IF(COUNT(H20:K20)&gt;0,SUM(H20:K20),"...")))</f>
        <v>...</v>
      </c>
      <c r="M20" s="586" t="str">
        <f>IF(COUNTIF('SOURCE NFPC'!$F:$F,$A20)&gt;0,SUMIF('SOURCE NFPC'!$F:$F,$A20,'SOURCE NFPC'!$C:$C),IF(COUNTIF('SOURCE NFPC'!$F:$F,$A20 &amp; "?")&gt;0,SUMIF('SOURCE NFPC'!$F:$F,$A20 &amp; "?", 'SOURCE NFPC'!$C:$C),"..."))</f>
        <v>...</v>
      </c>
      <c r="N20" s="586" t="str">
        <f>IF(COUNTIF('SOURCE CN'!$F:$F,$A20)&gt;0,SUMIF('SOURCE CN'!$F:$F,$A20,'SOURCE CN'!$C:$C),IF(COUNTIF('SOURCE CN'!$F:$F,$A20 &amp; "?")&gt;0,SUMIF('SOURCE CN'!$F:$F,$A20 &amp; "?", 'SOURCE CN'!$C:$C),"..."))</f>
        <v>...</v>
      </c>
      <c r="O20" s="586" t="str">
        <f>IF(COUNTIF('SOURCE NFPS'!$F:$F,$A20)&gt;0,SUMIF('SOURCE NFPS'!$F:$F,$A20,'SOURCE NFPS'!$C:$C),IF(COUNTIF('SOURCE NFPS'!$F:$F,$A20 &amp; "?")&gt;0,SUMIF('SOURCE NFPS'!$F:$F,$A20 &amp; "?", 'SOURCE NFPS'!$C:$C),IF(COUNT(L20:N20)&gt;0,SUM(L20:N20),"...")))</f>
        <v>...</v>
      </c>
      <c r="Q20" s="563">
        <f t="shared" si="0"/>
        <v>0</v>
      </c>
      <c r="R20" s="564">
        <f t="shared" si="1"/>
        <v>0</v>
      </c>
      <c r="S20" s="565">
        <f t="shared" si="2"/>
        <v>0</v>
      </c>
      <c r="U20" s="144">
        <v>9144</v>
      </c>
      <c r="V20" s="144" t="str">
        <f t="shared" si="3"/>
        <v>A9144</v>
      </c>
    </row>
    <row r="21" spans="1:22" s="284" customFormat="1" ht="15" customHeight="1">
      <c r="A21" s="674">
        <v>92</v>
      </c>
      <c r="B21" s="146" t="s">
        <v>2358</v>
      </c>
      <c r="C21" s="265" t="s">
        <v>1063</v>
      </c>
      <c r="D21" s="642" t="str">
        <f>IF(COUNTIF('SOURCE BA'!$F:$F,$A21)&gt;0,SUMIF('SOURCE BA'!$F:$F,$A21,'SOURCE BA'!$C:$C),IF(COUNT(D23:D29)&gt;0,SUM(D23:D29),IF(COUNT(D30,D38)&gt;0, SUM(D30,D38),IF(COUNTIF('SOURCE BA'!$F:$F,$A21 &amp; "?")&gt;0,SUMIF('SOURCE BA'!$F:$F,$A21 &amp; "?", 'SOURCE BA'!$C:$C),"..."))))</f>
        <v>...</v>
      </c>
      <c r="E21" s="642" t="str">
        <f>IF(COUNTIF('SOURCE EA'!$F:$F,$A21)&gt;0,SUMIF('SOURCE EA'!$F:$F,$A21,'SOURCE EA'!$C:$C),IF(COUNT(E23:E29)&gt;0,SUM(E23:E29),IF(COUNT(E30,E38)&gt;0, SUM(E30,E38),IF(COUNTIF('SOURCE EA'!$F:$F,$A21 &amp; "?")&gt;0,SUMIF('SOURCE EA'!$F:$F,$A21 &amp; "?", 'SOURCE EA'!$C:$C),"..."))))</f>
        <v>...</v>
      </c>
      <c r="F21" s="642" t="str">
        <f>IF(COUNTIF('SOURCE SS'!$F:$F,$A21)&gt;0,SUMIF('SOURCE SS'!$F:$F,$A21,'SOURCE SS'!$C:$C),IF(COUNT(F23:F29)&gt;0,SUM(F23:F29),IF(COUNT(F30,F38)&gt;0, SUM(F30,F38),IF(COUNTIF('SOURCE SS'!$F:$F,$A21 &amp; "?")&gt;0,SUMIF('SOURCE SS'!$F:$F,$A21 &amp; "?", 'SOURCE SS'!$C:$C),"..."))))</f>
        <v>...</v>
      </c>
      <c r="G21" s="642" t="str">
        <f>IF(COUNTIF('SOURCE CC'!$F:$F,$A21)&gt;0,SUMIF('SOURCE CC'!$F:$F,$A21,'SOURCE CC'!$C:$C),IF(COUNT(G23:G29)&gt;0,SUM(G23:G29),IF(COUNT(G30,G38)&gt;0, SUM(G30,G38),IF(COUNTIF('SOURCE CC'!$F:$F,$A21 &amp; "?")&gt;0,SUMIF('SOURCE CC'!$F:$F,$A21 &amp; "?", 'SOURCE CC'!$C:$C),"..."))))</f>
        <v>...</v>
      </c>
      <c r="H21" s="642" t="str">
        <f>IF(COUNTIF('SOURCE CG'!$F:$F,$A21)&gt;0,SUMIF('SOURCE CG'!$F:$F,$A21,'SOURCE CG'!$C:$C),IF(COUNT(H23:H29)&gt;0,SUM(H23:H29),IF(COUNT(H30,H38)&gt;0, SUM(H30,H38),IF(COUNTIF('SOURCE CG'!$F:$F,$A21 &amp; "?")&gt;0,SUMIF('SOURCE CG'!$F:$F,$A21 &amp; "?", 'SOURCE CG'!$C:$C),IF(COUNT(D21:G21)&gt;0,SUM(D21:G21),"...")))))</f>
        <v>...</v>
      </c>
      <c r="I21" s="642" t="str">
        <f>IF(COUNTIF('SOURCE SG'!$F:$F,$A21)&gt;0,SUMIF('SOURCE SG'!$F:$F,$A21,'SOURCE SG'!$C:$C),IF(COUNT(I23:I29)&gt;0,SUM(I23:I29),IF(COUNT(I30,I38)&gt;0, SUM(I30,I38),IF(COUNTIF('SOURCE SG'!$F:$F,$A21 &amp; "?")&gt;0,SUMIF('SOURCE SG'!$F:$F,$A21 &amp; "?", 'SOURCE SG'!$C:$C),"..."))))</f>
        <v>...</v>
      </c>
      <c r="J21" s="642" t="str">
        <f>IF(COUNTIF('SOURCE LG'!$F:$F,$A21)&gt;0,SUMIF('SOURCE LG'!$F:$F,$A21,'SOURCE LG'!$C:$C),IF(COUNT(J23:J29)&gt;0,SUM(J23:J29),IF(COUNT(J30,J38)&gt;0, SUM(J30,J38),IF(COUNTIF('SOURCE LG'!$F:$F,$A21 &amp; "?")&gt;0,SUMIF('SOURCE LG'!$F:$F,$A21 &amp; "?", 'SOURCE LG'!$C:$C),"..."))))</f>
        <v>...</v>
      </c>
      <c r="K21" s="642" t="str">
        <f>IF(COUNTIF('SOURCE CT'!$F:$F,$A21)&gt;0,SUMIF('SOURCE CT'!$F:$F,$A21,'SOURCE CT'!$C:$C),IF(COUNT(K23:K29)&gt;0,SUM(K23:K29),IF(COUNT(K30,K38)&gt;0, SUM(K30,K38),IF(COUNTIF('SOURCE CT'!$F:$F,$A21 &amp; "?")&gt;0,SUMIF('SOURCE CT'!$F:$F,$A21 &amp; "?", 'SOURCE CT'!$C:$C),"..."))))</f>
        <v>...</v>
      </c>
      <c r="L21" s="642" t="str">
        <f>IF(COUNTIF('SOURCE GG'!$F:$F,$A21)&gt;0,SUMIF('SOURCE GG'!$F:$F,$A21,'SOURCE GG'!$C:$C),IF(COUNT(L23:L29)&gt;0,SUM(L23:L29),IF(COUNT(L30,L38)&gt;0, SUM(L30,L38),IF(COUNTIF('SOURCE GG'!$F:$F,$A21 &amp; "?")&gt;0,SUMIF('SOURCE GG'!$F:$F,$A21 &amp; "?", 'SOURCE GG'!$C:$C),IF(COUNT(H21:K21)&gt;0,SUM(H21:K21),"...")))))</f>
        <v>...</v>
      </c>
      <c r="M21" s="642" t="str">
        <f>IF(COUNTIF('SOURCE NFPC'!$F:$F,$A21)&gt;0,SUMIF('SOURCE NFPC'!$F:$F,$A21,'SOURCE NFPC'!$C:$C),IF(COUNT(M23:M29)&gt;0,SUM(M23:M29),IF(COUNT(M30,M38)&gt;0, SUM(M30,M38),IF(COUNTIF('SOURCE NFPC'!$F:$F,$A21 &amp; "?")&gt;0,SUMIF('SOURCE NFPC'!$F:$F,$A21 &amp; "?", 'SOURCE NFPC'!$C:$C),"..."))))</f>
        <v>...</v>
      </c>
      <c r="N21" s="642" t="str">
        <f>IF(COUNTIF('SOURCE CN'!$F:$F,$A21)&gt;0,SUMIF('SOURCE CN'!$F:$F,$A21,'SOURCE CN'!$C:$C),IF(COUNT(N23:N29)&gt;0,SUM(N23:N29),IF(COUNT(N30,N38)&gt;0, SUM(N30,N38),IF(COUNTIF('SOURCE CN'!$F:$F,$A21 &amp; "?")&gt;0,SUMIF('SOURCE CN'!$F:$F,$A21 &amp; "?", 'SOURCE CN'!$C:$C),"..."))))</f>
        <v>...</v>
      </c>
      <c r="O21" s="642" t="str">
        <f>IF(COUNTIF('SOURCE NFPS'!$F:$F,$A21)&gt;0,SUMIF('SOURCE NFPS'!$F:$F,$A21,'SOURCE NFPS'!$C:$C),IF(COUNT(O23:O29)&gt;0,SUM(O23:O29),IF(COUNT(O30,O38)&gt;0, SUM(O30,O38),IF(COUNTIF('SOURCE NFPS'!$F:$F,$A21 &amp; "?")&gt;0,SUMIF('SOURCE NFPS'!$F:$F,$A21 &amp; "?", 'SOURCE NFPS'!$C:$C),IF(COUNT(L21:N21)&gt;0,SUM(L21:N21),"...")))))</f>
        <v>...</v>
      </c>
      <c r="Q21" s="557">
        <f t="shared" si="0"/>
        <v>0</v>
      </c>
      <c r="R21" s="558">
        <f t="shared" si="1"/>
        <v>0</v>
      </c>
      <c r="S21" s="559">
        <f t="shared" si="2"/>
        <v>0</v>
      </c>
      <c r="U21" s="145">
        <v>92</v>
      </c>
      <c r="V21" s="145" t="str">
        <f t="shared" si="3"/>
        <v>A92</v>
      </c>
    </row>
    <row r="22" spans="1:22" s="722" customFormat="1" ht="11.25" customHeight="1">
      <c r="A22" s="686">
        <v>9201</v>
      </c>
      <c r="B22" s="652" t="s">
        <v>2319</v>
      </c>
      <c r="C22" s="653"/>
      <c r="D22" s="654" t="str">
        <f>IF(COUNTIF('SOURCE BA'!$F:$F,$A22)&gt;0,SUMIF('SOURCE BA'!$F:$F,$A22,'SOURCE BA'!$C:$C),IF(COUNT(D39)&gt;0,SUM(D39),IF(COUNTIF('SOURCE BA'!$F:$F,$A22 &amp; "?")&gt;0,SUMIF('SOURCE BA'!$F:$F,$A22 &amp; "?", 'SOURCE BA'!$C:$C),"...")))</f>
        <v>...</v>
      </c>
      <c r="E22" s="654" t="str">
        <f>IF(COUNTIF('SOURCE EA'!$F:$F,$A22)&gt;0,SUMIF('SOURCE EA'!$F:$F,$A22,'SOURCE EA'!$C:$C),IF(COUNT(E39)&gt;0,SUM(E39),IF(COUNTIF('SOURCE EA'!$F:$F,$A22 &amp; "?")&gt;0,SUMIF('SOURCE EA'!$F:$F,$A22 &amp; "?", 'SOURCE EA'!$C:$C),"...")))</f>
        <v>...</v>
      </c>
      <c r="F22" s="654" t="str">
        <f>IF(COUNTIF('SOURCE SS'!$F:$F,$A22)&gt;0,SUMIF('SOURCE SS'!$F:$F,$A22,'SOURCE SS'!$C:$C),IF(COUNT(F39)&gt;0,SUM(F39),IF(COUNTIF('SOURCE SS'!$F:$F,$A22 &amp; "?")&gt;0,SUMIF('SOURCE SS'!$F:$F,$A22 &amp; "?", 'SOURCE SS'!$C:$C),"...")))</f>
        <v>...</v>
      </c>
      <c r="G22" s="654" t="str">
        <f>IF(COUNTIF('SOURCE CC'!$F:$F,$A22)&gt;0,SUMIF('SOURCE CC'!$F:$F,$A22,'SOURCE CC'!$C:$C),IF(COUNT(G39)&gt;0,SUM(G39),IF(COUNTIF('SOURCE CC'!$F:$F,$A22 &amp; "?")&gt;0,SUMIF('SOURCE CC'!$F:$F,$A22 &amp; "?", 'SOURCE CC'!$C:$C),"...")))</f>
        <v>...</v>
      </c>
      <c r="H22" s="654" t="str">
        <f>IF(COUNTIF('SOURCE CG'!$F:$F,$A22)&gt;0,SUMIF('SOURCE CG'!$F:$F,$A22,'SOURCE CG'!$C:$C),IF(COUNT(H39)&gt;0,SUM(H39),IF(COUNTIF('SOURCE CG'!$F:$F,$A22 &amp; "?")&gt;0,SUMIF('SOURCE CG'!$F:$F,$A22 &amp; "?", 'SOURCE CG'!$C:$C),IF(COUNT(D22:G22)&gt;0,SUM(D22:G22),"..."))))</f>
        <v>...</v>
      </c>
      <c r="I22" s="654" t="str">
        <f>IF(COUNTIF('SOURCE SG'!$F:$F,$A22)&gt;0,SUMIF('SOURCE SG'!$F:$F,$A22,'SOURCE SG'!$C:$C),IF(COUNT(I39)&gt;0,SUM(I39),IF(COUNTIF('SOURCE SG'!$F:$F,$A22 &amp; "?")&gt;0,SUMIF('SOURCE SG'!$F:$F,$A22 &amp; "?", 'SOURCE SG'!$C:$C),"...")))</f>
        <v>...</v>
      </c>
      <c r="J22" s="654" t="str">
        <f>IF(COUNTIF('SOURCE LG'!$F:$F,$A22)&gt;0,SUMIF('SOURCE LG'!$F:$F,$A22,'SOURCE LG'!$C:$C),IF(COUNT(J39)&gt;0,SUM(J39),IF(COUNTIF('SOURCE LG'!$F:$F,$A22 &amp; "?")&gt;0,SUMIF('SOURCE LG'!$F:$F,$A22 &amp; "?", 'SOURCE LG'!$C:$C),"...")))</f>
        <v>...</v>
      </c>
      <c r="K22" s="654" t="str">
        <f>IF(COUNTIF('SOURCE CT'!$F:$F,$A22)&gt;0,SUMIF('SOURCE CT'!$F:$F,$A22,'SOURCE CT'!$C:$C),IF(COUNT(K39)&gt;0,SUM(K39),IF(COUNTIF('SOURCE CT'!$F:$F,$A22 &amp; "?")&gt;0,SUMIF('SOURCE CT'!$F:$F,$A22 &amp; "?", 'SOURCE CT'!$C:$C),"...")))</f>
        <v>...</v>
      </c>
      <c r="L22" s="654" t="str">
        <f>IF(COUNTIF('SOURCE GG'!$F:$F,$A22)&gt;0,SUMIF('SOURCE GG'!$F:$F,$A22,'SOURCE GG'!$C:$C),IF(COUNT(L39)&gt;0,SUM(L39),IF(COUNTIF('SOURCE GG'!$F:$F,$A22 &amp; "?")&gt;0,SUMIF('SOURCE GG'!$F:$F,$A22 &amp; "?", 'SOURCE GG'!$C:$C),IF(COUNT(H22:K22)&gt;0,SUM(H22:K22),"..."))))</f>
        <v>...</v>
      </c>
      <c r="M22" s="654" t="str">
        <f>IF(COUNTIF('SOURCE NFPC'!$F:$F,$A22)&gt;0,SUMIF('SOURCE NFPC'!$F:$F,$A22,'SOURCE NFPC'!$C:$C),IF(COUNT(M39)&gt;0,SUM(M39),IF(COUNTIF('SOURCE NFPC'!$F:$F,$A22 &amp; "?")&gt;0,SUMIF('SOURCE NFPC'!$F:$F,$A22 &amp; "?", 'SOURCE NFPC'!$C:$C),"...")))</f>
        <v>...</v>
      </c>
      <c r="N22" s="654" t="str">
        <f>IF(COUNTIF('SOURCE CN'!$F:$F,$A22)&gt;0,SUMIF('SOURCE CN'!$F:$F,$A22,'SOURCE CN'!$C:$C),IF(COUNT(N39)&gt;0,SUM(N39),IF(COUNTIF('SOURCE CN'!$F:$F,$A22 &amp; "?")&gt;0,SUMIF('SOURCE CN'!$F:$F,$A22 &amp; "?", 'SOURCE CN'!$C:$C),"...")))</f>
        <v>...</v>
      </c>
      <c r="O22" s="654" t="str">
        <f>IF(COUNTIF('SOURCE NFPS'!$F:$F,$A22)&gt;0,SUMIF('SOURCE NFPS'!$F:$F,$A22,'SOURCE NFPS'!$C:$C),IF(COUNT(O39)&gt;0,SUM(O39),IF(COUNTIF('SOURCE NFPS'!$F:$F,$A22 &amp; "?")&gt;0,SUMIF('SOURCE NFPS'!$F:$F,$A22 &amp; "?", 'SOURCE NFPS'!$C:$C),IF(COUNT(L22:N22)&gt;0,SUM(L22:N22),"..."))))</f>
        <v>...</v>
      </c>
      <c r="Q22" s="655"/>
      <c r="R22" s="656"/>
      <c r="S22" s="657"/>
      <c r="U22" s="721"/>
      <c r="V22" s="721"/>
    </row>
    <row r="23" spans="1:22" s="722" customFormat="1" ht="11.25" customHeight="1">
      <c r="A23" s="686">
        <v>9202</v>
      </c>
      <c r="B23" s="652" t="s">
        <v>913</v>
      </c>
      <c r="C23" s="653" t="s">
        <v>1063</v>
      </c>
      <c r="D23" s="654" t="str">
        <f>IF(COUNTIF('SOURCE BA'!$F:$F,$A23)&gt;0,SUMIF('SOURCE BA'!$F:$F,$A23,'SOURCE BA'!$C:$C),IF(COUNT(D31,D40)&gt;0,SUM(D31,D40),IF(COUNTIF('SOURCE BA'!$F:$F,$A23 &amp; "?")&gt;0,SUMIF('SOURCE BA'!$F:$F,$A23 &amp; "?", 'SOURCE BA'!$C:$C),"...")))</f>
        <v>...</v>
      </c>
      <c r="E23" s="654" t="str">
        <f>IF(COUNTIF('SOURCE EA'!$F:$F,$A23)&gt;0,SUMIF('SOURCE EA'!$F:$F,$A23,'SOURCE EA'!$C:$C),IF(COUNT(E31,E40)&gt;0,SUM(E31,E40),IF(COUNTIF('SOURCE EA'!$F:$F,$A23 &amp; "?")&gt;0,SUMIF('SOURCE EA'!$F:$F,$A23 &amp; "?", 'SOURCE EA'!$C:$C),"...")))</f>
        <v>...</v>
      </c>
      <c r="F23" s="654" t="str">
        <f>IF(COUNTIF('SOURCE SS'!$F:$F,$A23)&gt;0,SUMIF('SOURCE SS'!$F:$F,$A23,'SOURCE SS'!$C:$C),IF(COUNT(F31,F40)&gt;0,SUM(F31,F40),IF(COUNTIF('SOURCE SS'!$F:$F,$A23 &amp; "?")&gt;0,SUMIF('SOURCE SS'!$F:$F,$A23 &amp; "?", 'SOURCE SS'!$C:$C),"...")))</f>
        <v>...</v>
      </c>
      <c r="G23" s="654" t="str">
        <f>IF(COUNTIF('SOURCE CC'!$F:$F,$A23)&gt;0,SUMIF('SOURCE CC'!$F:$F,$A23,'SOURCE CC'!$C:$C),IF(COUNT(G31,G40)&gt;0,SUM(G31,G40),IF(COUNTIF('SOURCE CC'!$F:$F,$A23 &amp; "?")&gt;0,SUMIF('SOURCE CC'!$F:$F,$A23 &amp; "?", 'SOURCE CC'!$C:$C),"...")))</f>
        <v>...</v>
      </c>
      <c r="H23" s="654" t="str">
        <f>IF(COUNTIF('SOURCE CG'!$F:$F,$A23)&gt;0,SUMIF('SOURCE CG'!$F:$F,$A23,'SOURCE CG'!$C:$C),IF(COUNT(H31,H40)&gt;0,SUM(H31,H40),IF(COUNTIF('SOURCE CG'!$F:$F,$A23 &amp; "?")&gt;0,SUMIF('SOURCE CG'!$F:$F,$A23 &amp; "?", 'SOURCE CG'!$C:$C),IF(COUNT(D23:G23)&gt;0,SUM(D23:G23),"..."))))</f>
        <v>...</v>
      </c>
      <c r="I23" s="654" t="str">
        <f>IF(COUNTIF('SOURCE SG'!$F:$F,$A23)&gt;0,SUMIF('SOURCE SG'!$F:$F,$A23,'SOURCE SG'!$C:$C),IF(COUNT(I31,I40)&gt;0,SUM(I31,I40),IF(COUNTIF('SOURCE SG'!$F:$F,$A23 &amp; "?")&gt;0,SUMIF('SOURCE SG'!$F:$F,$A23 &amp; "?", 'SOURCE SG'!$C:$C),"...")))</f>
        <v>...</v>
      </c>
      <c r="J23" s="654" t="str">
        <f>IF(COUNTIF('SOURCE LG'!$F:$F,$A23)&gt;0,SUMIF('SOURCE LG'!$F:$F,$A23,'SOURCE LG'!$C:$C),IF(COUNT(J31,J40)&gt;0,SUM(J31,J40),IF(COUNTIF('SOURCE LG'!$F:$F,$A23 &amp; "?")&gt;0,SUMIF('SOURCE LG'!$F:$F,$A23 &amp; "?", 'SOURCE LG'!$C:$C),"...")))</f>
        <v>...</v>
      </c>
      <c r="K23" s="654" t="str">
        <f>IF(COUNTIF('SOURCE CT'!$F:$F,$A23)&gt;0,SUMIF('SOURCE CT'!$F:$F,$A23,'SOURCE CT'!$C:$C),IF(COUNT(K31,K40)&gt;0,SUM(K31,K40),IF(COUNTIF('SOURCE CT'!$F:$F,$A23 &amp; "?")&gt;0,SUMIF('SOURCE CT'!$F:$F,$A23 &amp; "?", 'SOURCE CT'!$C:$C),"...")))</f>
        <v>...</v>
      </c>
      <c r="L23" s="654" t="str">
        <f>IF(COUNTIF('SOURCE GG'!$F:$F,$A23)&gt;0,SUMIF('SOURCE GG'!$F:$F,$A23,'SOURCE GG'!$C:$C),IF(COUNT(L31,L40)&gt;0,SUM(L31,L40),IF(COUNTIF('SOURCE GG'!$F:$F,$A23 &amp; "?")&gt;0,SUMIF('SOURCE GG'!$F:$F,$A23 &amp; "?", 'SOURCE GG'!$C:$C),IF(COUNT(H23:K23)&gt;0,SUM(H23:K23),"..."))))</f>
        <v>...</v>
      </c>
      <c r="M23" s="654" t="str">
        <f>IF(COUNTIF('SOURCE NFPC'!$F:$F,$A23)&gt;0,SUMIF('SOURCE NFPC'!$F:$F,$A23,'SOURCE NFPC'!$C:$C),IF(COUNT(M31,M40)&gt;0,SUM(M31,M40),IF(COUNTIF('SOURCE NFPC'!$F:$F,$A23 &amp; "?")&gt;0,SUMIF('SOURCE NFPC'!$F:$F,$A23 &amp; "?", 'SOURCE NFPC'!$C:$C),"...")))</f>
        <v>...</v>
      </c>
      <c r="N23" s="654" t="str">
        <f>IF(COUNTIF('SOURCE CN'!$F:$F,$A23)&gt;0,SUMIF('SOURCE CN'!$F:$F,$A23,'SOURCE CN'!$C:$C),IF(COUNT(N31,N40)&gt;0,SUM(N31,N40),IF(COUNTIF('SOURCE CN'!$F:$F,$A23 &amp; "?")&gt;0,SUMIF('SOURCE CN'!$F:$F,$A23 &amp; "?", 'SOURCE CN'!$C:$C),"...")))</f>
        <v>...</v>
      </c>
      <c r="O23" s="654" t="str">
        <f>IF(COUNTIF('SOURCE NFPS'!$F:$F,$A23)&gt;0,SUMIF('SOURCE NFPS'!$F:$F,$A23,'SOURCE NFPS'!$C:$C),IF(COUNT(O31,O40)&gt;0,SUM(O31,O40),IF(COUNTIF('SOURCE NFPS'!$F:$F,$A23 &amp; "?")&gt;0,SUMIF('SOURCE NFPS'!$F:$F,$A23 &amp; "?", 'SOURCE NFPS'!$C:$C),IF(COUNT(L23:N23)&gt;0,SUM(L23:N23),"..."))))</f>
        <v>...</v>
      </c>
      <c r="Q23" s="655">
        <f t="shared" si="0"/>
        <v>0</v>
      </c>
      <c r="R23" s="656">
        <f t="shared" si="1"/>
        <v>0</v>
      </c>
      <c r="S23" s="657">
        <f t="shared" si="2"/>
        <v>0</v>
      </c>
      <c r="U23" s="721">
        <v>9202</v>
      </c>
      <c r="V23" s="721" t="str">
        <f t="shared" si="3"/>
        <v>A9202</v>
      </c>
    </row>
    <row r="24" spans="1:22" s="722" customFormat="1" ht="9.75" customHeight="1">
      <c r="A24" s="686">
        <v>9203</v>
      </c>
      <c r="B24" s="652" t="s">
        <v>914</v>
      </c>
      <c r="C24" s="653" t="s">
        <v>1063</v>
      </c>
      <c r="D24" s="654" t="str">
        <f>IF(COUNTIF('SOURCE BA'!$F:$F,$A24)&gt;0,SUMIF('SOURCE BA'!$F:$F,$A24,'SOURCE BA'!$C:$C),IF(COUNT(D32,D41)&gt;0,SUM(D32,D41),IF(COUNTIF('SOURCE BA'!$F:$F,$A24 &amp; "?")&gt;0,SUMIF('SOURCE BA'!$F:$F,$A24 &amp; "?", 'SOURCE BA'!$C:$C),"...")))</f>
        <v>...</v>
      </c>
      <c r="E24" s="654" t="str">
        <f>IF(COUNTIF('SOURCE EA'!$F:$F,$A24)&gt;0,SUMIF('SOURCE EA'!$F:$F,$A24,'SOURCE EA'!$C:$C),IF(COUNT(E32,E41)&gt;0,SUM(E32,E41),IF(COUNTIF('SOURCE EA'!$F:$F,$A24 &amp; "?")&gt;0,SUMIF('SOURCE EA'!$F:$F,$A24 &amp; "?", 'SOURCE EA'!$C:$C),"...")))</f>
        <v>...</v>
      </c>
      <c r="F24" s="654" t="str">
        <f>IF(COUNTIF('SOURCE SS'!$F:$F,$A24)&gt;0,SUMIF('SOURCE SS'!$F:$F,$A24,'SOURCE SS'!$C:$C),IF(COUNT(F32,F41)&gt;0,SUM(F32,F41),IF(COUNTIF('SOURCE SS'!$F:$F,$A24 &amp; "?")&gt;0,SUMIF('SOURCE SS'!$F:$F,$A24 &amp; "?", 'SOURCE SS'!$C:$C),"...")))</f>
        <v>...</v>
      </c>
      <c r="G24" s="654" t="str">
        <f>IF(COUNTIF('SOURCE CC'!$F:$F,$A24)&gt;0,SUMIF('SOURCE CC'!$F:$F,$A24,'SOURCE CC'!$C:$C),IF(COUNT(G32,G41)&gt;0,SUM(G32,G41),IF(COUNTIF('SOURCE CC'!$F:$F,$A24 &amp; "?")&gt;0,SUMIF('SOURCE CC'!$F:$F,$A24 &amp; "?", 'SOURCE CC'!$C:$C),"...")))</f>
        <v>...</v>
      </c>
      <c r="H24" s="654" t="str">
        <f>IF(COUNTIF('SOURCE CG'!$F:$F,$A24)&gt;0,SUMIF('SOURCE CG'!$F:$F,$A24,'SOURCE CG'!$C:$C),IF(COUNT(H32,H41)&gt;0,SUM(H32,H41),IF(COUNTIF('SOURCE CG'!$F:$F,$A24 &amp; "?")&gt;0,SUMIF('SOURCE CG'!$F:$F,$A24 &amp; "?", 'SOURCE CG'!$C:$C),IF(COUNT(D24:G24)&gt;0,SUM(D24:G24),"..."))))</f>
        <v>...</v>
      </c>
      <c r="I24" s="654" t="str">
        <f>IF(COUNTIF('SOURCE SG'!$F:$F,$A24)&gt;0,SUMIF('SOURCE SG'!$F:$F,$A24,'SOURCE SG'!$C:$C),IF(COUNT(I32,I41)&gt;0,SUM(I32,I41),IF(COUNTIF('SOURCE SG'!$F:$F,$A24 &amp; "?")&gt;0,SUMIF('SOURCE SG'!$F:$F,$A24 &amp; "?", 'SOURCE SG'!$C:$C),"...")))</f>
        <v>...</v>
      </c>
      <c r="J24" s="654" t="str">
        <f>IF(COUNTIF('SOURCE LG'!$F:$F,$A24)&gt;0,SUMIF('SOURCE LG'!$F:$F,$A24,'SOURCE LG'!$C:$C),IF(COUNT(J32,J41)&gt;0,SUM(J32,J41),IF(COUNTIF('SOURCE LG'!$F:$F,$A24 &amp; "?")&gt;0,SUMIF('SOURCE LG'!$F:$F,$A24 &amp; "?", 'SOURCE LG'!$C:$C),"...")))</f>
        <v>...</v>
      </c>
      <c r="K24" s="654" t="str">
        <f>IF(COUNTIF('SOURCE CT'!$F:$F,$A24)&gt;0,SUMIF('SOURCE CT'!$F:$F,$A24,'SOURCE CT'!$C:$C),IF(COUNT(K32,K41)&gt;0,SUM(K32,K41),IF(COUNTIF('SOURCE CT'!$F:$F,$A24 &amp; "?")&gt;0,SUMIF('SOURCE CT'!$F:$F,$A24 &amp; "?", 'SOURCE CT'!$C:$C),"...")))</f>
        <v>...</v>
      </c>
      <c r="L24" s="654" t="str">
        <f>IF(COUNTIF('SOURCE GG'!$F:$F,$A24)&gt;0,SUMIF('SOURCE GG'!$F:$F,$A24,'SOURCE GG'!$C:$C),IF(COUNT(L32,L41)&gt;0,SUM(L32,L41),IF(COUNTIF('SOURCE GG'!$F:$F,$A24 &amp; "?")&gt;0,SUMIF('SOURCE GG'!$F:$F,$A24 &amp; "?", 'SOURCE GG'!$C:$C),IF(COUNT(H24:K24)&gt;0,SUM(H24:K24),"..."))))</f>
        <v>...</v>
      </c>
      <c r="M24" s="654" t="str">
        <f>IF(COUNTIF('SOURCE NFPC'!$F:$F,$A24)&gt;0,SUMIF('SOURCE NFPC'!$F:$F,$A24,'SOURCE NFPC'!$C:$C),IF(COUNT(M32,M41)&gt;0,SUM(M32,M41),IF(COUNTIF('SOURCE NFPC'!$F:$F,$A24 &amp; "?")&gt;0,SUMIF('SOURCE NFPC'!$F:$F,$A24 &amp; "?", 'SOURCE NFPC'!$C:$C),"...")))</f>
        <v>...</v>
      </c>
      <c r="N24" s="654" t="str">
        <f>IF(COUNTIF('SOURCE CN'!$F:$F,$A24)&gt;0,SUMIF('SOURCE CN'!$F:$F,$A24,'SOURCE CN'!$C:$C),IF(COUNT(N32,N41)&gt;0,SUM(N32,N41),IF(COUNTIF('SOURCE CN'!$F:$F,$A24 &amp; "?")&gt;0,SUMIF('SOURCE CN'!$F:$F,$A24 &amp; "?", 'SOURCE CN'!$C:$C),"...")))</f>
        <v>...</v>
      </c>
      <c r="O24" s="654" t="str">
        <f>IF(COUNTIF('SOURCE NFPS'!$F:$F,$A24)&gt;0,SUMIF('SOURCE NFPS'!$F:$F,$A24,'SOURCE NFPS'!$C:$C),IF(COUNT(O32,O41)&gt;0,SUM(O32,O41),IF(COUNTIF('SOURCE NFPS'!$F:$F,$A24 &amp; "?")&gt;0,SUMIF('SOURCE NFPS'!$F:$F,$A24 &amp; "?", 'SOURCE NFPS'!$C:$C),IF(COUNT(L24:N24)&gt;0,SUM(L24:N24),"..."))))</f>
        <v>...</v>
      </c>
      <c r="Q24" s="655">
        <f t="shared" si="0"/>
        <v>0</v>
      </c>
      <c r="R24" s="656">
        <f t="shared" si="1"/>
        <v>0</v>
      </c>
      <c r="S24" s="657">
        <f t="shared" si="2"/>
        <v>0</v>
      </c>
      <c r="U24" s="721">
        <v>9203</v>
      </c>
      <c r="V24" s="721" t="str">
        <f t="shared" si="3"/>
        <v>A9203</v>
      </c>
    </row>
    <row r="25" spans="1:22" s="722" customFormat="1" ht="9.75" customHeight="1">
      <c r="A25" s="686">
        <v>9204</v>
      </c>
      <c r="B25" s="652" t="s">
        <v>915</v>
      </c>
      <c r="C25" s="653" t="s">
        <v>1063</v>
      </c>
      <c r="D25" s="654" t="str">
        <f>IF(COUNTIF('SOURCE BA'!$F:$F,$A25)&gt;0,SUMIF('SOURCE BA'!$F:$F,$A25,'SOURCE BA'!$C:$C),IF(COUNT(D33,D42)&gt;0,SUM(D33,D42),IF(COUNTIF('SOURCE BA'!$F:$F,$A25 &amp; "?")&gt;0,SUMIF('SOURCE BA'!$F:$F,$A25 &amp; "?", 'SOURCE BA'!$C:$C),"...")))</f>
        <v>...</v>
      </c>
      <c r="E25" s="654" t="str">
        <f>IF(COUNTIF('SOURCE EA'!$F:$F,$A25)&gt;0,SUMIF('SOURCE EA'!$F:$F,$A25,'SOURCE EA'!$C:$C),IF(COUNT(E33,E42)&gt;0,SUM(E33,E42),IF(COUNTIF('SOURCE EA'!$F:$F,$A25 &amp; "?")&gt;0,SUMIF('SOURCE EA'!$F:$F,$A25 &amp; "?", 'SOURCE EA'!$C:$C),"...")))</f>
        <v>...</v>
      </c>
      <c r="F25" s="654" t="str">
        <f>IF(COUNTIF('SOURCE SS'!$F:$F,$A25)&gt;0,SUMIF('SOURCE SS'!$F:$F,$A25,'SOURCE SS'!$C:$C),IF(COUNT(F33,F42)&gt;0,SUM(F33,F42),IF(COUNTIF('SOURCE SS'!$F:$F,$A25 &amp; "?")&gt;0,SUMIF('SOURCE SS'!$F:$F,$A25 &amp; "?", 'SOURCE SS'!$C:$C),"...")))</f>
        <v>...</v>
      </c>
      <c r="G25" s="654" t="str">
        <f>IF(COUNTIF('SOURCE CC'!$F:$F,$A25)&gt;0,SUMIF('SOURCE CC'!$F:$F,$A25,'SOURCE CC'!$C:$C),IF(COUNT(G33,G42)&gt;0,SUM(G33,G42),IF(COUNTIF('SOURCE CC'!$F:$F,$A25 &amp; "?")&gt;0,SUMIF('SOURCE CC'!$F:$F,$A25 &amp; "?", 'SOURCE CC'!$C:$C),"...")))</f>
        <v>...</v>
      </c>
      <c r="H25" s="654" t="str">
        <f>IF(COUNTIF('SOURCE CG'!$F:$F,$A25)&gt;0,SUMIF('SOURCE CG'!$F:$F,$A25,'SOURCE CG'!$C:$C),IF(COUNT(H33,H42)&gt;0,SUM(H33,H42),IF(COUNTIF('SOURCE CG'!$F:$F,$A25 &amp; "?")&gt;0,SUMIF('SOURCE CG'!$F:$F,$A25 &amp; "?", 'SOURCE CG'!$C:$C),IF(COUNT(D25:G25)&gt;0,SUM(D25:G25),"..."))))</f>
        <v>...</v>
      </c>
      <c r="I25" s="654" t="str">
        <f>IF(COUNTIF('SOURCE SG'!$F:$F,$A25)&gt;0,SUMIF('SOURCE SG'!$F:$F,$A25,'SOURCE SG'!$C:$C),IF(COUNT(I33,I42)&gt;0,SUM(I33,I42),IF(COUNTIF('SOURCE SG'!$F:$F,$A25 &amp; "?")&gt;0,SUMIF('SOURCE SG'!$F:$F,$A25 &amp; "?", 'SOURCE SG'!$C:$C),"...")))</f>
        <v>...</v>
      </c>
      <c r="J25" s="654" t="str">
        <f>IF(COUNTIF('SOURCE LG'!$F:$F,$A25)&gt;0,SUMIF('SOURCE LG'!$F:$F,$A25,'SOURCE LG'!$C:$C),IF(COUNT(J33,J42)&gt;0,SUM(J33,J42),IF(COUNTIF('SOURCE LG'!$F:$F,$A25 &amp; "?")&gt;0,SUMIF('SOURCE LG'!$F:$F,$A25 &amp; "?", 'SOURCE LG'!$C:$C),"...")))</f>
        <v>...</v>
      </c>
      <c r="K25" s="654" t="str">
        <f>IF(COUNTIF('SOURCE CT'!$F:$F,$A25)&gt;0,SUMIF('SOURCE CT'!$F:$F,$A25,'SOURCE CT'!$C:$C),IF(COUNT(K33,K42)&gt;0,SUM(K33,K42),IF(COUNTIF('SOURCE CT'!$F:$F,$A25 &amp; "?")&gt;0,SUMIF('SOURCE CT'!$F:$F,$A25 &amp; "?", 'SOURCE CT'!$C:$C),"...")))</f>
        <v>...</v>
      </c>
      <c r="L25" s="654" t="str">
        <f>IF(COUNTIF('SOURCE GG'!$F:$F,$A25)&gt;0,SUMIF('SOURCE GG'!$F:$F,$A25,'SOURCE GG'!$C:$C),IF(COUNT(L33,L42)&gt;0,SUM(L33,L42),IF(COUNTIF('SOURCE GG'!$F:$F,$A25 &amp; "?")&gt;0,SUMIF('SOURCE GG'!$F:$F,$A25 &amp; "?", 'SOURCE GG'!$C:$C),IF(COUNT(H25:K25)&gt;0,SUM(H25:K25),"..."))))</f>
        <v>...</v>
      </c>
      <c r="M25" s="654" t="str">
        <f>IF(COUNTIF('SOURCE NFPC'!$F:$F,$A25)&gt;0,SUMIF('SOURCE NFPC'!$F:$F,$A25,'SOURCE NFPC'!$C:$C),IF(COUNT(M33,M42)&gt;0,SUM(M33,M42),IF(COUNTIF('SOURCE NFPC'!$F:$F,$A25 &amp; "?")&gt;0,SUMIF('SOURCE NFPC'!$F:$F,$A25 &amp; "?", 'SOURCE NFPC'!$C:$C),"...")))</f>
        <v>...</v>
      </c>
      <c r="N25" s="654" t="str">
        <f>IF(COUNTIF('SOURCE CN'!$F:$F,$A25)&gt;0,SUMIF('SOURCE CN'!$F:$F,$A25,'SOURCE CN'!$C:$C),IF(COUNT(N33,N42)&gt;0,SUM(N33,N42),IF(COUNTIF('SOURCE CN'!$F:$F,$A25 &amp; "?")&gt;0,SUMIF('SOURCE CN'!$F:$F,$A25 &amp; "?", 'SOURCE CN'!$C:$C),"...")))</f>
        <v>...</v>
      </c>
      <c r="O25" s="654" t="str">
        <f>IF(COUNTIF('SOURCE NFPS'!$F:$F,$A25)&gt;0,SUMIF('SOURCE NFPS'!$F:$F,$A25,'SOURCE NFPS'!$C:$C),IF(COUNT(O33,O42)&gt;0,SUM(O33,O42),IF(COUNTIF('SOURCE NFPS'!$F:$F,$A25 &amp; "?")&gt;0,SUMIF('SOURCE NFPS'!$F:$F,$A25 &amp; "?", 'SOURCE NFPS'!$C:$C),IF(COUNT(L25:N25)&gt;0,SUM(L25:N25),"..."))))</f>
        <v>...</v>
      </c>
      <c r="Q25" s="655">
        <f t="shared" si="0"/>
        <v>0</v>
      </c>
      <c r="R25" s="656">
        <f t="shared" si="1"/>
        <v>0</v>
      </c>
      <c r="S25" s="657">
        <f t="shared" si="2"/>
        <v>0</v>
      </c>
      <c r="U25" s="721">
        <v>9204</v>
      </c>
      <c r="V25" s="721" t="str">
        <f t="shared" si="3"/>
        <v>A9204</v>
      </c>
    </row>
    <row r="26" spans="1:22" s="722" customFormat="1" ht="9.75" customHeight="1">
      <c r="A26" s="686">
        <v>9205</v>
      </c>
      <c r="B26" s="652" t="s">
        <v>916</v>
      </c>
      <c r="C26" s="653" t="s">
        <v>1063</v>
      </c>
      <c r="D26" s="654" t="str">
        <f>IF(COUNTIF('SOURCE BA'!$F:$F,$A26)&gt;0,SUMIF('SOURCE BA'!$F:$F,$A26,'SOURCE BA'!$C:$C),IF(COUNT(D34,D43)&gt;0,SUM(D34,D43),IF(COUNTIF('SOURCE BA'!$F:$F,$A26 &amp; "?")&gt;0,SUMIF('SOURCE BA'!$F:$F,$A26 &amp; "?", 'SOURCE BA'!$C:$C),"...")))</f>
        <v>...</v>
      </c>
      <c r="E26" s="654" t="str">
        <f>IF(COUNTIF('SOURCE EA'!$F:$F,$A26)&gt;0,SUMIF('SOURCE EA'!$F:$F,$A26,'SOURCE EA'!$C:$C),IF(COUNT(E34,E43)&gt;0,SUM(E34,E43),IF(COUNTIF('SOURCE EA'!$F:$F,$A26 &amp; "?")&gt;0,SUMIF('SOURCE EA'!$F:$F,$A26 &amp; "?", 'SOURCE EA'!$C:$C),"...")))</f>
        <v>...</v>
      </c>
      <c r="F26" s="654" t="str">
        <f>IF(COUNTIF('SOURCE SS'!$F:$F,$A26)&gt;0,SUMIF('SOURCE SS'!$F:$F,$A26,'SOURCE SS'!$C:$C),IF(COUNT(F34,F43)&gt;0,SUM(F34,F43),IF(COUNTIF('SOURCE SS'!$F:$F,$A26 &amp; "?")&gt;0,SUMIF('SOURCE SS'!$F:$F,$A26 &amp; "?", 'SOURCE SS'!$C:$C),"...")))</f>
        <v>...</v>
      </c>
      <c r="G26" s="654" t="str">
        <f>IF(COUNTIF('SOURCE CC'!$F:$F,$A26)&gt;0,SUMIF('SOURCE CC'!$F:$F,$A26,'SOURCE CC'!$C:$C),IF(COUNT(G34,G43)&gt;0,SUM(G34,G43),IF(COUNTIF('SOURCE CC'!$F:$F,$A26 &amp; "?")&gt;0,SUMIF('SOURCE CC'!$F:$F,$A26 &amp; "?", 'SOURCE CC'!$C:$C),"...")))</f>
        <v>...</v>
      </c>
      <c r="H26" s="654" t="str">
        <f>IF(COUNTIF('SOURCE CG'!$F:$F,$A26)&gt;0,SUMIF('SOURCE CG'!$F:$F,$A26,'SOURCE CG'!$C:$C),IF(COUNT(H34,H43)&gt;0,SUM(H34,H43),IF(COUNTIF('SOURCE CG'!$F:$F,$A26 &amp; "?")&gt;0,SUMIF('SOURCE CG'!$F:$F,$A26 &amp; "?", 'SOURCE CG'!$C:$C),IF(COUNT(D26:G26)&gt;0,SUM(D26:G26),"..."))))</f>
        <v>...</v>
      </c>
      <c r="I26" s="654" t="str">
        <f>IF(COUNTIF('SOURCE SG'!$F:$F,$A26)&gt;0,SUMIF('SOURCE SG'!$F:$F,$A26,'SOURCE SG'!$C:$C),IF(COUNT(I34,I43)&gt;0,SUM(I34,I43),IF(COUNTIF('SOURCE SG'!$F:$F,$A26 &amp; "?")&gt;0,SUMIF('SOURCE SG'!$F:$F,$A26 &amp; "?", 'SOURCE SG'!$C:$C),"...")))</f>
        <v>...</v>
      </c>
      <c r="J26" s="654" t="str">
        <f>IF(COUNTIF('SOURCE LG'!$F:$F,$A26)&gt;0,SUMIF('SOURCE LG'!$F:$F,$A26,'SOURCE LG'!$C:$C),IF(COUNT(J34,J43)&gt;0,SUM(J34,J43),IF(COUNTIF('SOURCE LG'!$F:$F,$A26 &amp; "?")&gt;0,SUMIF('SOURCE LG'!$F:$F,$A26 &amp; "?", 'SOURCE LG'!$C:$C),"...")))</f>
        <v>...</v>
      </c>
      <c r="K26" s="654" t="str">
        <f>IF(COUNTIF('SOURCE CT'!$F:$F,$A26)&gt;0,SUMIF('SOURCE CT'!$F:$F,$A26,'SOURCE CT'!$C:$C),IF(COUNT(K34,K43)&gt;0,SUM(K34,K43),IF(COUNTIF('SOURCE CT'!$F:$F,$A26 &amp; "?")&gt;0,SUMIF('SOURCE CT'!$F:$F,$A26 &amp; "?", 'SOURCE CT'!$C:$C),"...")))</f>
        <v>...</v>
      </c>
      <c r="L26" s="654" t="str">
        <f>IF(COUNTIF('SOURCE GG'!$F:$F,$A26)&gt;0,SUMIF('SOURCE GG'!$F:$F,$A26,'SOURCE GG'!$C:$C),IF(COUNT(L34,L43)&gt;0,SUM(L34,L43),IF(COUNTIF('SOURCE GG'!$F:$F,$A26 &amp; "?")&gt;0,SUMIF('SOURCE GG'!$F:$F,$A26 &amp; "?", 'SOURCE GG'!$C:$C),IF(COUNT(H26:K26)&gt;0,SUM(H26:K26),"..."))))</f>
        <v>...</v>
      </c>
      <c r="M26" s="654" t="str">
        <f>IF(COUNTIF('SOURCE NFPC'!$F:$F,$A26)&gt;0,SUMIF('SOURCE NFPC'!$F:$F,$A26,'SOURCE NFPC'!$C:$C),IF(COUNT(M34,M43)&gt;0,SUM(M34,M43),IF(COUNTIF('SOURCE NFPC'!$F:$F,$A26 &amp; "?")&gt;0,SUMIF('SOURCE NFPC'!$F:$F,$A26 &amp; "?", 'SOURCE NFPC'!$C:$C),"...")))</f>
        <v>...</v>
      </c>
      <c r="N26" s="654" t="str">
        <f>IF(COUNTIF('SOURCE CN'!$F:$F,$A26)&gt;0,SUMIF('SOURCE CN'!$F:$F,$A26,'SOURCE CN'!$C:$C),IF(COUNT(N34,N43)&gt;0,SUM(N34,N43),IF(COUNTIF('SOURCE CN'!$F:$F,$A26 &amp; "?")&gt;0,SUMIF('SOURCE CN'!$F:$F,$A26 &amp; "?", 'SOURCE CN'!$C:$C),"...")))</f>
        <v>...</v>
      </c>
      <c r="O26" s="654" t="str">
        <f>IF(COUNTIF('SOURCE NFPS'!$F:$F,$A26)&gt;0,SUMIF('SOURCE NFPS'!$F:$F,$A26,'SOURCE NFPS'!$C:$C),IF(COUNT(O34,O43)&gt;0,SUM(O34,O43),IF(COUNTIF('SOURCE NFPS'!$F:$F,$A26 &amp; "?")&gt;0,SUMIF('SOURCE NFPS'!$F:$F,$A26 &amp; "?", 'SOURCE NFPS'!$C:$C),IF(COUNT(L26:N26)&gt;0,SUM(L26:N26),"..."))))</f>
        <v>...</v>
      </c>
      <c r="Q26" s="655">
        <f t="shared" si="0"/>
        <v>0</v>
      </c>
      <c r="R26" s="656">
        <f t="shared" si="1"/>
        <v>0</v>
      </c>
      <c r="S26" s="657">
        <f t="shared" si="2"/>
        <v>0</v>
      </c>
      <c r="U26" s="721">
        <v>9205</v>
      </c>
      <c r="V26" s="721" t="str">
        <f t="shared" si="3"/>
        <v>A9205</v>
      </c>
    </row>
    <row r="27" spans="1:22" s="722" customFormat="1" ht="9.75" customHeight="1">
      <c r="A27" s="686">
        <v>9206</v>
      </c>
      <c r="B27" s="652" t="s">
        <v>917</v>
      </c>
      <c r="C27" s="653" t="s">
        <v>1063</v>
      </c>
      <c r="D27" s="654" t="str">
        <f>IF(COUNTIF('SOURCE BA'!$F:$F,$A27)&gt;0,SUMIF('SOURCE BA'!$F:$F,$A27,'SOURCE BA'!$C:$C),IF(COUNT(D35,D44)&gt;0,SUM(D35,D44),IF(COUNTIF('SOURCE BA'!$F:$F,$A27 &amp; "?")&gt;0,SUMIF('SOURCE BA'!$F:$F,$A27 &amp; "?", 'SOURCE BA'!$C:$C),"...")))</f>
        <v>...</v>
      </c>
      <c r="E27" s="654" t="str">
        <f>IF(COUNTIF('SOURCE EA'!$F:$F,$A27)&gt;0,SUMIF('SOURCE EA'!$F:$F,$A27,'SOURCE EA'!$C:$C),IF(COUNT(E35,E44)&gt;0,SUM(E35,E44),IF(COUNTIF('SOURCE EA'!$F:$F,$A27 &amp; "?")&gt;0,SUMIF('SOURCE EA'!$F:$F,$A27 &amp; "?", 'SOURCE EA'!$C:$C),"...")))</f>
        <v>...</v>
      </c>
      <c r="F27" s="654" t="str">
        <f>IF(COUNTIF('SOURCE SS'!$F:$F,$A27)&gt;0,SUMIF('SOURCE SS'!$F:$F,$A27,'SOURCE SS'!$C:$C),IF(COUNT(F35,F44)&gt;0,SUM(F35,F44),IF(COUNTIF('SOURCE SS'!$F:$F,$A27 &amp; "?")&gt;0,SUMIF('SOURCE SS'!$F:$F,$A27 &amp; "?", 'SOURCE SS'!$C:$C),"...")))</f>
        <v>...</v>
      </c>
      <c r="G27" s="654" t="str">
        <f>IF(COUNTIF('SOURCE CC'!$F:$F,$A27)&gt;0,SUMIF('SOURCE CC'!$F:$F,$A27,'SOURCE CC'!$C:$C),IF(COUNT(G35,G44)&gt;0,SUM(G35,G44),IF(COUNTIF('SOURCE CC'!$F:$F,$A27 &amp; "?")&gt;0,SUMIF('SOURCE CC'!$F:$F,$A27 &amp; "?", 'SOURCE CC'!$C:$C),"...")))</f>
        <v>...</v>
      </c>
      <c r="H27" s="654" t="str">
        <f>IF(COUNTIF('SOURCE CG'!$F:$F,$A27)&gt;0,SUMIF('SOURCE CG'!$F:$F,$A27,'SOURCE CG'!$C:$C),IF(COUNT(H35,H44)&gt;0,SUM(H35,H44),IF(COUNTIF('SOURCE CG'!$F:$F,$A27 &amp; "?")&gt;0,SUMIF('SOURCE CG'!$F:$F,$A27 &amp; "?", 'SOURCE CG'!$C:$C),IF(COUNT(D27:G27)&gt;0,SUM(D27:G27),"..."))))</f>
        <v>...</v>
      </c>
      <c r="I27" s="654" t="str">
        <f>IF(COUNTIF('SOURCE SG'!$F:$F,$A27)&gt;0,SUMIF('SOURCE SG'!$F:$F,$A27,'SOURCE SG'!$C:$C),IF(COUNT(I35,I44)&gt;0,SUM(I35,I44),IF(COUNTIF('SOURCE SG'!$F:$F,$A27 &amp; "?")&gt;0,SUMIF('SOURCE SG'!$F:$F,$A27 &amp; "?", 'SOURCE SG'!$C:$C),"...")))</f>
        <v>...</v>
      </c>
      <c r="J27" s="654" t="str">
        <f>IF(COUNTIF('SOURCE LG'!$F:$F,$A27)&gt;0,SUMIF('SOURCE LG'!$F:$F,$A27,'SOURCE LG'!$C:$C),IF(COUNT(J35,J44)&gt;0,SUM(J35,J44),IF(COUNTIF('SOURCE LG'!$F:$F,$A27 &amp; "?")&gt;0,SUMIF('SOURCE LG'!$F:$F,$A27 &amp; "?", 'SOURCE LG'!$C:$C),"...")))</f>
        <v>...</v>
      </c>
      <c r="K27" s="654" t="str">
        <f>IF(COUNTIF('SOURCE CT'!$F:$F,$A27)&gt;0,SUMIF('SOURCE CT'!$F:$F,$A27,'SOURCE CT'!$C:$C),IF(COUNT(K35,K44)&gt;0,SUM(K35,K44),IF(COUNTIF('SOURCE CT'!$F:$F,$A27 &amp; "?")&gt;0,SUMIF('SOURCE CT'!$F:$F,$A27 &amp; "?", 'SOURCE CT'!$C:$C),"...")))</f>
        <v>...</v>
      </c>
      <c r="L27" s="654" t="str">
        <f>IF(COUNTIF('SOURCE GG'!$F:$F,$A27)&gt;0,SUMIF('SOURCE GG'!$F:$F,$A27,'SOURCE GG'!$C:$C),IF(COUNT(L35,L44)&gt;0,SUM(L35,L44),IF(COUNTIF('SOURCE GG'!$F:$F,$A27 &amp; "?")&gt;0,SUMIF('SOURCE GG'!$F:$F,$A27 &amp; "?", 'SOURCE GG'!$C:$C),IF(COUNT(H27:K27)&gt;0,SUM(H27:K27),"..."))))</f>
        <v>...</v>
      </c>
      <c r="M27" s="654" t="str">
        <f>IF(COUNTIF('SOURCE NFPC'!$F:$F,$A27)&gt;0,SUMIF('SOURCE NFPC'!$F:$F,$A27,'SOURCE NFPC'!$C:$C),IF(COUNT(M35,M44)&gt;0,SUM(M35,M44),IF(COUNTIF('SOURCE NFPC'!$F:$F,$A27 &amp; "?")&gt;0,SUMIF('SOURCE NFPC'!$F:$F,$A27 &amp; "?", 'SOURCE NFPC'!$C:$C),"...")))</f>
        <v>...</v>
      </c>
      <c r="N27" s="654" t="str">
        <f>IF(COUNTIF('SOURCE CN'!$F:$F,$A27)&gt;0,SUMIF('SOURCE CN'!$F:$F,$A27,'SOURCE CN'!$C:$C),IF(COUNT(N35,N44)&gt;0,SUM(N35,N44),IF(COUNTIF('SOURCE CN'!$F:$F,$A27 &amp; "?")&gt;0,SUMIF('SOURCE CN'!$F:$F,$A27 &amp; "?", 'SOURCE CN'!$C:$C),"...")))</f>
        <v>...</v>
      </c>
      <c r="O27" s="654" t="str">
        <f>IF(COUNTIF('SOURCE NFPS'!$F:$F,$A27)&gt;0,SUMIF('SOURCE NFPS'!$F:$F,$A27,'SOURCE NFPS'!$C:$C),IF(COUNT(O35,O44)&gt;0,SUM(O35,O44),IF(COUNTIF('SOURCE NFPS'!$F:$F,$A27 &amp; "?")&gt;0,SUMIF('SOURCE NFPS'!$F:$F,$A27 &amp; "?", 'SOURCE NFPS'!$C:$C),IF(COUNT(L27:N27)&gt;0,SUM(L27:N27),"..."))))</f>
        <v>...</v>
      </c>
      <c r="Q27" s="655">
        <f t="shared" si="0"/>
        <v>0</v>
      </c>
      <c r="R27" s="656">
        <f t="shared" si="1"/>
        <v>0</v>
      </c>
      <c r="S27" s="657">
        <f t="shared" si="2"/>
        <v>0</v>
      </c>
      <c r="U27" s="721">
        <v>9206</v>
      </c>
      <c r="V27" s="721" t="str">
        <f t="shared" si="3"/>
        <v>A9206</v>
      </c>
    </row>
    <row r="28" spans="1:22" s="722" customFormat="1" ht="9.75" customHeight="1">
      <c r="A28" s="686">
        <v>9207</v>
      </c>
      <c r="B28" s="652" t="s">
        <v>437</v>
      </c>
      <c r="C28" s="653" t="s">
        <v>1063</v>
      </c>
      <c r="D28" s="654" t="str">
        <f>IF(COUNTIF('SOURCE BA'!$F:$F,$A28)&gt;0,SUMIF('SOURCE BA'!$F:$F,$A28,'SOURCE BA'!$C:$C),IF(COUNT(D36,D45)&gt;0,SUM(D36,D45),IF(COUNTIF('SOURCE BA'!$F:$F,$A28 &amp; "?")&gt;0,SUMIF('SOURCE BA'!$F:$F,$A28 &amp; "?", 'SOURCE BA'!$C:$C),"...")))</f>
        <v>...</v>
      </c>
      <c r="E28" s="654" t="str">
        <f>IF(COUNTIF('SOURCE EA'!$F:$F,$A28)&gt;0,SUMIF('SOURCE EA'!$F:$F,$A28,'SOURCE EA'!$C:$C),IF(COUNT(E36,E45)&gt;0,SUM(E36,E45),IF(COUNTIF('SOURCE EA'!$F:$F,$A28 &amp; "?")&gt;0,SUMIF('SOURCE EA'!$F:$F,$A28 &amp; "?", 'SOURCE EA'!$C:$C),"...")))</f>
        <v>...</v>
      </c>
      <c r="F28" s="654" t="str">
        <f>IF(COUNTIF('SOURCE SS'!$F:$F,$A28)&gt;0,SUMIF('SOURCE SS'!$F:$F,$A28,'SOURCE SS'!$C:$C),IF(COUNT(F36,F45)&gt;0,SUM(F36,F45),IF(COUNTIF('SOURCE SS'!$F:$F,$A28 &amp; "?")&gt;0,SUMIF('SOURCE SS'!$F:$F,$A28 &amp; "?", 'SOURCE SS'!$C:$C),"...")))</f>
        <v>...</v>
      </c>
      <c r="G28" s="654" t="str">
        <f>IF(COUNTIF('SOURCE CC'!$F:$F,$A28)&gt;0,SUMIF('SOURCE CC'!$F:$F,$A28,'SOURCE CC'!$C:$C),IF(COUNT(G36,G45)&gt;0,SUM(G36,G45),IF(COUNTIF('SOURCE CC'!$F:$F,$A28 &amp; "?")&gt;0,SUMIF('SOURCE CC'!$F:$F,$A28 &amp; "?", 'SOURCE CC'!$C:$C),"...")))</f>
        <v>...</v>
      </c>
      <c r="H28" s="654" t="str">
        <f>IF(COUNTIF('SOURCE CG'!$F:$F,$A28)&gt;0,SUMIF('SOURCE CG'!$F:$F,$A28,'SOURCE CG'!$C:$C),IF(COUNT(H36,H45)&gt;0,SUM(H36,H45),IF(COUNTIF('SOURCE CG'!$F:$F,$A28 &amp; "?")&gt;0,SUMIF('SOURCE CG'!$F:$F,$A28 &amp; "?", 'SOURCE CG'!$C:$C),IF(COUNT(D28:G28)&gt;0,SUM(D28:G28),"..."))))</f>
        <v>...</v>
      </c>
      <c r="I28" s="654" t="str">
        <f>IF(COUNTIF('SOURCE SG'!$F:$F,$A28)&gt;0,SUMIF('SOURCE SG'!$F:$F,$A28,'SOURCE SG'!$C:$C),IF(COUNT(I36,I45)&gt;0,SUM(I36,I45),IF(COUNTIF('SOURCE SG'!$F:$F,$A28 &amp; "?")&gt;0,SUMIF('SOURCE SG'!$F:$F,$A28 &amp; "?", 'SOURCE SG'!$C:$C),"...")))</f>
        <v>...</v>
      </c>
      <c r="J28" s="654" t="str">
        <f>IF(COUNTIF('SOURCE LG'!$F:$F,$A28)&gt;0,SUMIF('SOURCE LG'!$F:$F,$A28,'SOURCE LG'!$C:$C),IF(COUNT(J36,J45)&gt;0,SUM(J36,J45),IF(COUNTIF('SOURCE LG'!$F:$F,$A28 &amp; "?")&gt;0,SUMIF('SOURCE LG'!$F:$F,$A28 &amp; "?", 'SOURCE LG'!$C:$C),"...")))</f>
        <v>...</v>
      </c>
      <c r="K28" s="654" t="str">
        <f>IF(COUNTIF('SOURCE CT'!$F:$F,$A28)&gt;0,SUMIF('SOURCE CT'!$F:$F,$A28,'SOURCE CT'!$C:$C),IF(COUNT(K36,K45)&gt;0,SUM(K36,K45),IF(COUNTIF('SOURCE CT'!$F:$F,$A28 &amp; "?")&gt;0,SUMIF('SOURCE CT'!$F:$F,$A28 &amp; "?", 'SOURCE CT'!$C:$C),"...")))</f>
        <v>...</v>
      </c>
      <c r="L28" s="654" t="str">
        <f>IF(COUNTIF('SOURCE GG'!$F:$F,$A28)&gt;0,SUMIF('SOURCE GG'!$F:$F,$A28,'SOURCE GG'!$C:$C),IF(COUNT(L36,L45)&gt;0,SUM(L36,L45),IF(COUNTIF('SOURCE GG'!$F:$F,$A28 &amp; "?")&gt;0,SUMIF('SOURCE GG'!$F:$F,$A28 &amp; "?", 'SOURCE GG'!$C:$C),IF(COUNT(H28:K28)&gt;0,SUM(H28:K28),"..."))))</f>
        <v>...</v>
      </c>
      <c r="M28" s="654" t="str">
        <f>IF(COUNTIF('SOURCE NFPC'!$F:$F,$A28)&gt;0,SUMIF('SOURCE NFPC'!$F:$F,$A28,'SOURCE NFPC'!$C:$C),IF(COUNT(M36,M45)&gt;0,SUM(M36,M45),IF(COUNTIF('SOURCE NFPC'!$F:$F,$A28 &amp; "?")&gt;0,SUMIF('SOURCE NFPC'!$F:$F,$A28 &amp; "?", 'SOURCE NFPC'!$C:$C),"...")))</f>
        <v>...</v>
      </c>
      <c r="N28" s="654" t="str">
        <f>IF(COUNTIF('SOURCE CN'!$F:$F,$A28)&gt;0,SUMIF('SOURCE CN'!$F:$F,$A28,'SOURCE CN'!$C:$C),IF(COUNT(N36,N45)&gt;0,SUM(N36,N45),IF(COUNTIF('SOURCE CN'!$F:$F,$A28 &amp; "?")&gt;0,SUMIF('SOURCE CN'!$F:$F,$A28 &amp; "?", 'SOURCE CN'!$C:$C),"...")))</f>
        <v>...</v>
      </c>
      <c r="O28" s="654" t="str">
        <f>IF(COUNTIF('SOURCE NFPS'!$F:$F,$A28)&gt;0,SUMIF('SOURCE NFPS'!$F:$F,$A28,'SOURCE NFPS'!$C:$C),IF(COUNT(O36,O45)&gt;0,SUM(O36,O45),IF(COUNTIF('SOURCE NFPS'!$F:$F,$A28 &amp; "?")&gt;0,SUMIF('SOURCE NFPS'!$F:$F,$A28 &amp; "?", 'SOURCE NFPS'!$C:$C),IF(COUNT(L28:N28)&gt;0,SUM(L28:N28),"..."))))</f>
        <v>...</v>
      </c>
      <c r="Q28" s="655">
        <f t="shared" si="0"/>
        <v>0</v>
      </c>
      <c r="R28" s="656">
        <f t="shared" si="1"/>
        <v>0</v>
      </c>
      <c r="S28" s="657">
        <f t="shared" si="2"/>
        <v>0</v>
      </c>
      <c r="U28" s="721">
        <v>9207</v>
      </c>
      <c r="V28" s="721" t="str">
        <f t="shared" si="3"/>
        <v>A9207</v>
      </c>
    </row>
    <row r="29" spans="1:22" s="722" customFormat="1" ht="9.75" customHeight="1">
      <c r="A29" s="686">
        <v>9208</v>
      </c>
      <c r="B29" s="652" t="s">
        <v>438</v>
      </c>
      <c r="C29" s="653" t="s">
        <v>1063</v>
      </c>
      <c r="D29" s="654" t="str">
        <f>IF(COUNTIF('SOURCE BA'!$F:$F,$A29)&gt;0,SUMIF('SOURCE BA'!$F:$F,$A29,'SOURCE BA'!$C:$C),IF(COUNT(D37,D46)&gt;0,SUM(D37,D46),IF(COUNTIF('SOURCE BA'!$F:$F,$A29 &amp; "?")&gt;0,SUMIF('SOURCE BA'!$F:$F,$A29 &amp; "?", 'SOURCE BA'!$C:$C),"...")))</f>
        <v>...</v>
      </c>
      <c r="E29" s="654" t="str">
        <f>IF(COUNTIF('SOURCE EA'!$F:$F,$A29)&gt;0,SUMIF('SOURCE EA'!$F:$F,$A29,'SOURCE EA'!$C:$C),IF(COUNT(E37,E46)&gt;0,SUM(E37,E46),IF(COUNTIF('SOURCE EA'!$F:$F,$A29 &amp; "?")&gt;0,SUMIF('SOURCE EA'!$F:$F,$A29 &amp; "?", 'SOURCE EA'!$C:$C),"...")))</f>
        <v>...</v>
      </c>
      <c r="F29" s="654" t="str">
        <f>IF(COUNTIF('SOURCE SS'!$F:$F,$A29)&gt;0,SUMIF('SOURCE SS'!$F:$F,$A29,'SOURCE SS'!$C:$C),IF(COUNT(F37,F46)&gt;0,SUM(F37,F46),IF(COUNTIF('SOURCE SS'!$F:$F,$A29 &amp; "?")&gt;0,SUMIF('SOURCE SS'!$F:$F,$A29 &amp; "?", 'SOURCE SS'!$C:$C),"...")))</f>
        <v>...</v>
      </c>
      <c r="G29" s="654" t="str">
        <f>IF(COUNTIF('SOURCE CC'!$F:$F,$A29)&gt;0,SUMIF('SOURCE CC'!$F:$F,$A29,'SOURCE CC'!$C:$C),IF(COUNT(G37,G46)&gt;0,SUM(G37,G46),IF(COUNTIF('SOURCE CC'!$F:$F,$A29 &amp; "?")&gt;0,SUMIF('SOURCE CC'!$F:$F,$A29 &amp; "?", 'SOURCE CC'!$C:$C),"...")))</f>
        <v>...</v>
      </c>
      <c r="H29" s="654" t="str">
        <f>IF(COUNTIF('SOURCE CG'!$F:$F,$A29)&gt;0,SUMIF('SOURCE CG'!$F:$F,$A29,'SOURCE CG'!$C:$C),IF(COUNT(H37,H46)&gt;0,SUM(H37,H46),IF(COUNTIF('SOURCE CG'!$F:$F,$A29 &amp; "?")&gt;0,SUMIF('SOURCE CG'!$F:$F,$A29 &amp; "?", 'SOURCE CG'!$C:$C),IF(COUNT(D29:G29)&gt;0,SUM(D29:G29),"..."))))</f>
        <v>...</v>
      </c>
      <c r="I29" s="654" t="str">
        <f>IF(COUNTIF('SOURCE SG'!$F:$F,$A29)&gt;0,SUMIF('SOURCE SG'!$F:$F,$A29,'SOURCE SG'!$C:$C),IF(COUNT(I37,I46)&gt;0,SUM(I37,I46),IF(COUNTIF('SOURCE SG'!$F:$F,$A29 &amp; "?")&gt;0,SUMIF('SOURCE SG'!$F:$F,$A29 &amp; "?", 'SOURCE SG'!$C:$C),"...")))</f>
        <v>...</v>
      </c>
      <c r="J29" s="654" t="str">
        <f>IF(COUNTIF('SOURCE LG'!$F:$F,$A29)&gt;0,SUMIF('SOURCE LG'!$F:$F,$A29,'SOURCE LG'!$C:$C),IF(COUNT(J37,J46)&gt;0,SUM(J37,J46),IF(COUNTIF('SOURCE LG'!$F:$F,$A29 &amp; "?")&gt;0,SUMIF('SOURCE LG'!$F:$F,$A29 &amp; "?", 'SOURCE LG'!$C:$C),"...")))</f>
        <v>...</v>
      </c>
      <c r="K29" s="654" t="str">
        <f>IF(COUNTIF('SOURCE CT'!$F:$F,$A29)&gt;0,SUMIF('SOURCE CT'!$F:$F,$A29,'SOURCE CT'!$C:$C),IF(COUNT(K37,K46)&gt;0,SUM(K37,K46),IF(COUNTIF('SOURCE CT'!$F:$F,$A29 &amp; "?")&gt;0,SUMIF('SOURCE CT'!$F:$F,$A29 &amp; "?", 'SOURCE CT'!$C:$C),"...")))</f>
        <v>...</v>
      </c>
      <c r="L29" s="654" t="str">
        <f>IF(COUNTIF('SOURCE GG'!$F:$F,$A29)&gt;0,SUMIF('SOURCE GG'!$F:$F,$A29,'SOURCE GG'!$C:$C),IF(COUNT(L37,L46)&gt;0,SUM(L37,L46),IF(COUNTIF('SOURCE GG'!$F:$F,$A29 &amp; "?")&gt;0,SUMIF('SOURCE GG'!$F:$F,$A29 &amp; "?", 'SOURCE GG'!$C:$C),IF(COUNT(H29:K29)&gt;0,SUM(H29:K29),"..."))))</f>
        <v>...</v>
      </c>
      <c r="M29" s="654" t="str">
        <f>IF(COUNTIF('SOURCE NFPC'!$F:$F,$A29)&gt;0,SUMIF('SOURCE NFPC'!$F:$F,$A29,'SOURCE NFPC'!$C:$C),IF(COUNT(M37,M46)&gt;0,SUM(M37,M46),IF(COUNTIF('SOURCE NFPC'!$F:$F,$A29 &amp; "?")&gt;0,SUMIF('SOURCE NFPC'!$F:$F,$A29 &amp; "?", 'SOURCE NFPC'!$C:$C),"...")))</f>
        <v>...</v>
      </c>
      <c r="N29" s="654" t="str">
        <f>IF(COUNTIF('SOURCE CN'!$F:$F,$A29)&gt;0,SUMIF('SOURCE CN'!$F:$F,$A29,'SOURCE CN'!$C:$C),IF(COUNT(N37,N46)&gt;0,SUM(N37,N46),IF(COUNTIF('SOURCE CN'!$F:$F,$A29 &amp; "?")&gt;0,SUMIF('SOURCE CN'!$F:$F,$A29 &amp; "?", 'SOURCE CN'!$C:$C),"...")))</f>
        <v>...</v>
      </c>
      <c r="O29" s="654" t="str">
        <f>IF(COUNTIF('SOURCE NFPS'!$F:$F,$A29)&gt;0,SUMIF('SOURCE NFPS'!$F:$F,$A29,'SOURCE NFPS'!$C:$C),IF(COUNT(O37,O46)&gt;0,SUM(O37,O46),IF(COUNTIF('SOURCE NFPS'!$F:$F,$A29 &amp; "?")&gt;0,SUMIF('SOURCE NFPS'!$F:$F,$A29 &amp; "?", 'SOURCE NFPS'!$C:$C),IF(COUNT(L29:N29)&gt;0,SUM(L29:N29),"..."))))</f>
        <v>...</v>
      </c>
      <c r="Q29" s="655">
        <f t="shared" si="0"/>
        <v>0</v>
      </c>
      <c r="R29" s="656">
        <f t="shared" si="1"/>
        <v>0</v>
      </c>
      <c r="S29" s="657">
        <f t="shared" si="2"/>
        <v>0</v>
      </c>
      <c r="U29" s="721">
        <v>9208</v>
      </c>
      <c r="V29" s="721" t="str">
        <f t="shared" si="3"/>
        <v>A9208</v>
      </c>
    </row>
    <row r="30" spans="1:22" ht="15" customHeight="1">
      <c r="A30" s="675">
        <v>921</v>
      </c>
      <c r="B30" s="150" t="s">
        <v>2335</v>
      </c>
      <c r="C30" s="4" t="s">
        <v>1063</v>
      </c>
      <c r="D30" s="639" t="str">
        <f>IF(COUNTIF('SOURCE BA'!$F:$F,$A30)&gt;0,SUMIF('SOURCE BA'!$F:$F,$A30,'SOURCE BA'!$C:$C),IF(COUNT(D31:D37)&gt;0, SUM(D31:D37),IF(COUNTIF('SOURCE BA'!$F:$F,$A30 &amp; "?")&gt;0,SUMIF('SOURCE BA'!$F:$F,$A30 &amp; "?", 'SOURCE BA'!$C:$C),"...")))</f>
        <v>...</v>
      </c>
      <c r="E30" s="639" t="str">
        <f>IF(COUNTIF('SOURCE EA'!$F:$F,$A30)&gt;0,SUMIF('SOURCE EA'!$F:$F,$A30,'SOURCE EA'!$C:$C),IF(COUNT(E31:E37)&gt;0, SUM(E31:E37),IF(COUNTIF('SOURCE EA'!$F:$F,$A30 &amp; "?")&gt;0,SUMIF('SOURCE EA'!$F:$F,$A30 &amp; "?", 'SOURCE EA'!$C:$C),"...")))</f>
        <v>...</v>
      </c>
      <c r="F30" s="639" t="str">
        <f>IF(COUNTIF('SOURCE SS'!$F:$F,$A30)&gt;0,SUMIF('SOURCE SS'!$F:$F,$A30,'SOURCE SS'!$C:$C),IF(COUNT(F31:F37)&gt;0, SUM(F31:F37),IF(COUNTIF('SOURCE SS'!$F:$F,$A30 &amp; "?")&gt;0,SUMIF('SOURCE SS'!$F:$F,$A30 &amp; "?", 'SOURCE SS'!$C:$C),"...")))</f>
        <v>...</v>
      </c>
      <c r="G30" s="639" t="str">
        <f>IF(COUNTIF('SOURCE CC'!$F:$F,$A30)&gt;0,SUMIF('SOURCE CC'!$F:$F,$A30,'SOURCE CC'!$C:$C),IF(COUNT(G31:G37)&gt;0, SUM(G31:G37),IF(COUNTIF('SOURCE CC'!$F:$F,$A30 &amp; "?")&gt;0,SUMIF('SOURCE CC'!$F:$F,$A30 &amp; "?", 'SOURCE CC'!$C:$C),"...")))</f>
        <v>...</v>
      </c>
      <c r="H30" s="639" t="str">
        <f>IF(COUNTIF('SOURCE CG'!$F:$F,$A30)&gt;0,SUMIF('SOURCE CG'!$F:$F,$A30,'SOURCE CG'!$C:$C),IF(COUNT(H31:H37)&gt;0, SUM(H31:H37),IF(COUNTIF('SOURCE CG'!$F:$F,$A30 &amp; "?")&gt;0,SUMIF('SOURCE CG'!$F:$F,$A30 &amp; "?", 'SOURCE CG'!$C:$C),IF(COUNT(D30:G30)&gt;0,SUM(D30:G30),"..."))))</f>
        <v>...</v>
      </c>
      <c r="I30" s="639" t="str">
        <f>IF(COUNTIF('SOURCE SG'!$F:$F,$A30)&gt;0,SUMIF('SOURCE SG'!$F:$F,$A30,'SOURCE SG'!$C:$C),IF(COUNT(I31:I37)&gt;0, SUM(I31:I37),IF(COUNTIF('SOURCE SG'!$F:$F,$A30 &amp; "?")&gt;0,SUMIF('SOURCE SG'!$F:$F,$A30 &amp; "?", 'SOURCE SG'!$C:$C),"...")))</f>
        <v>...</v>
      </c>
      <c r="J30" s="639" t="str">
        <f>IF(COUNTIF('SOURCE LG'!$F:$F,$A30)&gt;0,SUMIF('SOURCE LG'!$F:$F,$A30,'SOURCE LG'!$C:$C),IF(COUNT(J31:J37)&gt;0, SUM(J31:J37),IF(COUNTIF('SOURCE LG'!$F:$F,$A30 &amp; "?")&gt;0,SUMIF('SOURCE LG'!$F:$F,$A30 &amp; "?", 'SOURCE LG'!$C:$C),"...")))</f>
        <v>...</v>
      </c>
      <c r="K30" s="639" t="str">
        <f>IF(COUNTIF('SOURCE CT'!$F:$F,$A30)&gt;0,SUMIF('SOURCE CT'!$F:$F,$A30,'SOURCE CT'!$C:$C),IF(COUNT(K31:K37)&gt;0, SUM(K31:K37),IF(COUNTIF('SOURCE CT'!$F:$F,$A30 &amp; "?")&gt;0,SUMIF('SOURCE CT'!$F:$F,$A30 &amp; "?", 'SOURCE CT'!$C:$C),"...")))</f>
        <v>...</v>
      </c>
      <c r="L30" s="639" t="str">
        <f>IF(COUNTIF('SOURCE GG'!$F:$F,$A30)&gt;0,SUMIF('SOURCE GG'!$F:$F,$A30,'SOURCE GG'!$C:$C),IF(COUNT(L31:L37)&gt;0, SUM(L31:L37),IF(COUNTIF('SOURCE GG'!$F:$F,$A30 &amp; "?")&gt;0,SUMIF('SOURCE GG'!$F:$F,$A30 &amp; "?", 'SOURCE GG'!$C:$C),IF(COUNT(H30:K30)&gt;0,SUM(H30:K30),"..."))))</f>
        <v>...</v>
      </c>
      <c r="M30" s="639" t="str">
        <f>IF(COUNTIF('SOURCE NFPC'!$F:$F,$A30)&gt;0,SUMIF('SOURCE NFPC'!$F:$F,$A30,'SOURCE NFPC'!$C:$C),IF(COUNT(M31:M37)&gt;0, SUM(M31:M37),IF(COUNTIF('SOURCE NFPC'!$F:$F,$A30 &amp; "?")&gt;0,SUMIF('SOURCE NFPC'!$F:$F,$A30 &amp; "?", 'SOURCE NFPC'!$C:$C),"...")))</f>
        <v>...</v>
      </c>
      <c r="N30" s="639" t="str">
        <f>IF(COUNTIF('SOURCE CN'!$F:$F,$A30)&gt;0,SUMIF('SOURCE CN'!$F:$F,$A30,'SOURCE CN'!$C:$C),IF(COUNT(N31:N37)&gt;0, SUM(N31:N37),IF(COUNTIF('SOURCE CN'!$F:$F,$A30 &amp; "?")&gt;0,SUMIF('SOURCE CN'!$F:$F,$A30 &amp; "?", 'SOURCE CN'!$C:$C),"...")))</f>
        <v>...</v>
      </c>
      <c r="O30" s="639" t="str">
        <f>IF(COUNTIF('SOURCE NFPS'!$F:$F,$A30)&gt;0,SUMIF('SOURCE NFPS'!$F:$F,$A30,'SOURCE NFPS'!$C:$C),IF(COUNT(O31:O37)&gt;0, SUM(O31:O37),IF(COUNTIF('SOURCE NFPS'!$F:$F,$A30 &amp; "?")&gt;0,SUMIF('SOURCE NFPS'!$F:$F,$A30 &amp; "?", 'SOURCE NFPS'!$C:$C),IF(COUNT(L30:N30)&gt;0,SUM(L30:N30),"..."))))</f>
        <v>...</v>
      </c>
      <c r="Q30" s="563">
        <f t="shared" si="0"/>
        <v>0</v>
      </c>
      <c r="R30" s="564">
        <f t="shared" si="1"/>
        <v>0</v>
      </c>
      <c r="S30" s="565">
        <f t="shared" si="2"/>
        <v>0</v>
      </c>
      <c r="U30" s="149">
        <v>921</v>
      </c>
      <c r="V30" s="149" t="str">
        <f t="shared" si="3"/>
        <v>A921</v>
      </c>
    </row>
    <row r="31" spans="1:22" ht="9.75" customHeight="1">
      <c r="A31" s="676">
        <v>9212</v>
      </c>
      <c r="B31" s="151" t="s">
        <v>943</v>
      </c>
      <c r="C31" s="4" t="s">
        <v>1063</v>
      </c>
      <c r="D31" s="586" t="str">
        <f>IF(COUNTIF('SOURCE BA'!$F:$F,$A31)&gt;0,SUMIF('SOURCE BA'!$F:$F,$A31,'SOURCE BA'!$C:$C),IF(COUNTIF('SOURCE BA'!$F:$F,$A31 &amp; "?")&gt;0,SUMIF('SOURCE BA'!$F:$F,$A31 &amp; "?", 'SOURCE BA'!$C:$C),"..."))</f>
        <v>...</v>
      </c>
      <c r="E31" s="586" t="str">
        <f>IF(COUNTIF('SOURCE EA'!$F:$F,$A31)&gt;0,SUMIF('SOURCE EA'!$F:$F,$A31,'SOURCE EA'!$C:$C),IF(COUNTIF('SOURCE EA'!$F:$F,$A31 &amp; "?")&gt;0,SUMIF('SOURCE EA'!$F:$F,$A31 &amp; "?", 'SOURCE EA'!$C:$C),"..."))</f>
        <v>...</v>
      </c>
      <c r="F31" s="586" t="str">
        <f>IF(COUNTIF('SOURCE SS'!$F:$F,$A31)&gt;0,SUMIF('SOURCE SS'!$F:$F,$A31,'SOURCE SS'!$C:$C),IF(COUNTIF('SOURCE SS'!$F:$F,$A31 &amp; "?")&gt;0,SUMIF('SOURCE SS'!$F:$F,$A31 &amp; "?", 'SOURCE SS'!$C:$C),"..."))</f>
        <v>...</v>
      </c>
      <c r="G31" s="586" t="str">
        <f>IF(COUNTIF('SOURCE CC'!$F:$F,$A31)&gt;0,SUMIF('SOURCE CC'!$F:$F,$A31,'SOURCE CC'!$C:$C),IF(COUNTIF('SOURCE CC'!$F:$F,$A31 &amp; "?")&gt;0,SUMIF('SOURCE CC'!$F:$F,$A31 &amp; "?", 'SOURCE CC'!$C:$C),"..."))</f>
        <v>...</v>
      </c>
      <c r="H31" s="586" t="str">
        <f>IF(COUNTIF('SOURCE CG'!$F:$F,$A31)&gt;0,SUMIF('SOURCE CG'!$F:$F,$A31,'SOURCE CG'!$C:$C),IF(COUNTIF('SOURCE CG'!$F:$F,$A31 &amp; "?")&gt;0,SUMIF('SOURCE CG'!$F:$F,$A31 &amp; "?", 'SOURCE CG'!$C:$C),IF(COUNT(D31:G31)&gt;0,SUM(D31:G31),"...")))</f>
        <v>...</v>
      </c>
      <c r="I31" s="586" t="str">
        <f>IF(COUNTIF('SOURCE SG'!$F:$F,$A31)&gt;0,SUMIF('SOURCE SG'!$F:$F,$A31,'SOURCE SG'!$C:$C),IF(COUNTIF('SOURCE SG'!$F:$F,$A31 &amp; "?")&gt;0,SUMIF('SOURCE SG'!$F:$F,$A31 &amp; "?", 'SOURCE SG'!$C:$C),"..."))</f>
        <v>...</v>
      </c>
      <c r="J31" s="586" t="str">
        <f>IF(COUNTIF('SOURCE LG'!$F:$F,$A31)&gt;0,SUMIF('SOURCE LG'!$F:$F,$A31,'SOURCE LG'!$C:$C),IF(COUNTIF('SOURCE LG'!$F:$F,$A31 &amp; "?")&gt;0,SUMIF('SOURCE LG'!$F:$F,$A31 &amp; "?", 'SOURCE LG'!$C:$C),"..."))</f>
        <v>...</v>
      </c>
      <c r="K31" s="586" t="str">
        <f>IF(COUNTIF('SOURCE CT'!$F:$F,$A31)&gt;0,SUMIF('SOURCE CT'!$F:$F,$A31,'SOURCE CT'!$C:$C),IF(COUNTIF('SOURCE CT'!$F:$F,$A31 &amp; "?")&gt;0,SUMIF('SOURCE CT'!$F:$F,$A31 &amp; "?", 'SOURCE CT'!$C:$C),"..."))</f>
        <v>...</v>
      </c>
      <c r="L31" s="586" t="str">
        <f>IF(COUNTIF('SOURCE GG'!$F:$F,$A31)&gt;0,SUMIF('SOURCE GG'!$F:$F,$A31,'SOURCE GG'!$C:$C),IF(COUNTIF('SOURCE GG'!$F:$F,$A31 &amp; "?")&gt;0,SUMIF('SOURCE GG'!$F:$F,$A31 &amp; "?", 'SOURCE GG'!$C:$C),IF(COUNT(H31:K31)&gt;0,SUM(H31:K31),"...")))</f>
        <v>...</v>
      </c>
      <c r="M31" s="586" t="str">
        <f>IF(COUNTIF('SOURCE NFPC'!$F:$F,$A31)&gt;0,SUMIF('SOURCE NFPC'!$F:$F,$A31,'SOURCE NFPC'!$C:$C),IF(COUNTIF('SOURCE NFPC'!$F:$F,$A31 &amp; "?")&gt;0,SUMIF('SOURCE NFPC'!$F:$F,$A31 &amp; "?", 'SOURCE NFPC'!$C:$C),"..."))</f>
        <v>...</v>
      </c>
      <c r="N31" s="586" t="str">
        <f>IF(COUNTIF('SOURCE CN'!$F:$F,$A31)&gt;0,SUMIF('SOURCE CN'!$F:$F,$A31,'SOURCE CN'!$C:$C),IF(COUNTIF('SOURCE CN'!$F:$F,$A31 &amp; "?")&gt;0,SUMIF('SOURCE CN'!$F:$F,$A31 &amp; "?", 'SOURCE CN'!$C:$C),"..."))</f>
        <v>...</v>
      </c>
      <c r="O31" s="586" t="str">
        <f>IF(COUNTIF('SOURCE NFPS'!$F:$F,$A31)&gt;0,SUMIF('SOURCE NFPS'!$F:$F,$A31,'SOURCE NFPS'!$C:$C),IF(COUNTIF('SOURCE NFPS'!$F:$F,$A31 &amp; "?")&gt;0,SUMIF('SOURCE NFPS'!$F:$F,$A31 &amp; "?", 'SOURCE NFPS'!$C:$C),IF(COUNT(L31:N31)&gt;0,SUM(L31:N31),"...")))</f>
        <v>...</v>
      </c>
      <c r="Q31" s="563">
        <f t="shared" si="0"/>
        <v>0</v>
      </c>
      <c r="R31" s="564">
        <f t="shared" si="1"/>
        <v>0</v>
      </c>
      <c r="S31" s="565">
        <f t="shared" si="2"/>
        <v>0</v>
      </c>
      <c r="U31" s="144">
        <v>9212</v>
      </c>
      <c r="V31" s="144" t="str">
        <f t="shared" si="3"/>
        <v>A9212</v>
      </c>
    </row>
    <row r="32" spans="1:22" ht="9.75" customHeight="1">
      <c r="A32" s="676">
        <v>9213</v>
      </c>
      <c r="B32" s="151" t="s">
        <v>944</v>
      </c>
      <c r="C32" s="4" t="s">
        <v>1063</v>
      </c>
      <c r="D32" s="586" t="str">
        <f>IF(COUNTIF('SOURCE BA'!$F:$F,$A32)&gt;0,SUMIF('SOURCE BA'!$F:$F,$A32,'SOURCE BA'!$C:$C),IF(COUNTIF('SOURCE BA'!$F:$F,$A32 &amp; "?")&gt;0,SUMIF('SOURCE BA'!$F:$F,$A32 &amp; "?", 'SOURCE BA'!$C:$C),"..."))</f>
        <v>...</v>
      </c>
      <c r="E32" s="586" t="str">
        <f>IF(COUNTIF('SOURCE EA'!$F:$F,$A32)&gt;0,SUMIF('SOURCE EA'!$F:$F,$A32,'SOURCE EA'!$C:$C),IF(COUNTIF('SOURCE EA'!$F:$F,$A32 &amp; "?")&gt;0,SUMIF('SOURCE EA'!$F:$F,$A32 &amp; "?", 'SOURCE EA'!$C:$C),"..."))</f>
        <v>...</v>
      </c>
      <c r="F32" s="586" t="str">
        <f>IF(COUNTIF('SOURCE SS'!$F:$F,$A32)&gt;0,SUMIF('SOURCE SS'!$F:$F,$A32,'SOURCE SS'!$C:$C),IF(COUNTIF('SOURCE SS'!$F:$F,$A32 &amp; "?")&gt;0,SUMIF('SOURCE SS'!$F:$F,$A32 &amp; "?", 'SOURCE SS'!$C:$C),"..."))</f>
        <v>...</v>
      </c>
      <c r="G32" s="586" t="str">
        <f>IF(COUNTIF('SOURCE CC'!$F:$F,$A32)&gt;0,SUMIF('SOURCE CC'!$F:$F,$A32,'SOURCE CC'!$C:$C),IF(COUNTIF('SOURCE CC'!$F:$F,$A32 &amp; "?")&gt;0,SUMIF('SOURCE CC'!$F:$F,$A32 &amp; "?", 'SOURCE CC'!$C:$C),"..."))</f>
        <v>...</v>
      </c>
      <c r="H32" s="586" t="str">
        <f>IF(COUNTIF('SOURCE CG'!$F:$F,$A32)&gt;0,SUMIF('SOURCE CG'!$F:$F,$A32,'SOURCE CG'!$C:$C),IF(COUNTIF('SOURCE CG'!$F:$F,$A32 &amp; "?")&gt;0,SUMIF('SOURCE CG'!$F:$F,$A32 &amp; "?", 'SOURCE CG'!$C:$C),IF(COUNT(D32:G32)&gt;0,SUM(D32:G32),"...")))</f>
        <v>...</v>
      </c>
      <c r="I32" s="586" t="str">
        <f>IF(COUNTIF('SOURCE SG'!$F:$F,$A32)&gt;0,SUMIF('SOURCE SG'!$F:$F,$A32,'SOURCE SG'!$C:$C),IF(COUNTIF('SOURCE SG'!$F:$F,$A32 &amp; "?")&gt;0,SUMIF('SOURCE SG'!$F:$F,$A32 &amp; "?", 'SOURCE SG'!$C:$C),"..."))</f>
        <v>...</v>
      </c>
      <c r="J32" s="586" t="str">
        <f>IF(COUNTIF('SOURCE LG'!$F:$F,$A32)&gt;0,SUMIF('SOURCE LG'!$F:$F,$A32,'SOURCE LG'!$C:$C),IF(COUNTIF('SOURCE LG'!$F:$F,$A32 &amp; "?")&gt;0,SUMIF('SOURCE LG'!$F:$F,$A32 &amp; "?", 'SOURCE LG'!$C:$C),"..."))</f>
        <v>...</v>
      </c>
      <c r="K32" s="586" t="str">
        <f>IF(COUNTIF('SOURCE CT'!$F:$F,$A32)&gt;0,SUMIF('SOURCE CT'!$F:$F,$A32,'SOURCE CT'!$C:$C),IF(COUNTIF('SOURCE CT'!$F:$F,$A32 &amp; "?")&gt;0,SUMIF('SOURCE CT'!$F:$F,$A32 &amp; "?", 'SOURCE CT'!$C:$C),"..."))</f>
        <v>...</v>
      </c>
      <c r="L32" s="586" t="str">
        <f>IF(COUNTIF('SOURCE GG'!$F:$F,$A32)&gt;0,SUMIF('SOURCE GG'!$F:$F,$A32,'SOURCE GG'!$C:$C),IF(COUNTIF('SOURCE GG'!$F:$F,$A32 &amp; "?")&gt;0,SUMIF('SOURCE GG'!$F:$F,$A32 &amp; "?", 'SOURCE GG'!$C:$C),IF(COUNT(H32:K32)&gt;0,SUM(H32:K32),"...")))</f>
        <v>...</v>
      </c>
      <c r="M32" s="586" t="str">
        <f>IF(COUNTIF('SOURCE NFPC'!$F:$F,$A32)&gt;0,SUMIF('SOURCE NFPC'!$F:$F,$A32,'SOURCE NFPC'!$C:$C),IF(COUNTIF('SOURCE NFPC'!$F:$F,$A32 &amp; "?")&gt;0,SUMIF('SOURCE NFPC'!$F:$F,$A32 &amp; "?", 'SOURCE NFPC'!$C:$C),"..."))</f>
        <v>...</v>
      </c>
      <c r="N32" s="586" t="str">
        <f>IF(COUNTIF('SOURCE CN'!$F:$F,$A32)&gt;0,SUMIF('SOURCE CN'!$F:$F,$A32,'SOURCE CN'!$C:$C),IF(COUNTIF('SOURCE CN'!$F:$F,$A32 &amp; "?")&gt;0,SUMIF('SOURCE CN'!$F:$F,$A32 &amp; "?", 'SOURCE CN'!$C:$C),"..."))</f>
        <v>...</v>
      </c>
      <c r="O32" s="586" t="str">
        <f>IF(COUNTIF('SOURCE NFPS'!$F:$F,$A32)&gt;0,SUMIF('SOURCE NFPS'!$F:$F,$A32,'SOURCE NFPS'!$C:$C),IF(COUNTIF('SOURCE NFPS'!$F:$F,$A32 &amp; "?")&gt;0,SUMIF('SOURCE NFPS'!$F:$F,$A32 &amp; "?", 'SOURCE NFPS'!$C:$C),IF(COUNT(L32:N32)&gt;0,SUM(L32:N32),"...")))</f>
        <v>...</v>
      </c>
      <c r="Q32" s="563">
        <f t="shared" si="0"/>
        <v>0</v>
      </c>
      <c r="R32" s="564">
        <f t="shared" si="1"/>
        <v>0</v>
      </c>
      <c r="S32" s="565">
        <f t="shared" si="2"/>
        <v>0</v>
      </c>
      <c r="U32" s="144">
        <v>9213</v>
      </c>
      <c r="V32" s="144" t="str">
        <f t="shared" si="3"/>
        <v>A9213</v>
      </c>
    </row>
    <row r="33" spans="1:22" ht="9.75" customHeight="1">
      <c r="A33" s="676">
        <v>9214</v>
      </c>
      <c r="B33" s="151" t="s">
        <v>945</v>
      </c>
      <c r="C33" s="4" t="s">
        <v>1063</v>
      </c>
      <c r="D33" s="586" t="str">
        <f>IF(COUNTIF('SOURCE BA'!$F:$F,$A33)&gt;0,SUMIF('SOURCE BA'!$F:$F,$A33,'SOURCE BA'!$C:$C),IF(COUNTIF('SOURCE BA'!$F:$F,$A33 &amp; "?")&gt;0,SUMIF('SOURCE BA'!$F:$F,$A33 &amp; "?", 'SOURCE BA'!$C:$C),"..."))</f>
        <v>...</v>
      </c>
      <c r="E33" s="586" t="str">
        <f>IF(COUNTIF('SOURCE EA'!$F:$F,$A33)&gt;0,SUMIF('SOURCE EA'!$F:$F,$A33,'SOURCE EA'!$C:$C),IF(COUNTIF('SOURCE EA'!$F:$F,$A33 &amp; "?")&gt;0,SUMIF('SOURCE EA'!$F:$F,$A33 &amp; "?", 'SOURCE EA'!$C:$C),"..."))</f>
        <v>...</v>
      </c>
      <c r="F33" s="586" t="str">
        <f>IF(COUNTIF('SOURCE SS'!$F:$F,$A33)&gt;0,SUMIF('SOURCE SS'!$F:$F,$A33,'SOURCE SS'!$C:$C),IF(COUNTIF('SOURCE SS'!$F:$F,$A33 &amp; "?")&gt;0,SUMIF('SOURCE SS'!$F:$F,$A33 &amp; "?", 'SOURCE SS'!$C:$C),"..."))</f>
        <v>...</v>
      </c>
      <c r="G33" s="586" t="str">
        <f>IF(COUNTIF('SOURCE CC'!$F:$F,$A33)&gt;0,SUMIF('SOURCE CC'!$F:$F,$A33,'SOURCE CC'!$C:$C),IF(COUNTIF('SOURCE CC'!$F:$F,$A33 &amp; "?")&gt;0,SUMIF('SOURCE CC'!$F:$F,$A33 &amp; "?", 'SOURCE CC'!$C:$C),"..."))</f>
        <v>...</v>
      </c>
      <c r="H33" s="586" t="str">
        <f>IF(COUNTIF('SOURCE CG'!$F:$F,$A33)&gt;0,SUMIF('SOURCE CG'!$F:$F,$A33,'SOURCE CG'!$C:$C),IF(COUNTIF('SOURCE CG'!$F:$F,$A33 &amp; "?")&gt;0,SUMIF('SOURCE CG'!$F:$F,$A33 &amp; "?", 'SOURCE CG'!$C:$C),IF(COUNT(D33:G33)&gt;0,SUM(D33:G33),"...")))</f>
        <v>...</v>
      </c>
      <c r="I33" s="586" t="str">
        <f>IF(COUNTIF('SOURCE SG'!$F:$F,$A33)&gt;0,SUMIF('SOURCE SG'!$F:$F,$A33,'SOURCE SG'!$C:$C),IF(COUNTIF('SOURCE SG'!$F:$F,$A33 &amp; "?")&gt;0,SUMIF('SOURCE SG'!$F:$F,$A33 &amp; "?", 'SOURCE SG'!$C:$C),"..."))</f>
        <v>...</v>
      </c>
      <c r="J33" s="586" t="str">
        <f>IF(COUNTIF('SOURCE LG'!$F:$F,$A33)&gt;0,SUMIF('SOURCE LG'!$F:$F,$A33,'SOURCE LG'!$C:$C),IF(COUNTIF('SOURCE LG'!$F:$F,$A33 &amp; "?")&gt;0,SUMIF('SOURCE LG'!$F:$F,$A33 &amp; "?", 'SOURCE LG'!$C:$C),"..."))</f>
        <v>...</v>
      </c>
      <c r="K33" s="586" t="str">
        <f>IF(COUNTIF('SOURCE CT'!$F:$F,$A33)&gt;0,SUMIF('SOURCE CT'!$F:$F,$A33,'SOURCE CT'!$C:$C),IF(COUNTIF('SOURCE CT'!$F:$F,$A33 &amp; "?")&gt;0,SUMIF('SOURCE CT'!$F:$F,$A33 &amp; "?", 'SOURCE CT'!$C:$C),"..."))</f>
        <v>...</v>
      </c>
      <c r="L33" s="586" t="str">
        <f>IF(COUNTIF('SOURCE GG'!$F:$F,$A33)&gt;0,SUMIF('SOURCE GG'!$F:$F,$A33,'SOURCE GG'!$C:$C),IF(COUNTIF('SOURCE GG'!$F:$F,$A33 &amp; "?")&gt;0,SUMIF('SOURCE GG'!$F:$F,$A33 &amp; "?", 'SOURCE GG'!$C:$C),IF(COUNT(H33:K33)&gt;0,SUM(H33:K33),"...")))</f>
        <v>...</v>
      </c>
      <c r="M33" s="586" t="str">
        <f>IF(COUNTIF('SOURCE NFPC'!$F:$F,$A33)&gt;0,SUMIF('SOURCE NFPC'!$F:$F,$A33,'SOURCE NFPC'!$C:$C),IF(COUNTIF('SOURCE NFPC'!$F:$F,$A33 &amp; "?")&gt;0,SUMIF('SOURCE NFPC'!$F:$F,$A33 &amp; "?", 'SOURCE NFPC'!$C:$C),"..."))</f>
        <v>...</v>
      </c>
      <c r="N33" s="586" t="str">
        <f>IF(COUNTIF('SOURCE CN'!$F:$F,$A33)&gt;0,SUMIF('SOURCE CN'!$F:$F,$A33,'SOURCE CN'!$C:$C),IF(COUNTIF('SOURCE CN'!$F:$F,$A33 &amp; "?")&gt;0,SUMIF('SOURCE CN'!$F:$F,$A33 &amp; "?", 'SOURCE CN'!$C:$C),"..."))</f>
        <v>...</v>
      </c>
      <c r="O33" s="586" t="str">
        <f>IF(COUNTIF('SOURCE NFPS'!$F:$F,$A33)&gt;0,SUMIF('SOURCE NFPS'!$F:$F,$A33,'SOURCE NFPS'!$C:$C),IF(COUNTIF('SOURCE NFPS'!$F:$F,$A33 &amp; "?")&gt;0,SUMIF('SOURCE NFPS'!$F:$F,$A33 &amp; "?", 'SOURCE NFPS'!$C:$C),IF(COUNT(L33:N33)&gt;0,SUM(L33:N33),"...")))</f>
        <v>...</v>
      </c>
      <c r="Q33" s="563">
        <f t="shared" si="0"/>
        <v>0</v>
      </c>
      <c r="R33" s="564">
        <f t="shared" si="1"/>
        <v>0</v>
      </c>
      <c r="S33" s="565">
        <f t="shared" si="2"/>
        <v>0</v>
      </c>
      <c r="U33" s="144">
        <v>9214</v>
      </c>
      <c r="V33" s="144" t="str">
        <f t="shared" si="3"/>
        <v>A9214</v>
      </c>
    </row>
    <row r="34" spans="1:22" ht="9.75" customHeight="1">
      <c r="A34" s="676">
        <v>9215</v>
      </c>
      <c r="B34" s="151" t="s">
        <v>1108</v>
      </c>
      <c r="C34" s="4" t="s">
        <v>1063</v>
      </c>
      <c r="D34" s="586" t="str">
        <f>IF(COUNTIF('SOURCE BA'!$F:$F,$A34)&gt;0,SUMIF('SOURCE BA'!$F:$F,$A34,'SOURCE BA'!$C:$C),IF(COUNTIF('SOURCE BA'!$F:$F,$A34 &amp; "?")&gt;0,SUMIF('SOURCE BA'!$F:$F,$A34 &amp; "?", 'SOURCE BA'!$C:$C),"..."))</f>
        <v>...</v>
      </c>
      <c r="E34" s="586" t="str">
        <f>IF(COUNTIF('SOURCE EA'!$F:$F,$A34)&gt;0,SUMIF('SOURCE EA'!$F:$F,$A34,'SOURCE EA'!$C:$C),IF(COUNTIF('SOURCE EA'!$F:$F,$A34 &amp; "?")&gt;0,SUMIF('SOURCE EA'!$F:$F,$A34 &amp; "?", 'SOURCE EA'!$C:$C),"..."))</f>
        <v>...</v>
      </c>
      <c r="F34" s="586" t="str">
        <f>IF(COUNTIF('SOURCE SS'!$F:$F,$A34)&gt;0,SUMIF('SOURCE SS'!$F:$F,$A34,'SOURCE SS'!$C:$C),IF(COUNTIF('SOURCE SS'!$F:$F,$A34 &amp; "?")&gt;0,SUMIF('SOURCE SS'!$F:$F,$A34 &amp; "?", 'SOURCE SS'!$C:$C),"..."))</f>
        <v>...</v>
      </c>
      <c r="G34" s="586" t="str">
        <f>IF(COUNTIF('SOURCE CC'!$F:$F,$A34)&gt;0,SUMIF('SOURCE CC'!$F:$F,$A34,'SOURCE CC'!$C:$C),IF(COUNTIF('SOURCE CC'!$F:$F,$A34 &amp; "?")&gt;0,SUMIF('SOURCE CC'!$F:$F,$A34 &amp; "?", 'SOURCE CC'!$C:$C),"..."))</f>
        <v>...</v>
      </c>
      <c r="H34" s="586" t="str">
        <f>IF(COUNTIF('SOURCE CG'!$F:$F,$A34)&gt;0,SUMIF('SOURCE CG'!$F:$F,$A34,'SOURCE CG'!$C:$C),IF(COUNTIF('SOURCE CG'!$F:$F,$A34 &amp; "?")&gt;0,SUMIF('SOURCE CG'!$F:$F,$A34 &amp; "?", 'SOURCE CG'!$C:$C),IF(COUNT(D34:G34)&gt;0,SUM(D34:G34),"...")))</f>
        <v>...</v>
      </c>
      <c r="I34" s="586" t="str">
        <f>IF(COUNTIF('SOURCE SG'!$F:$F,$A34)&gt;0,SUMIF('SOURCE SG'!$F:$F,$A34,'SOURCE SG'!$C:$C),IF(COUNTIF('SOURCE SG'!$F:$F,$A34 &amp; "?")&gt;0,SUMIF('SOURCE SG'!$F:$F,$A34 &amp; "?", 'SOURCE SG'!$C:$C),"..."))</f>
        <v>...</v>
      </c>
      <c r="J34" s="586" t="str">
        <f>IF(COUNTIF('SOURCE LG'!$F:$F,$A34)&gt;0,SUMIF('SOURCE LG'!$F:$F,$A34,'SOURCE LG'!$C:$C),IF(COUNTIF('SOURCE LG'!$F:$F,$A34 &amp; "?")&gt;0,SUMIF('SOURCE LG'!$F:$F,$A34 &amp; "?", 'SOURCE LG'!$C:$C),"..."))</f>
        <v>...</v>
      </c>
      <c r="K34" s="586" t="str">
        <f>IF(COUNTIF('SOURCE CT'!$F:$F,$A34)&gt;0,SUMIF('SOURCE CT'!$F:$F,$A34,'SOURCE CT'!$C:$C),IF(COUNTIF('SOURCE CT'!$F:$F,$A34 &amp; "?")&gt;0,SUMIF('SOURCE CT'!$F:$F,$A34 &amp; "?", 'SOURCE CT'!$C:$C),"..."))</f>
        <v>...</v>
      </c>
      <c r="L34" s="586" t="str">
        <f>IF(COUNTIF('SOURCE GG'!$F:$F,$A34)&gt;0,SUMIF('SOURCE GG'!$F:$F,$A34,'SOURCE GG'!$C:$C),IF(COUNTIF('SOURCE GG'!$F:$F,$A34 &amp; "?")&gt;0,SUMIF('SOURCE GG'!$F:$F,$A34 &amp; "?", 'SOURCE GG'!$C:$C),IF(COUNT(H34:K34)&gt;0,SUM(H34:K34),"...")))</f>
        <v>...</v>
      </c>
      <c r="M34" s="586" t="str">
        <f>IF(COUNTIF('SOURCE NFPC'!$F:$F,$A34)&gt;0,SUMIF('SOURCE NFPC'!$F:$F,$A34,'SOURCE NFPC'!$C:$C),IF(COUNTIF('SOURCE NFPC'!$F:$F,$A34 &amp; "?")&gt;0,SUMIF('SOURCE NFPC'!$F:$F,$A34 &amp; "?", 'SOURCE NFPC'!$C:$C),"..."))</f>
        <v>...</v>
      </c>
      <c r="N34" s="586" t="str">
        <f>IF(COUNTIF('SOURCE CN'!$F:$F,$A34)&gt;0,SUMIF('SOURCE CN'!$F:$F,$A34,'SOURCE CN'!$C:$C),IF(COUNTIF('SOURCE CN'!$F:$F,$A34 &amp; "?")&gt;0,SUMIF('SOURCE CN'!$F:$F,$A34 &amp; "?", 'SOURCE CN'!$C:$C),"..."))</f>
        <v>...</v>
      </c>
      <c r="O34" s="586" t="str">
        <f>IF(COUNTIF('SOURCE NFPS'!$F:$F,$A34)&gt;0,SUMIF('SOURCE NFPS'!$F:$F,$A34,'SOURCE NFPS'!$C:$C),IF(COUNTIF('SOURCE NFPS'!$F:$F,$A34 &amp; "?")&gt;0,SUMIF('SOURCE NFPS'!$F:$F,$A34 &amp; "?", 'SOURCE NFPS'!$C:$C),IF(COUNT(L34:N34)&gt;0,SUM(L34:N34),"...")))</f>
        <v>...</v>
      </c>
      <c r="Q34" s="563">
        <f t="shared" si="0"/>
        <v>0</v>
      </c>
      <c r="R34" s="564">
        <f t="shared" si="1"/>
        <v>0</v>
      </c>
      <c r="S34" s="565">
        <f t="shared" si="2"/>
        <v>0</v>
      </c>
      <c r="U34" s="144">
        <v>9215</v>
      </c>
      <c r="V34" s="144" t="str">
        <f t="shared" si="3"/>
        <v>A9215</v>
      </c>
    </row>
    <row r="35" spans="1:22" ht="9.75" customHeight="1">
      <c r="A35" s="676">
        <v>9216</v>
      </c>
      <c r="B35" s="151" t="s">
        <v>1344</v>
      </c>
      <c r="C35" s="4" t="s">
        <v>1063</v>
      </c>
      <c r="D35" s="586" t="str">
        <f>IF(COUNTIF('SOURCE BA'!$F:$F,$A35)&gt;0,SUMIF('SOURCE BA'!$F:$F,$A35,'SOURCE BA'!$C:$C),IF(COUNTIF('SOURCE BA'!$F:$F,$A35 &amp; "?")&gt;0,SUMIF('SOURCE BA'!$F:$F,$A35 &amp; "?", 'SOURCE BA'!$C:$C),"..."))</f>
        <v>...</v>
      </c>
      <c r="E35" s="586" t="str">
        <f>IF(COUNTIF('SOURCE EA'!$F:$F,$A35)&gt;0,SUMIF('SOURCE EA'!$F:$F,$A35,'SOURCE EA'!$C:$C),IF(COUNTIF('SOURCE EA'!$F:$F,$A35 &amp; "?")&gt;0,SUMIF('SOURCE EA'!$F:$F,$A35 &amp; "?", 'SOURCE EA'!$C:$C),"..."))</f>
        <v>...</v>
      </c>
      <c r="F35" s="586" t="str">
        <f>IF(COUNTIF('SOURCE SS'!$F:$F,$A35)&gt;0,SUMIF('SOURCE SS'!$F:$F,$A35,'SOURCE SS'!$C:$C),IF(COUNTIF('SOURCE SS'!$F:$F,$A35 &amp; "?")&gt;0,SUMIF('SOURCE SS'!$F:$F,$A35 &amp; "?", 'SOURCE SS'!$C:$C),"..."))</f>
        <v>...</v>
      </c>
      <c r="G35" s="586" t="str">
        <f>IF(COUNTIF('SOURCE CC'!$F:$F,$A35)&gt;0,SUMIF('SOURCE CC'!$F:$F,$A35,'SOURCE CC'!$C:$C),IF(COUNTIF('SOURCE CC'!$F:$F,$A35 &amp; "?")&gt;0,SUMIF('SOURCE CC'!$F:$F,$A35 &amp; "?", 'SOURCE CC'!$C:$C),"..."))</f>
        <v>...</v>
      </c>
      <c r="H35" s="586" t="str">
        <f>IF(COUNTIF('SOURCE CG'!$F:$F,$A35)&gt;0,SUMIF('SOURCE CG'!$F:$F,$A35,'SOURCE CG'!$C:$C),IF(COUNTIF('SOURCE CG'!$F:$F,$A35 &amp; "?")&gt;0,SUMIF('SOURCE CG'!$F:$F,$A35 &amp; "?", 'SOURCE CG'!$C:$C),IF(COUNT(D35:G35)&gt;0,SUM(D35:G35),"...")))</f>
        <v>...</v>
      </c>
      <c r="I35" s="586" t="str">
        <f>IF(COUNTIF('SOURCE SG'!$F:$F,$A35)&gt;0,SUMIF('SOURCE SG'!$F:$F,$A35,'SOURCE SG'!$C:$C),IF(COUNTIF('SOURCE SG'!$F:$F,$A35 &amp; "?")&gt;0,SUMIF('SOURCE SG'!$F:$F,$A35 &amp; "?", 'SOURCE SG'!$C:$C),"..."))</f>
        <v>...</v>
      </c>
      <c r="J35" s="586" t="str">
        <f>IF(COUNTIF('SOURCE LG'!$F:$F,$A35)&gt;0,SUMIF('SOURCE LG'!$F:$F,$A35,'SOURCE LG'!$C:$C),IF(COUNTIF('SOURCE LG'!$F:$F,$A35 &amp; "?")&gt;0,SUMIF('SOURCE LG'!$F:$F,$A35 &amp; "?", 'SOURCE LG'!$C:$C),"..."))</f>
        <v>...</v>
      </c>
      <c r="K35" s="586" t="str">
        <f>IF(COUNTIF('SOURCE CT'!$F:$F,$A35)&gt;0,SUMIF('SOURCE CT'!$F:$F,$A35,'SOURCE CT'!$C:$C),IF(COUNTIF('SOURCE CT'!$F:$F,$A35 &amp; "?")&gt;0,SUMIF('SOURCE CT'!$F:$F,$A35 &amp; "?", 'SOURCE CT'!$C:$C),"..."))</f>
        <v>...</v>
      </c>
      <c r="L35" s="586" t="str">
        <f>IF(COUNTIF('SOURCE GG'!$F:$F,$A35)&gt;0,SUMIF('SOURCE GG'!$F:$F,$A35,'SOURCE GG'!$C:$C),IF(COUNTIF('SOURCE GG'!$F:$F,$A35 &amp; "?")&gt;0,SUMIF('SOURCE GG'!$F:$F,$A35 &amp; "?", 'SOURCE GG'!$C:$C),IF(COUNT(H35:K35)&gt;0,SUM(H35:K35),"...")))</f>
        <v>...</v>
      </c>
      <c r="M35" s="586" t="str">
        <f>IF(COUNTIF('SOURCE NFPC'!$F:$F,$A35)&gt;0,SUMIF('SOURCE NFPC'!$F:$F,$A35,'SOURCE NFPC'!$C:$C),IF(COUNTIF('SOURCE NFPC'!$F:$F,$A35 &amp; "?")&gt;0,SUMIF('SOURCE NFPC'!$F:$F,$A35 &amp; "?", 'SOURCE NFPC'!$C:$C),"..."))</f>
        <v>...</v>
      </c>
      <c r="N35" s="586" t="str">
        <f>IF(COUNTIF('SOURCE CN'!$F:$F,$A35)&gt;0,SUMIF('SOURCE CN'!$F:$F,$A35,'SOURCE CN'!$C:$C),IF(COUNTIF('SOURCE CN'!$F:$F,$A35 &amp; "?")&gt;0,SUMIF('SOURCE CN'!$F:$F,$A35 &amp; "?", 'SOURCE CN'!$C:$C),"..."))</f>
        <v>...</v>
      </c>
      <c r="O35" s="586" t="str">
        <f>IF(COUNTIF('SOURCE NFPS'!$F:$F,$A35)&gt;0,SUMIF('SOURCE NFPS'!$F:$F,$A35,'SOURCE NFPS'!$C:$C),IF(COUNTIF('SOURCE NFPS'!$F:$F,$A35 &amp; "?")&gt;0,SUMIF('SOURCE NFPS'!$F:$F,$A35 &amp; "?", 'SOURCE NFPS'!$C:$C),IF(COUNT(L35:N35)&gt;0,SUM(L35:N35),"...")))</f>
        <v>...</v>
      </c>
      <c r="Q35" s="563">
        <f t="shared" si="0"/>
        <v>0</v>
      </c>
      <c r="R35" s="564">
        <f t="shared" si="1"/>
        <v>0</v>
      </c>
      <c r="S35" s="565">
        <f t="shared" si="2"/>
        <v>0</v>
      </c>
      <c r="U35" s="144">
        <v>9216</v>
      </c>
      <c r="V35" s="144" t="str">
        <f t="shared" si="3"/>
        <v>A9216</v>
      </c>
    </row>
    <row r="36" spans="1:22" ht="9.75" customHeight="1">
      <c r="A36" s="676">
        <v>9217</v>
      </c>
      <c r="B36" s="151" t="s">
        <v>1345</v>
      </c>
      <c r="C36" s="4" t="s">
        <v>1063</v>
      </c>
      <c r="D36" s="586" t="str">
        <f>IF(COUNTIF('SOURCE BA'!$F:$F,$A36)&gt;0,SUMIF('SOURCE BA'!$F:$F,$A36,'SOURCE BA'!$C:$C),IF(COUNTIF('SOURCE BA'!$F:$F,$A36 &amp; "?")&gt;0,SUMIF('SOURCE BA'!$F:$F,$A36 &amp; "?", 'SOURCE BA'!$C:$C),"..."))</f>
        <v>...</v>
      </c>
      <c r="E36" s="586" t="str">
        <f>IF(COUNTIF('SOURCE EA'!$F:$F,$A36)&gt;0,SUMIF('SOURCE EA'!$F:$F,$A36,'SOURCE EA'!$C:$C),IF(COUNTIF('SOURCE EA'!$F:$F,$A36 &amp; "?")&gt;0,SUMIF('SOURCE EA'!$F:$F,$A36 &amp; "?", 'SOURCE EA'!$C:$C),"..."))</f>
        <v>...</v>
      </c>
      <c r="F36" s="586" t="str">
        <f>IF(COUNTIF('SOURCE SS'!$F:$F,$A36)&gt;0,SUMIF('SOURCE SS'!$F:$F,$A36,'SOURCE SS'!$C:$C),IF(COUNTIF('SOURCE SS'!$F:$F,$A36 &amp; "?")&gt;0,SUMIF('SOURCE SS'!$F:$F,$A36 &amp; "?", 'SOURCE SS'!$C:$C),"..."))</f>
        <v>...</v>
      </c>
      <c r="G36" s="586" t="str">
        <f>IF(COUNTIF('SOURCE CC'!$F:$F,$A36)&gt;0,SUMIF('SOURCE CC'!$F:$F,$A36,'SOURCE CC'!$C:$C),IF(COUNTIF('SOURCE CC'!$F:$F,$A36 &amp; "?")&gt;0,SUMIF('SOURCE CC'!$F:$F,$A36 &amp; "?", 'SOURCE CC'!$C:$C),"..."))</f>
        <v>...</v>
      </c>
      <c r="H36" s="586" t="str">
        <f>IF(COUNTIF('SOURCE CG'!$F:$F,$A36)&gt;0,SUMIF('SOURCE CG'!$F:$F,$A36,'SOURCE CG'!$C:$C),IF(COUNTIF('SOURCE CG'!$F:$F,$A36 &amp; "?")&gt;0,SUMIF('SOURCE CG'!$F:$F,$A36 &amp; "?", 'SOURCE CG'!$C:$C),IF(COUNT(D36:G36)&gt;0,SUM(D36:G36),"...")))</f>
        <v>...</v>
      </c>
      <c r="I36" s="586" t="str">
        <f>IF(COUNTIF('SOURCE SG'!$F:$F,$A36)&gt;0,SUMIF('SOURCE SG'!$F:$F,$A36,'SOURCE SG'!$C:$C),IF(COUNTIF('SOURCE SG'!$F:$F,$A36 &amp; "?")&gt;0,SUMIF('SOURCE SG'!$F:$F,$A36 &amp; "?", 'SOURCE SG'!$C:$C),"..."))</f>
        <v>...</v>
      </c>
      <c r="J36" s="586" t="str">
        <f>IF(COUNTIF('SOURCE LG'!$F:$F,$A36)&gt;0,SUMIF('SOURCE LG'!$F:$F,$A36,'SOURCE LG'!$C:$C),IF(COUNTIF('SOURCE LG'!$F:$F,$A36 &amp; "?")&gt;0,SUMIF('SOURCE LG'!$F:$F,$A36 &amp; "?", 'SOURCE LG'!$C:$C),"..."))</f>
        <v>...</v>
      </c>
      <c r="K36" s="586" t="str">
        <f>IF(COUNTIF('SOURCE CT'!$F:$F,$A36)&gt;0,SUMIF('SOURCE CT'!$F:$F,$A36,'SOURCE CT'!$C:$C),IF(COUNTIF('SOURCE CT'!$F:$F,$A36 &amp; "?")&gt;0,SUMIF('SOURCE CT'!$F:$F,$A36 &amp; "?", 'SOURCE CT'!$C:$C),"..."))</f>
        <v>...</v>
      </c>
      <c r="L36" s="586" t="str">
        <f>IF(COUNTIF('SOURCE GG'!$F:$F,$A36)&gt;0,SUMIF('SOURCE GG'!$F:$F,$A36,'SOURCE GG'!$C:$C),IF(COUNTIF('SOURCE GG'!$F:$F,$A36 &amp; "?")&gt;0,SUMIF('SOURCE GG'!$F:$F,$A36 &amp; "?", 'SOURCE GG'!$C:$C),IF(COUNT(H36:K36)&gt;0,SUM(H36:K36),"...")))</f>
        <v>...</v>
      </c>
      <c r="M36" s="586" t="str">
        <f>IF(COUNTIF('SOURCE NFPC'!$F:$F,$A36)&gt;0,SUMIF('SOURCE NFPC'!$F:$F,$A36,'SOURCE NFPC'!$C:$C),IF(COUNTIF('SOURCE NFPC'!$F:$F,$A36 &amp; "?")&gt;0,SUMIF('SOURCE NFPC'!$F:$F,$A36 &amp; "?", 'SOURCE NFPC'!$C:$C),"..."))</f>
        <v>...</v>
      </c>
      <c r="N36" s="586" t="str">
        <f>IF(COUNTIF('SOURCE CN'!$F:$F,$A36)&gt;0,SUMIF('SOURCE CN'!$F:$F,$A36,'SOURCE CN'!$C:$C),IF(COUNTIF('SOURCE CN'!$F:$F,$A36 &amp; "?")&gt;0,SUMIF('SOURCE CN'!$F:$F,$A36 &amp; "?", 'SOURCE CN'!$C:$C),"..."))</f>
        <v>...</v>
      </c>
      <c r="O36" s="586" t="str">
        <f>IF(COUNTIF('SOURCE NFPS'!$F:$F,$A36)&gt;0,SUMIF('SOURCE NFPS'!$F:$F,$A36,'SOURCE NFPS'!$C:$C),IF(COUNTIF('SOURCE NFPS'!$F:$F,$A36 &amp; "?")&gt;0,SUMIF('SOURCE NFPS'!$F:$F,$A36 &amp; "?", 'SOURCE NFPS'!$C:$C),IF(COUNT(L36:N36)&gt;0,SUM(L36:N36),"...")))</f>
        <v>...</v>
      </c>
      <c r="Q36" s="563">
        <f t="shared" si="0"/>
        <v>0</v>
      </c>
      <c r="R36" s="564">
        <f t="shared" si="1"/>
        <v>0</v>
      </c>
      <c r="S36" s="565">
        <f t="shared" si="2"/>
        <v>0</v>
      </c>
      <c r="U36" s="144">
        <v>9217</v>
      </c>
      <c r="V36" s="144" t="str">
        <f t="shared" si="3"/>
        <v>A9217</v>
      </c>
    </row>
    <row r="37" spans="1:22" ht="9.75" customHeight="1">
      <c r="A37" s="676">
        <v>9218</v>
      </c>
      <c r="B37" s="151" t="s">
        <v>411</v>
      </c>
      <c r="C37" s="4" t="s">
        <v>1063</v>
      </c>
      <c r="D37" s="586" t="str">
        <f>IF(COUNTIF('SOURCE BA'!$F:$F,$A37)&gt;0,SUMIF('SOURCE BA'!$F:$F,$A37,'SOURCE BA'!$C:$C),IF(COUNTIF('SOURCE BA'!$F:$F,$A37 &amp; "?")&gt;0,SUMIF('SOURCE BA'!$F:$F,$A37 &amp; "?", 'SOURCE BA'!$C:$C),"..."))</f>
        <v>...</v>
      </c>
      <c r="E37" s="586" t="str">
        <f>IF(COUNTIF('SOURCE EA'!$F:$F,$A37)&gt;0,SUMIF('SOURCE EA'!$F:$F,$A37,'SOURCE EA'!$C:$C),IF(COUNTIF('SOURCE EA'!$F:$F,$A37 &amp; "?")&gt;0,SUMIF('SOURCE EA'!$F:$F,$A37 &amp; "?", 'SOURCE EA'!$C:$C),"..."))</f>
        <v>...</v>
      </c>
      <c r="F37" s="586" t="str">
        <f>IF(COUNTIF('SOURCE SS'!$F:$F,$A37)&gt;0,SUMIF('SOURCE SS'!$F:$F,$A37,'SOURCE SS'!$C:$C),IF(COUNTIF('SOURCE SS'!$F:$F,$A37 &amp; "?")&gt;0,SUMIF('SOURCE SS'!$F:$F,$A37 &amp; "?", 'SOURCE SS'!$C:$C),"..."))</f>
        <v>...</v>
      </c>
      <c r="G37" s="586" t="str">
        <f>IF(COUNTIF('SOURCE CC'!$F:$F,$A37)&gt;0,SUMIF('SOURCE CC'!$F:$F,$A37,'SOURCE CC'!$C:$C),IF(COUNTIF('SOURCE CC'!$F:$F,$A37 &amp; "?")&gt;0,SUMIF('SOURCE CC'!$F:$F,$A37 &amp; "?", 'SOURCE CC'!$C:$C),"..."))</f>
        <v>...</v>
      </c>
      <c r="H37" s="586" t="str">
        <f>IF(COUNTIF('SOURCE CG'!$F:$F,$A37)&gt;0,SUMIF('SOURCE CG'!$F:$F,$A37,'SOURCE CG'!$C:$C),IF(COUNTIF('SOURCE CG'!$F:$F,$A37 &amp; "?")&gt;0,SUMIF('SOURCE CG'!$F:$F,$A37 &amp; "?", 'SOURCE CG'!$C:$C),IF(COUNT(D37:G37)&gt;0,SUM(D37:G37),"...")))</f>
        <v>...</v>
      </c>
      <c r="I37" s="586" t="str">
        <f>IF(COUNTIF('SOURCE SG'!$F:$F,$A37)&gt;0,SUMIF('SOURCE SG'!$F:$F,$A37,'SOURCE SG'!$C:$C),IF(COUNTIF('SOURCE SG'!$F:$F,$A37 &amp; "?")&gt;0,SUMIF('SOURCE SG'!$F:$F,$A37 &amp; "?", 'SOURCE SG'!$C:$C),"..."))</f>
        <v>...</v>
      </c>
      <c r="J37" s="586" t="str">
        <f>IF(COUNTIF('SOURCE LG'!$F:$F,$A37)&gt;0,SUMIF('SOURCE LG'!$F:$F,$A37,'SOURCE LG'!$C:$C),IF(COUNTIF('SOURCE LG'!$F:$F,$A37 &amp; "?")&gt;0,SUMIF('SOURCE LG'!$F:$F,$A37 &amp; "?", 'SOURCE LG'!$C:$C),"..."))</f>
        <v>...</v>
      </c>
      <c r="K37" s="586" t="str">
        <f>IF(COUNTIF('SOURCE CT'!$F:$F,$A37)&gt;0,SUMIF('SOURCE CT'!$F:$F,$A37,'SOURCE CT'!$C:$C),IF(COUNTIF('SOURCE CT'!$F:$F,$A37 &amp; "?")&gt;0,SUMIF('SOURCE CT'!$F:$F,$A37 &amp; "?", 'SOURCE CT'!$C:$C),"..."))</f>
        <v>...</v>
      </c>
      <c r="L37" s="586" t="str">
        <f>IF(COUNTIF('SOURCE GG'!$F:$F,$A37)&gt;0,SUMIF('SOURCE GG'!$F:$F,$A37,'SOURCE GG'!$C:$C),IF(COUNTIF('SOURCE GG'!$F:$F,$A37 &amp; "?")&gt;0,SUMIF('SOURCE GG'!$F:$F,$A37 &amp; "?", 'SOURCE GG'!$C:$C),IF(COUNT(H37:K37)&gt;0,SUM(H37:K37),"...")))</f>
        <v>...</v>
      </c>
      <c r="M37" s="586" t="str">
        <f>IF(COUNTIF('SOURCE NFPC'!$F:$F,$A37)&gt;0,SUMIF('SOURCE NFPC'!$F:$F,$A37,'SOURCE NFPC'!$C:$C),IF(COUNTIF('SOURCE NFPC'!$F:$F,$A37 &amp; "?")&gt;0,SUMIF('SOURCE NFPC'!$F:$F,$A37 &amp; "?", 'SOURCE NFPC'!$C:$C),"..."))</f>
        <v>...</v>
      </c>
      <c r="N37" s="586" t="str">
        <f>IF(COUNTIF('SOURCE CN'!$F:$F,$A37)&gt;0,SUMIF('SOURCE CN'!$F:$F,$A37,'SOURCE CN'!$C:$C),IF(COUNTIF('SOURCE CN'!$F:$F,$A37 &amp; "?")&gt;0,SUMIF('SOURCE CN'!$F:$F,$A37 &amp; "?", 'SOURCE CN'!$C:$C),"..."))</f>
        <v>...</v>
      </c>
      <c r="O37" s="586" t="str">
        <f>IF(COUNTIF('SOURCE NFPS'!$F:$F,$A37)&gt;0,SUMIF('SOURCE NFPS'!$F:$F,$A37,'SOURCE NFPS'!$C:$C),IF(COUNTIF('SOURCE NFPS'!$F:$F,$A37 &amp; "?")&gt;0,SUMIF('SOURCE NFPS'!$F:$F,$A37 &amp; "?", 'SOURCE NFPS'!$C:$C),IF(COUNT(L37:N37)&gt;0,SUM(L37:N37),"...")))</f>
        <v>...</v>
      </c>
      <c r="Q37" s="563">
        <f t="shared" si="0"/>
        <v>0</v>
      </c>
      <c r="R37" s="564">
        <f t="shared" si="1"/>
        <v>0</v>
      </c>
      <c r="S37" s="565">
        <f t="shared" si="2"/>
        <v>0</v>
      </c>
      <c r="U37" s="144">
        <v>9218</v>
      </c>
      <c r="V37" s="144" t="str">
        <f t="shared" si="3"/>
        <v>A9218</v>
      </c>
    </row>
    <row r="38" spans="1:22" ht="15" customHeight="1">
      <c r="A38" s="675">
        <v>922</v>
      </c>
      <c r="B38" s="150" t="s">
        <v>2336</v>
      </c>
      <c r="C38" s="4" t="s">
        <v>1063</v>
      </c>
      <c r="D38" s="639" t="str">
        <f>IF(COUNTIF('SOURCE BA'!$F:$F,$A38)&gt;0,SUMIF('SOURCE BA'!$F:$F,$A38,'SOURCE BA'!$C:$C),IF(COUNT(D39:D46)&gt;0, SUM(D39:D46),IF(COUNTIF('SOURCE BA'!$F:$F,$A38 &amp; "?")&gt;0,SUMIF('SOURCE BA'!$F:$F,$A38 &amp; "?", 'SOURCE BA'!$C:$C),"...")))</f>
        <v>...</v>
      </c>
      <c r="E38" s="639" t="str">
        <f>IF(COUNTIF('SOURCE EA'!$F:$F,$A38)&gt;0,SUMIF('SOURCE EA'!$F:$F,$A38,'SOURCE EA'!$C:$C),IF(COUNT(E39:E46)&gt;0, SUM(E39:E46),IF(COUNTIF('SOURCE EA'!$F:$F,$A38 &amp; "?")&gt;0,SUMIF('SOURCE EA'!$F:$F,$A38 &amp; "?", 'SOURCE EA'!$C:$C),"...")))</f>
        <v>...</v>
      </c>
      <c r="F38" s="639" t="str">
        <f>IF(COUNTIF('SOURCE SS'!$F:$F,$A38)&gt;0,SUMIF('SOURCE SS'!$F:$F,$A38,'SOURCE SS'!$C:$C),IF(COUNT(F39:F46)&gt;0, SUM(F39:F46),IF(COUNTIF('SOURCE SS'!$F:$F,$A38 &amp; "?")&gt;0,SUMIF('SOURCE SS'!$F:$F,$A38 &amp; "?", 'SOURCE SS'!$C:$C),"...")))</f>
        <v>...</v>
      </c>
      <c r="G38" s="639" t="str">
        <f>IF(COUNTIF('SOURCE CC'!$F:$F,$A38)&gt;0,SUMIF('SOURCE CC'!$F:$F,$A38,'SOURCE CC'!$C:$C),IF(COUNT(G39:G46)&gt;0, SUM(G39:G46),IF(COUNTIF('SOURCE CC'!$F:$F,$A38 &amp; "?")&gt;0,SUMIF('SOURCE CC'!$F:$F,$A38 &amp; "?", 'SOURCE CC'!$C:$C),"...")))</f>
        <v>...</v>
      </c>
      <c r="H38" s="639" t="str">
        <f>IF(COUNTIF('SOURCE CG'!$F:$F,$A38)&gt;0,SUMIF('SOURCE CG'!$F:$F,$A38,'SOURCE CG'!$C:$C),IF(COUNT(H39:H46)&gt;0, SUM(H39:H46),IF(COUNTIF('SOURCE CG'!$F:$F,$A38 &amp; "?")&gt;0,SUMIF('SOURCE CG'!$F:$F,$A38 &amp; "?", 'SOURCE CG'!$C:$C),IF(COUNT(D38:G38)&gt;0,SUM(D38:G38),"..."))))</f>
        <v>...</v>
      </c>
      <c r="I38" s="639" t="str">
        <f>IF(COUNTIF('SOURCE SG'!$F:$F,$A38)&gt;0,SUMIF('SOURCE SG'!$F:$F,$A38,'SOURCE SG'!$C:$C),IF(COUNT(I39:I46)&gt;0, SUM(I39:I46),IF(COUNTIF('SOURCE SG'!$F:$F,$A38 &amp; "?")&gt;0,SUMIF('SOURCE SG'!$F:$F,$A38 &amp; "?", 'SOURCE SG'!$C:$C),"...")))</f>
        <v>...</v>
      </c>
      <c r="J38" s="639" t="str">
        <f>IF(COUNTIF('SOURCE LG'!$F:$F,$A38)&gt;0,SUMIF('SOURCE LG'!$F:$F,$A38,'SOURCE LG'!$C:$C),IF(COUNT(J39:J46)&gt;0, SUM(J39:J46),IF(COUNTIF('SOURCE LG'!$F:$F,$A38 &amp; "?")&gt;0,SUMIF('SOURCE LG'!$F:$F,$A38 &amp; "?", 'SOURCE LG'!$C:$C),"...")))</f>
        <v>...</v>
      </c>
      <c r="K38" s="639" t="str">
        <f>IF(COUNTIF('SOURCE CT'!$F:$F,$A38)&gt;0,SUMIF('SOURCE CT'!$F:$F,$A38,'SOURCE CT'!$C:$C),IF(COUNT(K39:K46)&gt;0, SUM(K39:K46),IF(COUNTIF('SOURCE CT'!$F:$F,$A38 &amp; "?")&gt;0,SUMIF('SOURCE CT'!$F:$F,$A38 &amp; "?", 'SOURCE CT'!$C:$C),"...")))</f>
        <v>...</v>
      </c>
      <c r="L38" s="639" t="str">
        <f>IF(COUNTIF('SOURCE GG'!$F:$F,$A38)&gt;0,SUMIF('SOURCE GG'!$F:$F,$A38,'SOURCE GG'!$C:$C),IF(COUNT(L39:L46)&gt;0, SUM(L39:L46),IF(COUNTIF('SOURCE GG'!$F:$F,$A38 &amp; "?")&gt;0,SUMIF('SOURCE GG'!$F:$F,$A38 &amp; "?", 'SOURCE GG'!$C:$C),IF(COUNT(H38:K38)&gt;0,SUM(H38:K38),"..."))))</f>
        <v>...</v>
      </c>
      <c r="M38" s="639" t="str">
        <f>IF(COUNTIF('SOURCE NFPC'!$F:$F,$A38)&gt;0,SUMIF('SOURCE NFPC'!$F:$F,$A38,'SOURCE NFPC'!$C:$C),IF(COUNT(M39:M46)&gt;0, SUM(M39:M46),IF(COUNTIF('SOURCE NFPC'!$F:$F,$A38 &amp; "?")&gt;0,SUMIF('SOURCE NFPC'!$F:$F,$A38 &amp; "?", 'SOURCE NFPC'!$C:$C),"...")))</f>
        <v>...</v>
      </c>
      <c r="N38" s="639" t="str">
        <f>IF(COUNTIF('SOURCE CN'!$F:$F,$A38)&gt;0,SUMIF('SOURCE CN'!$F:$F,$A38,'SOURCE CN'!$C:$C),IF(COUNT(N39:N46)&gt;0, SUM(N39:N46),IF(COUNTIF('SOURCE CN'!$F:$F,$A38 &amp; "?")&gt;0,SUMIF('SOURCE CN'!$F:$F,$A38 &amp; "?", 'SOURCE CN'!$C:$C),"...")))</f>
        <v>...</v>
      </c>
      <c r="O38" s="639" t="str">
        <f>IF(COUNTIF('SOURCE NFPS'!$F:$F,$A38)&gt;0,SUMIF('SOURCE NFPS'!$F:$F,$A38,'SOURCE NFPS'!$C:$C),IF(COUNT(O39:O46)&gt;0, SUM(O39:O46),IF(COUNTIF('SOURCE NFPS'!$F:$F,$A38 &amp; "?")&gt;0,SUMIF('SOURCE NFPS'!$F:$F,$A38 &amp; "?", 'SOURCE NFPS'!$C:$C),IF(COUNT(L38:N38)&gt;0,SUM(L38:N38),"..."))))</f>
        <v>...</v>
      </c>
      <c r="Q38" s="563">
        <f t="shared" si="0"/>
        <v>0</v>
      </c>
      <c r="R38" s="564">
        <f t="shared" si="1"/>
        <v>0</v>
      </c>
      <c r="S38" s="565">
        <f t="shared" si="2"/>
        <v>0</v>
      </c>
      <c r="U38" s="149">
        <v>922</v>
      </c>
      <c r="V38" s="149" t="str">
        <f t="shared" si="3"/>
        <v>A922</v>
      </c>
    </row>
    <row r="39" spans="1:22" ht="9.75" customHeight="1">
      <c r="A39" s="676">
        <v>9221</v>
      </c>
      <c r="B39" s="151" t="s">
        <v>2319</v>
      </c>
      <c r="C39" s="4"/>
      <c r="D39" s="586" t="str">
        <f>IF(COUNTIF('SOURCE BA'!$F:$F,$A39)&gt;0,SUMIF('SOURCE BA'!$F:$F,$A39,'SOURCE BA'!$C:$C),IF(COUNTIF('SOURCE BA'!$F:$F,$A39 &amp; "?")&gt;0,SUMIF('SOURCE BA'!$F:$F,$A39 &amp; "?", 'SOURCE BA'!$C:$C),"..."))</f>
        <v>...</v>
      </c>
      <c r="E39" s="586" t="str">
        <f>IF(COUNTIF('SOURCE EA'!$F:$F,$A39)&gt;0,SUMIF('SOURCE EA'!$F:$F,$A39,'SOURCE EA'!$C:$C),IF(COUNTIF('SOURCE EA'!$F:$F,$A39 &amp; "?")&gt;0,SUMIF('SOURCE EA'!$F:$F,$A39 &amp; "?", 'SOURCE EA'!$C:$C),"..."))</f>
        <v>...</v>
      </c>
      <c r="F39" s="586" t="str">
        <f>IF(COUNTIF('SOURCE SS'!$F:$F,$A39)&gt;0,SUMIF('SOURCE SS'!$F:$F,$A39,'SOURCE SS'!$C:$C),IF(COUNTIF('SOURCE SS'!$F:$F,$A39 &amp; "?")&gt;0,SUMIF('SOURCE SS'!$F:$F,$A39 &amp; "?", 'SOURCE SS'!$C:$C),"..."))</f>
        <v>...</v>
      </c>
      <c r="G39" s="586" t="str">
        <f>IF(COUNTIF('SOURCE CC'!$F:$F,$A39)&gt;0,SUMIF('SOURCE CC'!$F:$F,$A39,'SOURCE CC'!$C:$C),IF(COUNTIF('SOURCE CC'!$F:$F,$A39 &amp; "?")&gt;0,SUMIF('SOURCE CC'!$F:$F,$A39 &amp; "?", 'SOURCE CC'!$C:$C),"..."))</f>
        <v>...</v>
      </c>
      <c r="H39" s="640" t="str">
        <f>IF(COUNTIF('SOURCE CG'!$F:$F,$A39)&gt;0,SUMIF('SOURCE CG'!$F:$F,$A39,'SOURCE CG'!$C:$C),IF(COUNTIF('SOURCE CG'!$F:$F,$A39 &amp; "?")&gt;0,SUMIF('SOURCE CG'!$F:$F,$A39 &amp; "?", 'SOURCE CG'!$C:$C),IF(COUNT(D39:G39)&gt;0,SUM(D39:G39),"...")))</f>
        <v>...</v>
      </c>
      <c r="I39" s="586" t="str">
        <f>IF(COUNTIF('SOURCE SG'!$F:$F,$A39)&gt;0,SUMIF('SOURCE SG'!$F:$F,$A39,'SOURCE SG'!$C:$C),IF(COUNTIF('SOURCE SG'!$F:$F,$A39 &amp; "?")&gt;0,SUMIF('SOURCE SG'!$F:$F,$A39 &amp; "?", 'SOURCE SG'!$C:$C),"..."))</f>
        <v>...</v>
      </c>
      <c r="J39" s="586" t="str">
        <f>IF(COUNTIF('SOURCE LG'!$F:$F,$A39)&gt;0,SUMIF('SOURCE LG'!$F:$F,$A39,'SOURCE LG'!$C:$C),IF(COUNTIF('SOURCE LG'!$F:$F,$A39 &amp; "?")&gt;0,SUMIF('SOURCE LG'!$F:$F,$A39 &amp; "?", 'SOURCE LG'!$C:$C),"..."))</f>
        <v>...</v>
      </c>
      <c r="K39" s="586" t="str">
        <f>IF(COUNTIF('SOURCE CT'!$F:$F,$A39)&gt;0,SUMIF('SOURCE CT'!$F:$F,$A39,'SOURCE CT'!$C:$C),IF(COUNTIF('SOURCE CT'!$F:$F,$A39 &amp; "?")&gt;0,SUMIF('SOURCE CT'!$F:$F,$A39 &amp; "?", 'SOURCE CT'!$C:$C),"..."))</f>
        <v>...</v>
      </c>
      <c r="L39" s="641" t="str">
        <f>IF(COUNTIF('SOURCE GG'!$F:$F,$A39)&gt;0,SUMIF('SOURCE GG'!$F:$F,$A39,'SOURCE GG'!$C:$C),IF(COUNTIF('SOURCE GG'!$F:$F,$A39 &amp; "?")&gt;0,SUMIF('SOURCE GG'!$F:$F,$A39 &amp; "?", 'SOURCE GG'!$C:$C),IF(COUNT(H39:K39)&gt;0,SUM(H39:K39),"...")))</f>
        <v>...</v>
      </c>
      <c r="M39" s="586" t="str">
        <f>IF(COUNTIF('SOURCE NFPC'!$F:$F,$A39)&gt;0,SUMIF('SOURCE NFPC'!$F:$F,$A39,'SOURCE NFPC'!$C:$C),IF(COUNTIF('SOURCE NFPC'!$F:$F,$A39 &amp; "?")&gt;0,SUMIF('SOURCE NFPC'!$F:$F,$A39 &amp; "?", 'SOURCE NFPC'!$C:$C),"..."))</f>
        <v>...</v>
      </c>
      <c r="N39" s="586" t="str">
        <f>IF(COUNTIF('SOURCE CN'!$F:$F,$A39)&gt;0,SUMIF('SOURCE CN'!$F:$F,$A39,'SOURCE CN'!$C:$C),IF(COUNTIF('SOURCE CN'!$F:$F,$A39 &amp; "?")&gt;0,SUMIF('SOURCE CN'!$F:$F,$A39 &amp; "?", 'SOURCE CN'!$C:$C),"..."))</f>
        <v>...</v>
      </c>
      <c r="O39" s="586" t="str">
        <f>IF(COUNTIF('SOURCE NFPS'!$F:$F,$A39)&gt;0,SUMIF('SOURCE NFPS'!$F:$F,$A39,'SOURCE NFPS'!$C:$C),IF(COUNTIF('SOURCE NFPS'!$F:$F,$A39 &amp; "?")&gt;0,SUMIF('SOURCE NFPS'!$F:$F,$A39 &amp; "?", 'SOURCE NFPS'!$C:$C),IF(COUNT(L39:N39)&gt;0,SUM(L39:N39),"...")))</f>
        <v>...</v>
      </c>
      <c r="Q39" s="563"/>
      <c r="R39" s="564"/>
      <c r="S39" s="565"/>
      <c r="U39" s="144"/>
      <c r="V39" s="144"/>
    </row>
    <row r="40" spans="1:22" ht="9.75" customHeight="1">
      <c r="A40" s="676">
        <v>9222</v>
      </c>
      <c r="B40" s="151" t="s">
        <v>2359</v>
      </c>
      <c r="C40" s="4" t="s">
        <v>1063</v>
      </c>
      <c r="D40" s="586" t="str">
        <f>IF(COUNTIF('SOURCE BA'!$F:$F,$A40)&gt;0,SUMIF('SOURCE BA'!$F:$F,$A40,'SOURCE BA'!$C:$C),IF(COUNTIF('SOURCE BA'!$F:$F,$A40 &amp; "?")&gt;0,SUMIF('SOURCE BA'!$F:$F,$A40 &amp; "?", 'SOURCE BA'!$C:$C),"..."))</f>
        <v>...</v>
      </c>
      <c r="E40" s="586" t="str">
        <f>IF(COUNTIF('SOURCE EA'!$F:$F,$A40)&gt;0,SUMIF('SOURCE EA'!$F:$F,$A40,'SOURCE EA'!$C:$C),IF(COUNTIF('SOURCE EA'!$F:$F,$A40 &amp; "?")&gt;0,SUMIF('SOURCE EA'!$F:$F,$A40 &amp; "?", 'SOURCE EA'!$C:$C),"..."))</f>
        <v>...</v>
      </c>
      <c r="F40" s="586" t="str">
        <f>IF(COUNTIF('SOURCE SS'!$F:$F,$A40)&gt;0,SUMIF('SOURCE SS'!$F:$F,$A40,'SOURCE SS'!$C:$C),IF(COUNTIF('SOURCE SS'!$F:$F,$A40 &amp; "?")&gt;0,SUMIF('SOURCE SS'!$F:$F,$A40 &amp; "?", 'SOURCE SS'!$C:$C),"..."))</f>
        <v>...</v>
      </c>
      <c r="G40" s="586" t="str">
        <f>IF(COUNTIF('SOURCE CC'!$F:$F,$A40)&gt;0,SUMIF('SOURCE CC'!$F:$F,$A40,'SOURCE CC'!$C:$C),IF(COUNTIF('SOURCE CC'!$F:$F,$A40 &amp; "?")&gt;0,SUMIF('SOURCE CC'!$F:$F,$A40 &amp; "?", 'SOURCE CC'!$C:$C),"..."))</f>
        <v>...</v>
      </c>
      <c r="H40" s="640" t="str">
        <f>IF(COUNTIF('SOURCE CG'!$F:$F,$A40)&gt;0,SUMIF('SOURCE CG'!$F:$F,$A40,'SOURCE CG'!$C:$C),IF(COUNTIF('SOURCE CG'!$F:$F,$A40 &amp; "?")&gt;0,SUMIF('SOURCE CG'!$F:$F,$A40 &amp; "?", 'SOURCE CG'!$C:$C),IF(COUNT(D40:G40)&gt;0,SUM(D40:G40),"...")))</f>
        <v>...</v>
      </c>
      <c r="I40" s="586" t="str">
        <f>IF(COUNTIF('SOURCE SG'!$F:$F,$A40)&gt;0,SUMIF('SOURCE SG'!$F:$F,$A40,'SOURCE SG'!$C:$C),IF(COUNTIF('SOURCE SG'!$F:$F,$A40 &amp; "?")&gt;0,SUMIF('SOURCE SG'!$F:$F,$A40 &amp; "?", 'SOURCE SG'!$C:$C),"..."))</f>
        <v>...</v>
      </c>
      <c r="J40" s="586" t="str">
        <f>IF(COUNTIF('SOURCE LG'!$F:$F,$A40)&gt;0,SUMIF('SOURCE LG'!$F:$F,$A40,'SOURCE LG'!$C:$C),IF(COUNTIF('SOURCE LG'!$F:$F,$A40 &amp; "?")&gt;0,SUMIF('SOURCE LG'!$F:$F,$A40 &amp; "?", 'SOURCE LG'!$C:$C),"..."))</f>
        <v>...</v>
      </c>
      <c r="K40" s="586" t="str">
        <f>IF(COUNTIF('SOURCE CT'!$F:$F,$A40)&gt;0,SUMIF('SOURCE CT'!$F:$F,$A40,'SOURCE CT'!$C:$C),IF(COUNTIF('SOURCE CT'!$F:$F,$A40 &amp; "?")&gt;0,SUMIF('SOURCE CT'!$F:$F,$A40 &amp; "?", 'SOURCE CT'!$C:$C),"..."))</f>
        <v>...</v>
      </c>
      <c r="L40" s="641" t="str">
        <f>IF(COUNTIF('SOURCE GG'!$F:$F,$A40)&gt;0,SUMIF('SOURCE GG'!$F:$F,$A40,'SOURCE GG'!$C:$C),IF(COUNTIF('SOURCE GG'!$F:$F,$A40 &amp; "?")&gt;0,SUMIF('SOURCE GG'!$F:$F,$A40 &amp; "?", 'SOURCE GG'!$C:$C),IF(COUNT(H40:K40)&gt;0,SUM(H40:K40),"...")))</f>
        <v>...</v>
      </c>
      <c r="M40" s="586" t="str">
        <f>IF(COUNTIF('SOURCE NFPC'!$F:$F,$A40)&gt;0,SUMIF('SOURCE NFPC'!$F:$F,$A40,'SOURCE NFPC'!$C:$C),IF(COUNTIF('SOURCE NFPC'!$F:$F,$A40 &amp; "?")&gt;0,SUMIF('SOURCE NFPC'!$F:$F,$A40 &amp; "?", 'SOURCE NFPC'!$C:$C),"..."))</f>
        <v>...</v>
      </c>
      <c r="N40" s="586" t="str">
        <f>IF(COUNTIF('SOURCE CN'!$F:$F,$A40)&gt;0,SUMIF('SOURCE CN'!$F:$F,$A40,'SOURCE CN'!$C:$C),IF(COUNTIF('SOURCE CN'!$F:$F,$A40 &amp; "?")&gt;0,SUMIF('SOURCE CN'!$F:$F,$A40 &amp; "?", 'SOURCE CN'!$C:$C),"..."))</f>
        <v>...</v>
      </c>
      <c r="O40" s="586" t="str">
        <f>IF(COUNTIF('SOURCE NFPS'!$F:$F,$A40)&gt;0,SUMIF('SOURCE NFPS'!$F:$F,$A40,'SOURCE NFPS'!$C:$C),IF(COUNTIF('SOURCE NFPS'!$F:$F,$A40 &amp; "?")&gt;0,SUMIF('SOURCE NFPS'!$F:$F,$A40 &amp; "?", 'SOURCE NFPS'!$C:$C),IF(COUNT(L40:N40)&gt;0,SUM(L40:N40),"...")))</f>
        <v>...</v>
      </c>
      <c r="Q40" s="563">
        <f t="shared" si="0"/>
        <v>0</v>
      </c>
      <c r="R40" s="564">
        <f t="shared" si="1"/>
        <v>0</v>
      </c>
      <c r="S40" s="565">
        <f t="shared" si="2"/>
        <v>0</v>
      </c>
      <c r="U40" s="144">
        <v>9222</v>
      </c>
      <c r="V40" s="144" t="str">
        <f t="shared" si="3"/>
        <v>A9222</v>
      </c>
    </row>
    <row r="41" spans="1:22" ht="9.75" customHeight="1">
      <c r="A41" s="676">
        <v>9223</v>
      </c>
      <c r="B41" s="151" t="s">
        <v>412</v>
      </c>
      <c r="C41" s="4" t="s">
        <v>1063</v>
      </c>
      <c r="D41" s="586" t="str">
        <f>IF(COUNTIF('SOURCE BA'!$F:$F,$A41)&gt;0,SUMIF('SOURCE BA'!$F:$F,$A41,'SOURCE BA'!$C:$C),IF(COUNTIF('SOURCE BA'!$F:$F,$A41 &amp; "?")&gt;0,SUMIF('SOURCE BA'!$F:$F,$A41 &amp; "?", 'SOURCE BA'!$C:$C),"..."))</f>
        <v>...</v>
      </c>
      <c r="E41" s="586" t="str">
        <f>IF(COUNTIF('SOURCE EA'!$F:$F,$A41)&gt;0,SUMIF('SOURCE EA'!$F:$F,$A41,'SOURCE EA'!$C:$C),IF(COUNTIF('SOURCE EA'!$F:$F,$A41 &amp; "?")&gt;0,SUMIF('SOURCE EA'!$F:$F,$A41 &amp; "?", 'SOURCE EA'!$C:$C),"..."))</f>
        <v>...</v>
      </c>
      <c r="F41" s="586" t="str">
        <f>IF(COUNTIF('SOURCE SS'!$F:$F,$A41)&gt;0,SUMIF('SOURCE SS'!$F:$F,$A41,'SOURCE SS'!$C:$C),IF(COUNTIF('SOURCE SS'!$F:$F,$A41 &amp; "?")&gt;0,SUMIF('SOURCE SS'!$F:$F,$A41 &amp; "?", 'SOURCE SS'!$C:$C),"..."))</f>
        <v>...</v>
      </c>
      <c r="G41" s="586" t="str">
        <f>IF(COUNTIF('SOURCE CC'!$F:$F,$A41)&gt;0,SUMIF('SOURCE CC'!$F:$F,$A41,'SOURCE CC'!$C:$C),IF(COUNTIF('SOURCE CC'!$F:$F,$A41 &amp; "?")&gt;0,SUMIF('SOURCE CC'!$F:$F,$A41 &amp; "?", 'SOURCE CC'!$C:$C),"..."))</f>
        <v>...</v>
      </c>
      <c r="H41" s="640" t="str">
        <f>IF(COUNTIF('SOURCE CG'!$F:$F,$A41)&gt;0,SUMIF('SOURCE CG'!$F:$F,$A41,'SOURCE CG'!$C:$C),IF(COUNTIF('SOURCE CG'!$F:$F,$A41 &amp; "?")&gt;0,SUMIF('SOURCE CG'!$F:$F,$A41 &amp; "?", 'SOURCE CG'!$C:$C),IF(COUNT(D41:G41)&gt;0,SUM(D41:G41),"...")))</f>
        <v>...</v>
      </c>
      <c r="I41" s="586" t="str">
        <f>IF(COUNTIF('SOURCE SG'!$F:$F,$A41)&gt;0,SUMIF('SOURCE SG'!$F:$F,$A41,'SOURCE SG'!$C:$C),IF(COUNTIF('SOURCE SG'!$F:$F,$A41 &amp; "?")&gt;0,SUMIF('SOURCE SG'!$F:$F,$A41 &amp; "?", 'SOURCE SG'!$C:$C),"..."))</f>
        <v>...</v>
      </c>
      <c r="J41" s="586" t="str">
        <f>IF(COUNTIF('SOURCE LG'!$F:$F,$A41)&gt;0,SUMIF('SOURCE LG'!$F:$F,$A41,'SOURCE LG'!$C:$C),IF(COUNTIF('SOURCE LG'!$F:$F,$A41 &amp; "?")&gt;0,SUMIF('SOURCE LG'!$F:$F,$A41 &amp; "?", 'SOURCE LG'!$C:$C),"..."))</f>
        <v>...</v>
      </c>
      <c r="K41" s="586" t="str">
        <f>IF(COUNTIF('SOURCE CT'!$F:$F,$A41)&gt;0,SUMIF('SOURCE CT'!$F:$F,$A41,'SOURCE CT'!$C:$C),IF(COUNTIF('SOURCE CT'!$F:$F,$A41 &amp; "?")&gt;0,SUMIF('SOURCE CT'!$F:$F,$A41 &amp; "?", 'SOURCE CT'!$C:$C),"..."))</f>
        <v>...</v>
      </c>
      <c r="L41" s="641" t="str">
        <f>IF(COUNTIF('SOURCE GG'!$F:$F,$A41)&gt;0,SUMIF('SOURCE GG'!$F:$F,$A41,'SOURCE GG'!$C:$C),IF(COUNTIF('SOURCE GG'!$F:$F,$A41 &amp; "?")&gt;0,SUMIF('SOURCE GG'!$F:$F,$A41 &amp; "?", 'SOURCE GG'!$C:$C),IF(COUNT(H41:K41)&gt;0,SUM(H41:K41),"...")))</f>
        <v>...</v>
      </c>
      <c r="M41" s="586" t="str">
        <f>IF(COUNTIF('SOURCE NFPC'!$F:$F,$A41)&gt;0,SUMIF('SOURCE NFPC'!$F:$F,$A41,'SOURCE NFPC'!$C:$C),IF(COUNTIF('SOURCE NFPC'!$F:$F,$A41 &amp; "?")&gt;0,SUMIF('SOURCE NFPC'!$F:$F,$A41 &amp; "?", 'SOURCE NFPC'!$C:$C),"..."))</f>
        <v>...</v>
      </c>
      <c r="N41" s="586" t="str">
        <f>IF(COUNTIF('SOURCE CN'!$F:$F,$A41)&gt;0,SUMIF('SOURCE CN'!$F:$F,$A41,'SOURCE CN'!$C:$C),IF(COUNTIF('SOURCE CN'!$F:$F,$A41 &amp; "?")&gt;0,SUMIF('SOURCE CN'!$F:$F,$A41 &amp; "?", 'SOURCE CN'!$C:$C),"..."))</f>
        <v>...</v>
      </c>
      <c r="O41" s="586" t="str">
        <f>IF(COUNTIF('SOURCE NFPS'!$F:$F,$A41)&gt;0,SUMIF('SOURCE NFPS'!$F:$F,$A41,'SOURCE NFPS'!$C:$C),IF(COUNTIF('SOURCE NFPS'!$F:$F,$A41 &amp; "?")&gt;0,SUMIF('SOURCE NFPS'!$F:$F,$A41 &amp; "?", 'SOURCE NFPS'!$C:$C),IF(COUNT(L41:N41)&gt;0,SUM(L41:N41),"...")))</f>
        <v>...</v>
      </c>
      <c r="Q41" s="563">
        <f t="shared" si="0"/>
        <v>0</v>
      </c>
      <c r="R41" s="564">
        <f t="shared" si="1"/>
        <v>0</v>
      </c>
      <c r="S41" s="565">
        <f t="shared" si="2"/>
        <v>0</v>
      </c>
      <c r="U41" s="144">
        <v>9223</v>
      </c>
      <c r="V41" s="144" t="str">
        <f t="shared" si="3"/>
        <v>A9223</v>
      </c>
    </row>
    <row r="42" spans="1:22" ht="9.75" customHeight="1">
      <c r="A42" s="676">
        <v>9224</v>
      </c>
      <c r="B42" s="151" t="s">
        <v>945</v>
      </c>
      <c r="C42" s="4" t="s">
        <v>1063</v>
      </c>
      <c r="D42" s="586" t="str">
        <f>IF(COUNTIF('SOURCE BA'!$F:$F,$A42)&gt;0,SUMIF('SOURCE BA'!$F:$F,$A42,'SOURCE BA'!$C:$C),IF(COUNTIF('SOURCE BA'!$F:$F,$A42 &amp; "?")&gt;0,SUMIF('SOURCE BA'!$F:$F,$A42 &amp; "?", 'SOURCE BA'!$C:$C),"..."))</f>
        <v>...</v>
      </c>
      <c r="E42" s="586" t="str">
        <f>IF(COUNTIF('SOURCE EA'!$F:$F,$A42)&gt;0,SUMIF('SOURCE EA'!$F:$F,$A42,'SOURCE EA'!$C:$C),IF(COUNTIF('SOURCE EA'!$F:$F,$A42 &amp; "?")&gt;0,SUMIF('SOURCE EA'!$F:$F,$A42 &amp; "?", 'SOURCE EA'!$C:$C),"..."))</f>
        <v>...</v>
      </c>
      <c r="F42" s="586" t="str">
        <f>IF(COUNTIF('SOURCE SS'!$F:$F,$A42)&gt;0,SUMIF('SOURCE SS'!$F:$F,$A42,'SOURCE SS'!$C:$C),IF(COUNTIF('SOURCE SS'!$F:$F,$A42 &amp; "?")&gt;0,SUMIF('SOURCE SS'!$F:$F,$A42 &amp; "?", 'SOURCE SS'!$C:$C),"..."))</f>
        <v>...</v>
      </c>
      <c r="G42" s="586" t="str">
        <f>IF(COUNTIF('SOURCE CC'!$F:$F,$A42)&gt;0,SUMIF('SOURCE CC'!$F:$F,$A42,'SOURCE CC'!$C:$C),IF(COUNTIF('SOURCE CC'!$F:$F,$A42 &amp; "?")&gt;0,SUMIF('SOURCE CC'!$F:$F,$A42 &amp; "?", 'SOURCE CC'!$C:$C),"..."))</f>
        <v>...</v>
      </c>
      <c r="H42" s="640" t="str">
        <f>IF(COUNTIF('SOURCE CG'!$F:$F,$A42)&gt;0,SUMIF('SOURCE CG'!$F:$F,$A42,'SOURCE CG'!$C:$C),IF(COUNTIF('SOURCE CG'!$F:$F,$A42 &amp; "?")&gt;0,SUMIF('SOURCE CG'!$F:$F,$A42 &amp; "?", 'SOURCE CG'!$C:$C),IF(COUNT(D42:G42)&gt;0,SUM(D42:G42),"...")))</f>
        <v>...</v>
      </c>
      <c r="I42" s="586" t="str">
        <f>IF(COUNTIF('SOURCE SG'!$F:$F,$A42)&gt;0,SUMIF('SOURCE SG'!$F:$F,$A42,'SOURCE SG'!$C:$C),IF(COUNTIF('SOURCE SG'!$F:$F,$A42 &amp; "?")&gt;0,SUMIF('SOURCE SG'!$F:$F,$A42 &amp; "?", 'SOURCE SG'!$C:$C),"..."))</f>
        <v>...</v>
      </c>
      <c r="J42" s="586" t="str">
        <f>IF(COUNTIF('SOURCE LG'!$F:$F,$A42)&gt;0,SUMIF('SOURCE LG'!$F:$F,$A42,'SOURCE LG'!$C:$C),IF(COUNTIF('SOURCE LG'!$F:$F,$A42 &amp; "?")&gt;0,SUMIF('SOURCE LG'!$F:$F,$A42 &amp; "?", 'SOURCE LG'!$C:$C),"..."))</f>
        <v>...</v>
      </c>
      <c r="K42" s="586" t="str">
        <f>IF(COUNTIF('SOURCE CT'!$F:$F,$A42)&gt;0,SUMIF('SOURCE CT'!$F:$F,$A42,'SOURCE CT'!$C:$C),IF(COUNTIF('SOURCE CT'!$F:$F,$A42 &amp; "?")&gt;0,SUMIF('SOURCE CT'!$F:$F,$A42 &amp; "?", 'SOURCE CT'!$C:$C),"..."))</f>
        <v>...</v>
      </c>
      <c r="L42" s="641" t="str">
        <f>IF(COUNTIF('SOURCE GG'!$F:$F,$A42)&gt;0,SUMIF('SOURCE GG'!$F:$F,$A42,'SOURCE GG'!$C:$C),IF(COUNTIF('SOURCE GG'!$F:$F,$A42 &amp; "?")&gt;0,SUMIF('SOURCE GG'!$F:$F,$A42 &amp; "?", 'SOURCE GG'!$C:$C),IF(COUNT(H42:K42)&gt;0,SUM(H42:K42),"...")))</f>
        <v>...</v>
      </c>
      <c r="M42" s="586" t="str">
        <f>IF(COUNTIF('SOURCE NFPC'!$F:$F,$A42)&gt;0,SUMIF('SOURCE NFPC'!$F:$F,$A42,'SOURCE NFPC'!$C:$C),IF(COUNTIF('SOURCE NFPC'!$F:$F,$A42 &amp; "?")&gt;0,SUMIF('SOURCE NFPC'!$F:$F,$A42 &amp; "?", 'SOURCE NFPC'!$C:$C),"..."))</f>
        <v>...</v>
      </c>
      <c r="N42" s="586" t="str">
        <f>IF(COUNTIF('SOURCE CN'!$F:$F,$A42)&gt;0,SUMIF('SOURCE CN'!$F:$F,$A42,'SOURCE CN'!$C:$C),IF(COUNTIF('SOURCE CN'!$F:$F,$A42 &amp; "?")&gt;0,SUMIF('SOURCE CN'!$F:$F,$A42 &amp; "?", 'SOURCE CN'!$C:$C),"..."))</f>
        <v>...</v>
      </c>
      <c r="O42" s="586" t="str">
        <f>IF(COUNTIF('SOURCE NFPS'!$F:$F,$A42)&gt;0,SUMIF('SOURCE NFPS'!$F:$F,$A42,'SOURCE NFPS'!$C:$C),IF(COUNTIF('SOURCE NFPS'!$F:$F,$A42 &amp; "?")&gt;0,SUMIF('SOURCE NFPS'!$F:$F,$A42 &amp; "?", 'SOURCE NFPS'!$C:$C),IF(COUNT(L42:N42)&gt;0,SUM(L42:N42),"...")))</f>
        <v>...</v>
      </c>
      <c r="Q42" s="563">
        <f t="shared" si="0"/>
        <v>0</v>
      </c>
      <c r="R42" s="564">
        <f t="shared" si="1"/>
        <v>0</v>
      </c>
      <c r="S42" s="565">
        <f t="shared" si="2"/>
        <v>0</v>
      </c>
      <c r="U42" s="144">
        <v>9224</v>
      </c>
      <c r="V42" s="144" t="str">
        <f t="shared" si="3"/>
        <v>A9224</v>
      </c>
    </row>
    <row r="43" spans="1:22" ht="9.75" customHeight="1">
      <c r="A43" s="676">
        <v>9225</v>
      </c>
      <c r="B43" s="151" t="s">
        <v>1108</v>
      </c>
      <c r="C43" s="4" t="s">
        <v>1063</v>
      </c>
      <c r="D43" s="586" t="str">
        <f>IF(COUNTIF('SOURCE BA'!$F:$F,$A43)&gt;0,SUMIF('SOURCE BA'!$F:$F,$A43,'SOURCE BA'!$C:$C),IF(COUNTIF('SOURCE BA'!$F:$F,$A43 &amp; "?")&gt;0,SUMIF('SOURCE BA'!$F:$F,$A43 &amp; "?", 'SOURCE BA'!$C:$C),"..."))</f>
        <v>...</v>
      </c>
      <c r="E43" s="586" t="str">
        <f>IF(COUNTIF('SOURCE EA'!$F:$F,$A43)&gt;0,SUMIF('SOURCE EA'!$F:$F,$A43,'SOURCE EA'!$C:$C),IF(COUNTIF('SOURCE EA'!$F:$F,$A43 &amp; "?")&gt;0,SUMIF('SOURCE EA'!$F:$F,$A43 &amp; "?", 'SOURCE EA'!$C:$C),"..."))</f>
        <v>...</v>
      </c>
      <c r="F43" s="586" t="str">
        <f>IF(COUNTIF('SOURCE SS'!$F:$F,$A43)&gt;0,SUMIF('SOURCE SS'!$F:$F,$A43,'SOURCE SS'!$C:$C),IF(COUNTIF('SOURCE SS'!$F:$F,$A43 &amp; "?")&gt;0,SUMIF('SOURCE SS'!$F:$F,$A43 &amp; "?", 'SOURCE SS'!$C:$C),"..."))</f>
        <v>...</v>
      </c>
      <c r="G43" s="586" t="str">
        <f>IF(COUNTIF('SOURCE CC'!$F:$F,$A43)&gt;0,SUMIF('SOURCE CC'!$F:$F,$A43,'SOURCE CC'!$C:$C),IF(COUNTIF('SOURCE CC'!$F:$F,$A43 &amp; "?")&gt;0,SUMIF('SOURCE CC'!$F:$F,$A43 &amp; "?", 'SOURCE CC'!$C:$C),"..."))</f>
        <v>...</v>
      </c>
      <c r="H43" s="640" t="str">
        <f>IF(COUNTIF('SOURCE CG'!$F:$F,$A43)&gt;0,SUMIF('SOURCE CG'!$F:$F,$A43,'SOURCE CG'!$C:$C),IF(COUNTIF('SOURCE CG'!$F:$F,$A43 &amp; "?")&gt;0,SUMIF('SOURCE CG'!$F:$F,$A43 &amp; "?", 'SOURCE CG'!$C:$C),IF(COUNT(D43:G43)&gt;0,SUM(D43:G43),"...")))</f>
        <v>...</v>
      </c>
      <c r="I43" s="586" t="str">
        <f>IF(COUNTIF('SOURCE SG'!$F:$F,$A43)&gt;0,SUMIF('SOURCE SG'!$F:$F,$A43,'SOURCE SG'!$C:$C),IF(COUNTIF('SOURCE SG'!$F:$F,$A43 &amp; "?")&gt;0,SUMIF('SOURCE SG'!$F:$F,$A43 &amp; "?", 'SOURCE SG'!$C:$C),"..."))</f>
        <v>...</v>
      </c>
      <c r="J43" s="586" t="str">
        <f>IF(COUNTIF('SOURCE LG'!$F:$F,$A43)&gt;0,SUMIF('SOURCE LG'!$F:$F,$A43,'SOURCE LG'!$C:$C),IF(COUNTIF('SOURCE LG'!$F:$F,$A43 &amp; "?")&gt;0,SUMIF('SOURCE LG'!$F:$F,$A43 &amp; "?", 'SOURCE LG'!$C:$C),"..."))</f>
        <v>...</v>
      </c>
      <c r="K43" s="586" t="str">
        <f>IF(COUNTIF('SOURCE CT'!$F:$F,$A43)&gt;0,SUMIF('SOURCE CT'!$F:$F,$A43,'SOURCE CT'!$C:$C),IF(COUNTIF('SOURCE CT'!$F:$F,$A43 &amp; "?")&gt;0,SUMIF('SOURCE CT'!$F:$F,$A43 &amp; "?", 'SOURCE CT'!$C:$C),"..."))</f>
        <v>...</v>
      </c>
      <c r="L43" s="641" t="str">
        <f>IF(COUNTIF('SOURCE GG'!$F:$F,$A43)&gt;0,SUMIF('SOURCE GG'!$F:$F,$A43,'SOURCE GG'!$C:$C),IF(COUNTIF('SOURCE GG'!$F:$F,$A43 &amp; "?")&gt;0,SUMIF('SOURCE GG'!$F:$F,$A43 &amp; "?", 'SOURCE GG'!$C:$C),IF(COUNT(H43:K43)&gt;0,SUM(H43:K43),"...")))</f>
        <v>...</v>
      </c>
      <c r="M43" s="586" t="str">
        <f>IF(COUNTIF('SOURCE NFPC'!$F:$F,$A43)&gt;0,SUMIF('SOURCE NFPC'!$F:$F,$A43,'SOURCE NFPC'!$C:$C),IF(COUNTIF('SOURCE NFPC'!$F:$F,$A43 &amp; "?")&gt;0,SUMIF('SOURCE NFPC'!$F:$F,$A43 &amp; "?", 'SOURCE NFPC'!$C:$C),"..."))</f>
        <v>...</v>
      </c>
      <c r="N43" s="586" t="str">
        <f>IF(COUNTIF('SOURCE CN'!$F:$F,$A43)&gt;0,SUMIF('SOURCE CN'!$F:$F,$A43,'SOURCE CN'!$C:$C),IF(COUNTIF('SOURCE CN'!$F:$F,$A43 &amp; "?")&gt;0,SUMIF('SOURCE CN'!$F:$F,$A43 &amp; "?", 'SOURCE CN'!$C:$C),"..."))</f>
        <v>...</v>
      </c>
      <c r="O43" s="586" t="str">
        <f>IF(COUNTIF('SOURCE NFPS'!$F:$F,$A43)&gt;0,SUMIF('SOURCE NFPS'!$F:$F,$A43,'SOURCE NFPS'!$C:$C),IF(COUNTIF('SOURCE NFPS'!$F:$F,$A43 &amp; "?")&gt;0,SUMIF('SOURCE NFPS'!$F:$F,$A43 &amp; "?", 'SOURCE NFPS'!$C:$C),IF(COUNT(L43:N43)&gt;0,SUM(L43:N43),"...")))</f>
        <v>...</v>
      </c>
      <c r="Q43" s="563">
        <f t="shared" si="0"/>
        <v>0</v>
      </c>
      <c r="R43" s="564">
        <f t="shared" si="1"/>
        <v>0</v>
      </c>
      <c r="S43" s="565">
        <f t="shared" si="2"/>
        <v>0</v>
      </c>
      <c r="U43" s="144">
        <v>9225</v>
      </c>
      <c r="V43" s="144" t="str">
        <f t="shared" si="3"/>
        <v>A9225</v>
      </c>
    </row>
    <row r="44" spans="1:22" ht="9.75" customHeight="1">
      <c r="A44" s="676">
        <v>9226</v>
      </c>
      <c r="B44" s="151" t="s">
        <v>1344</v>
      </c>
      <c r="C44" s="4" t="s">
        <v>1063</v>
      </c>
      <c r="D44" s="586" t="str">
        <f>IF(COUNTIF('SOURCE BA'!$F:$F,$A44)&gt;0,SUMIF('SOURCE BA'!$F:$F,$A44,'SOURCE BA'!$C:$C),IF(COUNTIF('SOURCE BA'!$F:$F,$A44 &amp; "?")&gt;0,SUMIF('SOURCE BA'!$F:$F,$A44 &amp; "?", 'SOURCE BA'!$C:$C),"..."))</f>
        <v>...</v>
      </c>
      <c r="E44" s="586" t="str">
        <f>IF(COUNTIF('SOURCE EA'!$F:$F,$A44)&gt;0,SUMIF('SOURCE EA'!$F:$F,$A44,'SOURCE EA'!$C:$C),IF(COUNTIF('SOURCE EA'!$F:$F,$A44 &amp; "?")&gt;0,SUMIF('SOURCE EA'!$F:$F,$A44 &amp; "?", 'SOURCE EA'!$C:$C),"..."))</f>
        <v>...</v>
      </c>
      <c r="F44" s="586" t="str">
        <f>IF(COUNTIF('SOURCE SS'!$F:$F,$A44)&gt;0,SUMIF('SOURCE SS'!$F:$F,$A44,'SOURCE SS'!$C:$C),IF(COUNTIF('SOURCE SS'!$F:$F,$A44 &amp; "?")&gt;0,SUMIF('SOURCE SS'!$F:$F,$A44 &amp; "?", 'SOURCE SS'!$C:$C),"..."))</f>
        <v>...</v>
      </c>
      <c r="G44" s="586" t="str">
        <f>IF(COUNTIF('SOURCE CC'!$F:$F,$A44)&gt;0,SUMIF('SOURCE CC'!$F:$F,$A44,'SOURCE CC'!$C:$C),IF(COUNTIF('SOURCE CC'!$F:$F,$A44 &amp; "?")&gt;0,SUMIF('SOURCE CC'!$F:$F,$A44 &amp; "?", 'SOURCE CC'!$C:$C),"..."))</f>
        <v>...</v>
      </c>
      <c r="H44" s="640" t="str">
        <f>IF(COUNTIF('SOURCE CG'!$F:$F,$A44)&gt;0,SUMIF('SOURCE CG'!$F:$F,$A44,'SOURCE CG'!$C:$C),IF(COUNTIF('SOURCE CG'!$F:$F,$A44 &amp; "?")&gt;0,SUMIF('SOURCE CG'!$F:$F,$A44 &amp; "?", 'SOURCE CG'!$C:$C),IF(COUNT(D44:G44)&gt;0,SUM(D44:G44),"...")))</f>
        <v>...</v>
      </c>
      <c r="I44" s="586" t="str">
        <f>IF(COUNTIF('SOURCE SG'!$F:$F,$A44)&gt;0,SUMIF('SOURCE SG'!$F:$F,$A44,'SOURCE SG'!$C:$C),IF(COUNTIF('SOURCE SG'!$F:$F,$A44 &amp; "?")&gt;0,SUMIF('SOURCE SG'!$F:$F,$A44 &amp; "?", 'SOURCE SG'!$C:$C),"..."))</f>
        <v>...</v>
      </c>
      <c r="J44" s="586" t="str">
        <f>IF(COUNTIF('SOURCE LG'!$F:$F,$A44)&gt;0,SUMIF('SOURCE LG'!$F:$F,$A44,'SOURCE LG'!$C:$C),IF(COUNTIF('SOURCE LG'!$F:$F,$A44 &amp; "?")&gt;0,SUMIF('SOURCE LG'!$F:$F,$A44 &amp; "?", 'SOURCE LG'!$C:$C),"..."))</f>
        <v>...</v>
      </c>
      <c r="K44" s="586" t="str">
        <f>IF(COUNTIF('SOURCE CT'!$F:$F,$A44)&gt;0,SUMIF('SOURCE CT'!$F:$F,$A44,'SOURCE CT'!$C:$C),IF(COUNTIF('SOURCE CT'!$F:$F,$A44 &amp; "?")&gt;0,SUMIF('SOURCE CT'!$F:$F,$A44 &amp; "?", 'SOURCE CT'!$C:$C),"..."))</f>
        <v>...</v>
      </c>
      <c r="L44" s="641" t="str">
        <f>IF(COUNTIF('SOURCE GG'!$F:$F,$A44)&gt;0,SUMIF('SOURCE GG'!$F:$F,$A44,'SOURCE GG'!$C:$C),IF(COUNTIF('SOURCE GG'!$F:$F,$A44 &amp; "?")&gt;0,SUMIF('SOURCE GG'!$F:$F,$A44 &amp; "?", 'SOURCE GG'!$C:$C),IF(COUNT(H44:K44)&gt;0,SUM(H44:K44),"...")))</f>
        <v>...</v>
      </c>
      <c r="M44" s="586" t="str">
        <f>IF(COUNTIF('SOURCE NFPC'!$F:$F,$A44)&gt;0,SUMIF('SOURCE NFPC'!$F:$F,$A44,'SOURCE NFPC'!$C:$C),IF(COUNTIF('SOURCE NFPC'!$F:$F,$A44 &amp; "?")&gt;0,SUMIF('SOURCE NFPC'!$F:$F,$A44 &amp; "?", 'SOURCE NFPC'!$C:$C),"..."))</f>
        <v>...</v>
      </c>
      <c r="N44" s="586" t="str">
        <f>IF(COUNTIF('SOURCE CN'!$F:$F,$A44)&gt;0,SUMIF('SOURCE CN'!$F:$F,$A44,'SOURCE CN'!$C:$C),IF(COUNTIF('SOURCE CN'!$F:$F,$A44 &amp; "?")&gt;0,SUMIF('SOURCE CN'!$F:$F,$A44 &amp; "?", 'SOURCE CN'!$C:$C),"..."))</f>
        <v>...</v>
      </c>
      <c r="O44" s="586" t="str">
        <f>IF(COUNTIF('SOURCE NFPS'!$F:$F,$A44)&gt;0,SUMIF('SOURCE NFPS'!$F:$F,$A44,'SOURCE NFPS'!$C:$C),IF(COUNTIF('SOURCE NFPS'!$F:$F,$A44 &amp; "?")&gt;0,SUMIF('SOURCE NFPS'!$F:$F,$A44 &amp; "?", 'SOURCE NFPS'!$C:$C),IF(COUNT(L44:N44)&gt;0,SUM(L44:N44),"...")))</f>
        <v>...</v>
      </c>
      <c r="Q44" s="563">
        <f t="shared" si="0"/>
        <v>0</v>
      </c>
      <c r="R44" s="564">
        <f t="shared" si="1"/>
        <v>0</v>
      </c>
      <c r="S44" s="565">
        <f t="shared" si="2"/>
        <v>0</v>
      </c>
      <c r="U44" s="144">
        <v>9226</v>
      </c>
      <c r="V44" s="144" t="str">
        <f t="shared" si="3"/>
        <v>A9226</v>
      </c>
    </row>
    <row r="45" spans="1:22" ht="9.75" customHeight="1">
      <c r="A45" s="676">
        <v>9227</v>
      </c>
      <c r="B45" s="151" t="s">
        <v>1345</v>
      </c>
      <c r="C45" s="4" t="s">
        <v>1063</v>
      </c>
      <c r="D45" s="586" t="str">
        <f>IF(COUNTIF('SOURCE BA'!$F:$F,$A45)&gt;0,SUMIF('SOURCE BA'!$F:$F,$A45,'SOURCE BA'!$C:$C),IF(COUNTIF('SOURCE BA'!$F:$F,$A45 &amp; "?")&gt;0,SUMIF('SOURCE BA'!$F:$F,$A45 &amp; "?", 'SOURCE BA'!$C:$C),"..."))</f>
        <v>...</v>
      </c>
      <c r="E45" s="586" t="str">
        <f>IF(COUNTIF('SOURCE EA'!$F:$F,$A45)&gt;0,SUMIF('SOURCE EA'!$F:$F,$A45,'SOURCE EA'!$C:$C),IF(COUNTIF('SOURCE EA'!$F:$F,$A45 &amp; "?")&gt;0,SUMIF('SOURCE EA'!$F:$F,$A45 &amp; "?", 'SOURCE EA'!$C:$C),"..."))</f>
        <v>...</v>
      </c>
      <c r="F45" s="586" t="str">
        <f>IF(COUNTIF('SOURCE SS'!$F:$F,$A45)&gt;0,SUMIF('SOURCE SS'!$F:$F,$A45,'SOURCE SS'!$C:$C),IF(COUNTIF('SOURCE SS'!$F:$F,$A45 &amp; "?")&gt;0,SUMIF('SOURCE SS'!$F:$F,$A45 &amp; "?", 'SOURCE SS'!$C:$C),"..."))</f>
        <v>...</v>
      </c>
      <c r="G45" s="586" t="str">
        <f>IF(COUNTIF('SOURCE CC'!$F:$F,$A45)&gt;0,SUMIF('SOURCE CC'!$F:$F,$A45,'SOURCE CC'!$C:$C),IF(COUNTIF('SOURCE CC'!$F:$F,$A45 &amp; "?")&gt;0,SUMIF('SOURCE CC'!$F:$F,$A45 &amp; "?", 'SOURCE CC'!$C:$C),"..."))</f>
        <v>...</v>
      </c>
      <c r="H45" s="640" t="str">
        <f>IF(COUNTIF('SOURCE CG'!$F:$F,$A45)&gt;0,SUMIF('SOURCE CG'!$F:$F,$A45,'SOURCE CG'!$C:$C),IF(COUNTIF('SOURCE CG'!$F:$F,$A45 &amp; "?")&gt;0,SUMIF('SOURCE CG'!$F:$F,$A45 &amp; "?", 'SOURCE CG'!$C:$C),IF(COUNT(D45:G45)&gt;0,SUM(D45:G45),"...")))</f>
        <v>...</v>
      </c>
      <c r="I45" s="586" t="str">
        <f>IF(COUNTIF('SOURCE SG'!$F:$F,$A45)&gt;0,SUMIF('SOURCE SG'!$F:$F,$A45,'SOURCE SG'!$C:$C),IF(COUNTIF('SOURCE SG'!$F:$F,$A45 &amp; "?")&gt;0,SUMIF('SOURCE SG'!$F:$F,$A45 &amp; "?", 'SOURCE SG'!$C:$C),"..."))</f>
        <v>...</v>
      </c>
      <c r="J45" s="586" t="str">
        <f>IF(COUNTIF('SOURCE LG'!$F:$F,$A45)&gt;0,SUMIF('SOURCE LG'!$F:$F,$A45,'SOURCE LG'!$C:$C),IF(COUNTIF('SOURCE LG'!$F:$F,$A45 &amp; "?")&gt;0,SUMIF('SOURCE LG'!$F:$F,$A45 &amp; "?", 'SOURCE LG'!$C:$C),"..."))</f>
        <v>...</v>
      </c>
      <c r="K45" s="586" t="str">
        <f>IF(COUNTIF('SOURCE CT'!$F:$F,$A45)&gt;0,SUMIF('SOURCE CT'!$F:$F,$A45,'SOURCE CT'!$C:$C),IF(COUNTIF('SOURCE CT'!$F:$F,$A45 &amp; "?")&gt;0,SUMIF('SOURCE CT'!$F:$F,$A45 &amp; "?", 'SOURCE CT'!$C:$C),"..."))</f>
        <v>...</v>
      </c>
      <c r="L45" s="641" t="str">
        <f>IF(COUNTIF('SOURCE GG'!$F:$F,$A45)&gt;0,SUMIF('SOURCE GG'!$F:$F,$A45,'SOURCE GG'!$C:$C),IF(COUNTIF('SOURCE GG'!$F:$F,$A45 &amp; "?")&gt;0,SUMIF('SOURCE GG'!$F:$F,$A45 &amp; "?", 'SOURCE GG'!$C:$C),IF(COUNT(H45:K45)&gt;0,SUM(H45:K45),"...")))</f>
        <v>...</v>
      </c>
      <c r="M45" s="586" t="str">
        <f>IF(COUNTIF('SOURCE NFPC'!$F:$F,$A45)&gt;0,SUMIF('SOURCE NFPC'!$F:$F,$A45,'SOURCE NFPC'!$C:$C),IF(COUNTIF('SOURCE NFPC'!$F:$F,$A45 &amp; "?")&gt;0,SUMIF('SOURCE NFPC'!$F:$F,$A45 &amp; "?", 'SOURCE NFPC'!$C:$C),"..."))</f>
        <v>...</v>
      </c>
      <c r="N45" s="586" t="str">
        <f>IF(COUNTIF('SOURCE CN'!$F:$F,$A45)&gt;0,SUMIF('SOURCE CN'!$F:$F,$A45,'SOURCE CN'!$C:$C),IF(COUNTIF('SOURCE CN'!$F:$F,$A45 &amp; "?")&gt;0,SUMIF('SOURCE CN'!$F:$F,$A45 &amp; "?", 'SOURCE CN'!$C:$C),"..."))</f>
        <v>...</v>
      </c>
      <c r="O45" s="586" t="str">
        <f>IF(COUNTIF('SOURCE NFPS'!$F:$F,$A45)&gt;0,SUMIF('SOURCE NFPS'!$F:$F,$A45,'SOURCE NFPS'!$C:$C),IF(COUNTIF('SOURCE NFPS'!$F:$F,$A45 &amp; "?")&gt;0,SUMIF('SOURCE NFPS'!$F:$F,$A45 &amp; "?", 'SOURCE NFPS'!$C:$C),IF(COUNT(L45:N45)&gt;0,SUM(L45:N45),"...")))</f>
        <v>...</v>
      </c>
      <c r="Q45" s="563">
        <f t="shared" si="0"/>
        <v>0</v>
      </c>
      <c r="R45" s="564">
        <f t="shared" si="1"/>
        <v>0</v>
      </c>
      <c r="S45" s="565">
        <f t="shared" si="2"/>
        <v>0</v>
      </c>
      <c r="U45" s="144">
        <v>9227</v>
      </c>
      <c r="V45" s="144" t="str">
        <f t="shared" si="3"/>
        <v>A9227</v>
      </c>
    </row>
    <row r="46" spans="1:22" ht="9.75" customHeight="1">
      <c r="A46" s="676">
        <v>9228</v>
      </c>
      <c r="B46" s="151" t="s">
        <v>411</v>
      </c>
      <c r="C46" s="4" t="s">
        <v>1063</v>
      </c>
      <c r="D46" s="586" t="str">
        <f>IF(COUNTIF('SOURCE BA'!$F:$F,$A46)&gt;0,SUMIF('SOURCE BA'!$F:$F,$A46,'SOURCE BA'!$C:$C),IF(COUNTIF('SOURCE BA'!$F:$F,$A46 &amp; "?")&gt;0,SUMIF('SOURCE BA'!$F:$F,$A46 &amp; "?", 'SOURCE BA'!$C:$C),"..."))</f>
        <v>...</v>
      </c>
      <c r="E46" s="586" t="str">
        <f>IF(COUNTIF('SOURCE EA'!$F:$F,$A46)&gt;0,SUMIF('SOURCE EA'!$F:$F,$A46,'SOURCE EA'!$C:$C),IF(COUNTIF('SOURCE EA'!$F:$F,$A46 &amp; "?")&gt;0,SUMIF('SOURCE EA'!$F:$F,$A46 &amp; "?", 'SOURCE EA'!$C:$C),"..."))</f>
        <v>...</v>
      </c>
      <c r="F46" s="586" t="str">
        <f>IF(COUNTIF('SOURCE SS'!$F:$F,$A46)&gt;0,SUMIF('SOURCE SS'!$F:$F,$A46,'SOURCE SS'!$C:$C),IF(COUNTIF('SOURCE SS'!$F:$F,$A46 &amp; "?")&gt;0,SUMIF('SOURCE SS'!$F:$F,$A46 &amp; "?", 'SOURCE SS'!$C:$C),"..."))</f>
        <v>...</v>
      </c>
      <c r="G46" s="586" t="str">
        <f>IF(COUNTIF('SOURCE CC'!$F:$F,$A46)&gt;0,SUMIF('SOURCE CC'!$F:$F,$A46,'SOURCE CC'!$C:$C),IF(COUNTIF('SOURCE CC'!$F:$F,$A46 &amp; "?")&gt;0,SUMIF('SOURCE CC'!$F:$F,$A46 &amp; "?", 'SOURCE CC'!$C:$C),"..."))</f>
        <v>...</v>
      </c>
      <c r="H46" s="640" t="str">
        <f>IF(COUNTIF('SOURCE CG'!$F:$F,$A46)&gt;0,SUMIF('SOURCE CG'!$F:$F,$A46,'SOURCE CG'!$C:$C),IF(COUNTIF('SOURCE CG'!$F:$F,$A46 &amp; "?")&gt;0,SUMIF('SOURCE CG'!$F:$F,$A46 &amp; "?", 'SOURCE CG'!$C:$C),IF(COUNT(D46:G46)&gt;0,SUM(D46:G46),"...")))</f>
        <v>...</v>
      </c>
      <c r="I46" s="586" t="str">
        <f>IF(COUNTIF('SOURCE SG'!$F:$F,$A46)&gt;0,SUMIF('SOURCE SG'!$F:$F,$A46,'SOURCE SG'!$C:$C),IF(COUNTIF('SOURCE SG'!$F:$F,$A46 &amp; "?")&gt;0,SUMIF('SOURCE SG'!$F:$F,$A46 &amp; "?", 'SOURCE SG'!$C:$C),"..."))</f>
        <v>...</v>
      </c>
      <c r="J46" s="586" t="str">
        <f>IF(COUNTIF('SOURCE LG'!$F:$F,$A46)&gt;0,SUMIF('SOURCE LG'!$F:$F,$A46,'SOURCE LG'!$C:$C),IF(COUNTIF('SOURCE LG'!$F:$F,$A46 &amp; "?")&gt;0,SUMIF('SOURCE LG'!$F:$F,$A46 &amp; "?", 'SOURCE LG'!$C:$C),"..."))</f>
        <v>...</v>
      </c>
      <c r="K46" s="586" t="str">
        <f>IF(COUNTIF('SOURCE CT'!$F:$F,$A46)&gt;0,SUMIF('SOURCE CT'!$F:$F,$A46,'SOURCE CT'!$C:$C),IF(COUNTIF('SOURCE CT'!$F:$F,$A46 &amp; "?")&gt;0,SUMIF('SOURCE CT'!$F:$F,$A46 &amp; "?", 'SOURCE CT'!$C:$C),"..."))</f>
        <v>...</v>
      </c>
      <c r="L46" s="641" t="str">
        <f>IF(COUNTIF('SOURCE GG'!$F:$F,$A46)&gt;0,SUMIF('SOURCE GG'!$F:$F,$A46,'SOURCE GG'!$C:$C),IF(COUNTIF('SOURCE GG'!$F:$F,$A46 &amp; "?")&gt;0,SUMIF('SOURCE GG'!$F:$F,$A46 &amp; "?", 'SOURCE GG'!$C:$C),IF(COUNT(H46:K46)&gt;0,SUM(H46:K46),"...")))</f>
        <v>...</v>
      </c>
      <c r="M46" s="586" t="str">
        <f>IF(COUNTIF('SOURCE NFPC'!$F:$F,$A46)&gt;0,SUMIF('SOURCE NFPC'!$F:$F,$A46,'SOURCE NFPC'!$C:$C),IF(COUNTIF('SOURCE NFPC'!$F:$F,$A46 &amp; "?")&gt;0,SUMIF('SOURCE NFPC'!$F:$F,$A46 &amp; "?", 'SOURCE NFPC'!$C:$C),"..."))</f>
        <v>...</v>
      </c>
      <c r="N46" s="586" t="str">
        <f>IF(COUNTIF('SOURCE CN'!$F:$F,$A46)&gt;0,SUMIF('SOURCE CN'!$F:$F,$A46,'SOURCE CN'!$C:$C),IF(COUNTIF('SOURCE CN'!$F:$F,$A46 &amp; "?")&gt;0,SUMIF('SOURCE CN'!$F:$F,$A46 &amp; "?", 'SOURCE CN'!$C:$C),"..."))</f>
        <v>...</v>
      </c>
      <c r="O46" s="586" t="str">
        <f>IF(COUNTIF('SOURCE NFPS'!$F:$F,$A46)&gt;0,SUMIF('SOURCE NFPS'!$F:$F,$A46,'SOURCE NFPS'!$C:$C),IF(COUNTIF('SOURCE NFPS'!$F:$F,$A46 &amp; "?")&gt;0,SUMIF('SOURCE NFPS'!$F:$F,$A46 &amp; "?", 'SOURCE NFPS'!$C:$C),IF(COUNT(L46:N46)&gt;0,SUM(L46:N46),"...")))</f>
        <v>...</v>
      </c>
      <c r="Q46" s="563">
        <f t="shared" si="0"/>
        <v>0</v>
      </c>
      <c r="R46" s="564">
        <f t="shared" si="1"/>
        <v>0</v>
      </c>
      <c r="S46" s="565">
        <f t="shared" si="2"/>
        <v>0</v>
      </c>
      <c r="U46" s="144">
        <v>9228</v>
      </c>
      <c r="V46" s="144" t="str">
        <f t="shared" si="3"/>
        <v>A9228</v>
      </c>
    </row>
    <row r="47" spans="1:22" s="284" customFormat="1" ht="15" customHeight="1">
      <c r="A47" s="674">
        <v>93</v>
      </c>
      <c r="B47" s="146" t="s">
        <v>1403</v>
      </c>
      <c r="C47" s="265" t="s">
        <v>1063</v>
      </c>
      <c r="D47" s="642" t="str">
        <f>IF(COUNTIF('SOURCE BA'!$F:$F,$A47)&gt;0,SUMIF('SOURCE BA'!$F:$F,$A47,'SOURCE BA'!$C:$C),IF(COUNT(D49:D55)&gt;0,SUM(D49:D55),IF(COUNT(D56,D64)&gt;0, SUM(D56,D64),IF(COUNTIF('SOURCE BA'!$F:$F,$A47 &amp; "?")&gt;0,SUMIF('SOURCE BA'!$F:$F,$A47 &amp; "?", 'SOURCE BA'!$C:$C),"..."))))</f>
        <v>...</v>
      </c>
      <c r="E47" s="642" t="str">
        <f>IF(COUNTIF('SOURCE EA'!$F:$F,$A47)&gt;0,SUMIF('SOURCE EA'!$F:$F,$A47,'SOURCE EA'!$C:$C),IF(COUNT(E49:E55)&gt;0,SUM(E49:E55),IF(COUNT(E56,E64)&gt;0, SUM(E56,E64),IF(COUNTIF('SOURCE EA'!$F:$F,$A47 &amp; "?")&gt;0,SUMIF('SOURCE EA'!$F:$F,$A47 &amp; "?", 'SOURCE EA'!$C:$C),"..."))))</f>
        <v>...</v>
      </c>
      <c r="F47" s="642" t="str">
        <f>IF(COUNTIF('SOURCE SS'!$F:$F,$A47)&gt;0,SUMIF('SOURCE SS'!$F:$F,$A47,'SOURCE SS'!$C:$C),IF(COUNT(F49:F55)&gt;0,SUM(F49:F55),IF(COUNT(F56,F64)&gt;0, SUM(F56,F64),IF(COUNTIF('SOURCE SS'!$F:$F,$A47 &amp; "?")&gt;0,SUMIF('SOURCE SS'!$F:$F,$A47 &amp; "?", 'SOURCE SS'!$C:$C),"..."))))</f>
        <v>...</v>
      </c>
      <c r="G47" s="642" t="str">
        <f>IF(COUNTIF('SOURCE CC'!$F:$F,$A47)&gt;0,SUMIF('SOURCE CC'!$F:$F,$A47,'SOURCE CC'!$C:$C),IF(COUNT(G49:G55)&gt;0,SUM(G49:G55),IF(COUNT(G56,G64)&gt;0, SUM(G56,G64),IF(COUNTIF('SOURCE CC'!$F:$F,$A47 &amp; "?")&gt;0,SUMIF('SOURCE CC'!$F:$F,$A47 &amp; "?", 'SOURCE CC'!$C:$C),"..."))))</f>
        <v>...</v>
      </c>
      <c r="H47" s="642" t="str">
        <f>IF(COUNTIF('SOURCE CG'!$F:$F,$A47)&gt;0,SUMIF('SOURCE CG'!$F:$F,$A47,'SOURCE CG'!$C:$C),IF(COUNT(H49:H55)&gt;0,SUM(H49:H55),IF(COUNT(H56,H64)&gt;0, SUM(H56,H64),IF(COUNTIF('SOURCE CG'!$F:$F,$A47 &amp; "?")&gt;0,SUMIF('SOURCE CG'!$F:$F,$A47 &amp; "?", 'SOURCE CG'!$C:$C),IF(COUNT(D47:G47)&gt;0,SUM(D47:G47),"...")))))</f>
        <v>...</v>
      </c>
      <c r="I47" s="642" t="str">
        <f>IF(COUNTIF('SOURCE SG'!$F:$F,$A47)&gt;0,SUMIF('SOURCE SG'!$F:$F,$A47,'SOURCE SG'!$C:$C),IF(COUNT(I49:I55)&gt;0,SUM(I49:I55),IF(COUNT(I56,I64)&gt;0, SUM(I56,I64),IF(COUNTIF('SOURCE SG'!$F:$F,$A47 &amp; "?")&gt;0,SUMIF('SOURCE SG'!$F:$F,$A47 &amp; "?", 'SOURCE SG'!$C:$C),"..."))))</f>
        <v>...</v>
      </c>
      <c r="J47" s="642" t="str">
        <f>IF(COUNTIF('SOURCE LG'!$F:$F,$A47)&gt;0,SUMIF('SOURCE LG'!$F:$F,$A47,'SOURCE LG'!$C:$C),IF(COUNT(J49:J55)&gt;0,SUM(J49:J55),IF(COUNT(J56,J64)&gt;0, SUM(J56,J64),IF(COUNTIF('SOURCE LG'!$F:$F,$A47 &amp; "?")&gt;0,SUMIF('SOURCE LG'!$F:$F,$A47 &amp; "?", 'SOURCE LG'!$C:$C),"..."))))</f>
        <v>...</v>
      </c>
      <c r="K47" s="642" t="str">
        <f>IF(COUNTIF('SOURCE CT'!$F:$F,$A47)&gt;0,SUMIF('SOURCE CT'!$F:$F,$A47,'SOURCE CT'!$C:$C),IF(COUNT(K49:K55)&gt;0,SUM(K49:K55),IF(COUNT(K56,K64)&gt;0, SUM(K56,K64),IF(COUNTIF('SOURCE CT'!$F:$F,$A47 &amp; "?")&gt;0,SUMIF('SOURCE CT'!$F:$F,$A47 &amp; "?", 'SOURCE CT'!$C:$C),"..."))))</f>
        <v>...</v>
      </c>
      <c r="L47" s="642" t="str">
        <f>IF(COUNTIF('SOURCE GG'!$F:$F,$A47)&gt;0,SUMIF('SOURCE GG'!$F:$F,$A47,'SOURCE GG'!$C:$C),IF(COUNT(L49:L55)&gt;0,SUM(L49:L55),IF(COUNT(L56,L64)&gt;0, SUM(L56,L64),IF(COUNTIF('SOURCE GG'!$F:$F,$A47 &amp; "?")&gt;0,SUMIF('SOURCE GG'!$F:$F,$A47 &amp; "?", 'SOURCE GG'!$C:$C),IF(COUNT(H47:K47)&gt;0,SUM(H47:K47),"...")))))</f>
        <v>...</v>
      </c>
      <c r="M47" s="642" t="str">
        <f>IF(COUNTIF('SOURCE NFPC'!$F:$F,$A47)&gt;0,SUMIF('SOURCE NFPC'!$F:$F,$A47,'SOURCE NFPC'!$C:$C),IF(COUNT(M49:M55)&gt;0,SUM(M49:M55),IF(COUNT(M56,M64)&gt;0, SUM(M56,M64),IF(COUNTIF('SOURCE NFPC'!$F:$F,$A47 &amp; "?")&gt;0,SUMIF('SOURCE NFPC'!$F:$F,$A47 &amp; "?", 'SOURCE NFPC'!$C:$C),"..."))))</f>
        <v>...</v>
      </c>
      <c r="N47" s="642" t="str">
        <f>IF(COUNTIF('SOURCE CN'!$F:$F,$A47)&gt;0,SUMIF('SOURCE CN'!$F:$F,$A47,'SOURCE CN'!$C:$C),IF(COUNT(N49:N55)&gt;0,SUM(N49:N55),IF(COUNT(N56,N64)&gt;0, SUM(N56,N64),IF(COUNTIF('SOURCE CN'!$F:$F,$A47 &amp; "?")&gt;0,SUMIF('SOURCE CN'!$F:$F,$A47 &amp; "?", 'SOURCE CN'!$C:$C),"..."))))</f>
        <v>...</v>
      </c>
      <c r="O47" s="642" t="str">
        <f>IF(COUNTIF('SOURCE NFPS'!$F:$F,$A47)&gt;0,SUMIF('SOURCE NFPS'!$F:$F,$A47,'SOURCE NFPS'!$C:$C),IF(COUNT(O49:O55)&gt;0,SUM(O49:O55),IF(COUNT(O56,O64)&gt;0, SUM(O56,O64),IF(COUNTIF('SOURCE NFPS'!$F:$F,$A47 &amp; "?")&gt;0,SUMIF('SOURCE NFPS'!$F:$F,$A47 &amp; "?", 'SOURCE NFPS'!$C:$C),IF(COUNT(L47:N47)&gt;0,SUM(L47:N47),"...")))))</f>
        <v>...</v>
      </c>
      <c r="Q47" s="560">
        <f t="shared" si="0"/>
        <v>0</v>
      </c>
      <c r="R47" s="561">
        <f t="shared" si="1"/>
        <v>0</v>
      </c>
      <c r="S47" s="562">
        <f t="shared" si="2"/>
        <v>0</v>
      </c>
      <c r="U47" s="145">
        <v>93</v>
      </c>
      <c r="V47" s="145" t="str">
        <f t="shared" si="3"/>
        <v>A93</v>
      </c>
    </row>
    <row r="48" spans="1:22" s="16" customFormat="1" ht="11.25" customHeight="1">
      <c r="A48" s="676">
        <v>9301</v>
      </c>
      <c r="B48" s="86" t="s">
        <v>2360</v>
      </c>
      <c r="C48" s="4"/>
      <c r="D48" s="654" t="str">
        <f>IF(COUNTIF('SOURCE BA'!$F:$F,$A48)&gt;0,SUMIF('SOURCE BA'!$F:$F,$A48,'SOURCE BA'!$C:$C),IF(COUNT(D65)&gt;0,SUM(D65),IF(COUNTIF('SOURCE BA'!$F:$F,$A48 &amp; "?")&gt;0,SUMIF('SOURCE BA'!$F:$F,$A48 &amp; "?", 'SOURCE BA'!$C:$C),"...")))</f>
        <v>...</v>
      </c>
      <c r="E48" s="654" t="str">
        <f>IF(COUNTIF('SOURCE EA'!$F:$F,$A48)&gt;0,SUMIF('SOURCE EA'!$F:$F,$A48,'SOURCE EA'!$C:$C),IF(COUNT(E65)&gt;0,SUM(E65),IF(COUNTIF('SOURCE EA'!$F:$F,$A48 &amp; "?")&gt;0,SUMIF('SOURCE EA'!$F:$F,$A48 &amp; "?", 'SOURCE EA'!$C:$C),"...")))</f>
        <v>...</v>
      </c>
      <c r="F48" s="654" t="str">
        <f>IF(COUNTIF('SOURCE SS'!$F:$F,$A48)&gt;0,SUMIF('SOURCE SS'!$F:$F,$A48,'SOURCE SS'!$C:$C),IF(COUNT(F65)&gt;0,SUM(F65),IF(COUNTIF('SOURCE SS'!$F:$F,$A48 &amp; "?")&gt;0,SUMIF('SOURCE SS'!$F:$F,$A48 &amp; "?", 'SOURCE SS'!$C:$C),"...")))</f>
        <v>...</v>
      </c>
      <c r="G48" s="654" t="str">
        <f>IF(COUNTIF('SOURCE CC'!$F:$F,$A48)&gt;0,SUMIF('SOURCE CC'!$F:$F,$A48,'SOURCE CC'!$C:$C),IF(COUNT(G65)&gt;0,SUM(G65),IF(COUNTIF('SOURCE CC'!$F:$F,$A48 &amp; "?")&gt;0,SUMIF('SOURCE CC'!$F:$F,$A48 &amp; "?", 'SOURCE CC'!$C:$C),"...")))</f>
        <v>...</v>
      </c>
      <c r="H48" s="654" t="str">
        <f>IF(COUNTIF('SOURCE CG'!$F:$F,$A48)&gt;0,SUMIF('SOURCE CG'!$F:$F,$A48,'SOURCE CG'!$C:$C),IF(COUNT(H65)&gt;0,SUM(H65),IF(COUNTIF('SOURCE CG'!$F:$F,$A48 &amp; "?")&gt;0,SUMIF('SOURCE CG'!$F:$F,$A48 &amp; "?", 'SOURCE CG'!$C:$C),IF(COUNT(D48:G48)&gt;0,SUM(D48:G48),"..."))))</f>
        <v>...</v>
      </c>
      <c r="I48" s="654" t="str">
        <f>IF(COUNTIF('SOURCE SG'!$F:$F,$A48)&gt;0,SUMIF('SOURCE SG'!$F:$F,$A48,'SOURCE SG'!$C:$C),IF(COUNT(I65)&gt;0,SUM(I65),IF(COUNTIF('SOURCE SG'!$F:$F,$A48 &amp; "?")&gt;0,SUMIF('SOURCE SG'!$F:$F,$A48 &amp; "?", 'SOURCE SG'!$C:$C),"...")))</f>
        <v>...</v>
      </c>
      <c r="J48" s="654" t="str">
        <f>IF(COUNTIF('SOURCE LG'!$F:$F,$A48)&gt;0,SUMIF('SOURCE LG'!$F:$F,$A48,'SOURCE LG'!$C:$C),IF(COUNT(J65)&gt;0,SUM(J65),IF(COUNTIF('SOURCE LG'!$F:$F,$A48 &amp; "?")&gt;0,SUMIF('SOURCE LG'!$F:$F,$A48 &amp; "?", 'SOURCE LG'!$C:$C),"...")))</f>
        <v>...</v>
      </c>
      <c r="K48" s="654" t="str">
        <f>IF(COUNTIF('SOURCE CT'!$F:$F,$A48)&gt;0,SUMIF('SOURCE CT'!$F:$F,$A48,'SOURCE CT'!$C:$C),IF(COUNT(K65)&gt;0,SUM(K65),IF(COUNTIF('SOURCE CT'!$F:$F,$A48 &amp; "?")&gt;0,SUMIF('SOURCE CT'!$F:$F,$A48 &amp; "?", 'SOURCE CT'!$C:$C),"...")))</f>
        <v>...</v>
      </c>
      <c r="L48" s="654" t="str">
        <f>IF(COUNTIF('SOURCE GG'!$F:$F,$A48)&gt;0,SUMIF('SOURCE GG'!$F:$F,$A48,'SOURCE GG'!$C:$C),IF(COUNT(L65)&gt;0,SUM(L65),IF(COUNTIF('SOURCE GG'!$F:$F,$A48 &amp; "?")&gt;0,SUMIF('SOURCE GG'!$F:$F,$A48 &amp; "?", 'SOURCE GG'!$C:$C),IF(COUNT(H48:K48)&gt;0,SUM(H48:K48),"..."))))</f>
        <v>...</v>
      </c>
      <c r="M48" s="654" t="str">
        <f>IF(COUNTIF('SOURCE NFPC'!$F:$F,$A48)&gt;0,SUMIF('SOURCE NFPC'!$F:$F,$A48,'SOURCE NFPC'!$C:$C),IF(COUNT(M65)&gt;0,SUM(M65),IF(COUNTIF('SOURCE NFPC'!$F:$F,$A48 &amp; "?")&gt;0,SUMIF('SOURCE NFPC'!$F:$F,$A48 &amp; "?", 'SOURCE NFPC'!$C:$C),"...")))</f>
        <v>...</v>
      </c>
      <c r="N48" s="654" t="str">
        <f>IF(COUNTIF('SOURCE CN'!$F:$F,$A48)&gt;0,SUMIF('SOURCE CN'!$F:$F,$A48,'SOURCE CN'!$C:$C),IF(COUNT(N65)&gt;0,SUM(N65),IF(COUNTIF('SOURCE CN'!$F:$F,$A48 &amp; "?")&gt;0,SUMIF('SOURCE CN'!$F:$F,$A48 &amp; "?", 'SOURCE CN'!$C:$C),"...")))</f>
        <v>...</v>
      </c>
      <c r="O48" s="654" t="str">
        <f>IF(COUNTIF('SOURCE NFPS'!$F:$F,$A48)&gt;0,SUMIF('SOURCE NFPS'!$F:$F,$A48,'SOURCE NFPS'!$C:$C),IF(COUNT(O65)&gt;0,SUM(O65),IF(COUNTIF('SOURCE NFPS'!$F:$F,$A48 &amp; "?")&gt;0,SUMIF('SOURCE NFPS'!$F:$F,$A48 &amp; "?", 'SOURCE NFPS'!$C:$C),IF(COUNT(L48:N48)&gt;0,SUM(L48:N48),"..."))))</f>
        <v>...</v>
      </c>
      <c r="Q48" s="655"/>
      <c r="R48" s="656"/>
      <c r="S48" s="657"/>
      <c r="U48" s="144"/>
      <c r="V48" s="144"/>
    </row>
    <row r="49" spans="1:22" s="16" customFormat="1" ht="11.25" customHeight="1">
      <c r="A49" s="676">
        <v>9302</v>
      </c>
      <c r="B49" s="86" t="s">
        <v>116</v>
      </c>
      <c r="C49" s="4" t="s">
        <v>1063</v>
      </c>
      <c r="D49" s="654" t="str">
        <f>IF(COUNTIF('SOURCE BA'!$F:$F,$A49)&gt;0,SUMIF('SOURCE BA'!$F:$F,$A49,'SOURCE BA'!$C:$C),IF(COUNT(D57,D66)&gt;0,SUM(D57,D66),IF(COUNTIF('SOURCE BA'!$F:$F,$A49 &amp; "?")&gt;0,SUMIF('SOURCE BA'!$F:$F,$A49 &amp; "?", 'SOURCE BA'!$C:$C),"...")))</f>
        <v>...</v>
      </c>
      <c r="E49" s="654" t="str">
        <f>IF(COUNTIF('SOURCE EA'!$F:$F,$A49)&gt;0,SUMIF('SOURCE EA'!$F:$F,$A49,'SOURCE EA'!$C:$C),IF(COUNT(E57,E66)&gt;0,SUM(E57,E66),IF(COUNTIF('SOURCE EA'!$F:$F,$A49 &amp; "?")&gt;0,SUMIF('SOURCE EA'!$F:$F,$A49 &amp; "?", 'SOURCE EA'!$C:$C),"...")))</f>
        <v>...</v>
      </c>
      <c r="F49" s="654" t="str">
        <f>IF(COUNTIF('SOURCE SS'!$F:$F,$A49)&gt;0,SUMIF('SOURCE SS'!$F:$F,$A49,'SOURCE SS'!$C:$C),IF(COUNT(F57,F66)&gt;0,SUM(F57,F66),IF(COUNTIF('SOURCE SS'!$F:$F,$A49 &amp; "?")&gt;0,SUMIF('SOURCE SS'!$F:$F,$A49 &amp; "?", 'SOURCE SS'!$C:$C),"...")))</f>
        <v>...</v>
      </c>
      <c r="G49" s="654" t="str">
        <f>IF(COUNTIF('SOURCE CC'!$F:$F,$A49)&gt;0,SUMIF('SOURCE CC'!$F:$F,$A49,'SOURCE CC'!$C:$C),IF(COUNT(G57,G66)&gt;0,SUM(G57,G66),IF(COUNTIF('SOURCE CC'!$F:$F,$A49 &amp; "?")&gt;0,SUMIF('SOURCE CC'!$F:$F,$A49 &amp; "?", 'SOURCE CC'!$C:$C),"...")))</f>
        <v>...</v>
      </c>
      <c r="H49" s="654" t="str">
        <f>IF(COUNTIF('SOURCE CG'!$F:$F,$A49)&gt;0,SUMIF('SOURCE CG'!$F:$F,$A49,'SOURCE CG'!$C:$C),IF(COUNT(H57,H66)&gt;0,SUM(H57,H66),IF(COUNTIF('SOURCE CG'!$F:$F,$A49 &amp; "?")&gt;0,SUMIF('SOURCE CG'!$F:$F,$A49 &amp; "?", 'SOURCE CG'!$C:$C),IF(COUNT(D49:G49)&gt;0,SUM(D49:G49),"..."))))</f>
        <v>...</v>
      </c>
      <c r="I49" s="654" t="str">
        <f>IF(COUNTIF('SOURCE SG'!$F:$F,$A49)&gt;0,SUMIF('SOURCE SG'!$F:$F,$A49,'SOURCE SG'!$C:$C),IF(COUNT(I57,I66)&gt;0,SUM(I57,I66),IF(COUNTIF('SOURCE SG'!$F:$F,$A49 &amp; "?")&gt;0,SUMIF('SOURCE SG'!$F:$F,$A49 &amp; "?", 'SOURCE SG'!$C:$C),"...")))</f>
        <v>...</v>
      </c>
      <c r="J49" s="654" t="str">
        <f>IF(COUNTIF('SOURCE LG'!$F:$F,$A49)&gt;0,SUMIF('SOURCE LG'!$F:$F,$A49,'SOURCE LG'!$C:$C),IF(COUNT(J57,J66)&gt;0,SUM(J57,J66),IF(COUNTIF('SOURCE LG'!$F:$F,$A49 &amp; "?")&gt;0,SUMIF('SOURCE LG'!$F:$F,$A49 &amp; "?", 'SOURCE LG'!$C:$C),"...")))</f>
        <v>...</v>
      </c>
      <c r="K49" s="654" t="str">
        <f>IF(COUNTIF('SOURCE CT'!$F:$F,$A49)&gt;0,SUMIF('SOURCE CT'!$F:$F,$A49,'SOURCE CT'!$C:$C),IF(COUNT(K57,K66)&gt;0,SUM(K57,K66),IF(COUNTIF('SOURCE CT'!$F:$F,$A49 &amp; "?")&gt;0,SUMIF('SOURCE CT'!$F:$F,$A49 &amp; "?", 'SOURCE CT'!$C:$C),"...")))</f>
        <v>...</v>
      </c>
      <c r="L49" s="654" t="str">
        <f>IF(COUNTIF('SOURCE GG'!$F:$F,$A49)&gt;0,SUMIF('SOURCE GG'!$F:$F,$A49,'SOURCE GG'!$C:$C),IF(COUNT(L57,L66)&gt;0,SUM(L57,L66),IF(COUNTIF('SOURCE GG'!$F:$F,$A49 &amp; "?")&gt;0,SUMIF('SOURCE GG'!$F:$F,$A49 &amp; "?", 'SOURCE GG'!$C:$C),IF(COUNT(H49:K49)&gt;0,SUM(H49:K49),"..."))))</f>
        <v>...</v>
      </c>
      <c r="M49" s="654" t="str">
        <f>IF(COUNTIF('SOURCE NFPC'!$F:$F,$A49)&gt;0,SUMIF('SOURCE NFPC'!$F:$F,$A49,'SOURCE NFPC'!$C:$C),IF(COUNT(M57,M66)&gt;0,SUM(M57,M66),IF(COUNTIF('SOURCE NFPC'!$F:$F,$A49 &amp; "?")&gt;0,SUMIF('SOURCE NFPC'!$F:$F,$A49 &amp; "?", 'SOURCE NFPC'!$C:$C),"...")))</f>
        <v>...</v>
      </c>
      <c r="N49" s="654" t="str">
        <f>IF(COUNTIF('SOURCE CN'!$F:$F,$A49)&gt;0,SUMIF('SOURCE CN'!$F:$F,$A49,'SOURCE CN'!$C:$C),IF(COUNT(N57,N66)&gt;0,SUM(N57,N66),IF(COUNTIF('SOURCE CN'!$F:$F,$A49 &amp; "?")&gt;0,SUMIF('SOURCE CN'!$F:$F,$A49 &amp; "?", 'SOURCE CN'!$C:$C),"...")))</f>
        <v>...</v>
      </c>
      <c r="O49" s="654" t="str">
        <f>IF(COUNTIF('SOURCE NFPS'!$F:$F,$A49)&gt;0,SUMIF('SOURCE NFPS'!$F:$F,$A49,'SOURCE NFPS'!$C:$C),IF(COUNT(O57,O66)&gt;0,SUM(O57,O66),IF(COUNTIF('SOURCE NFPS'!$F:$F,$A49 &amp; "?")&gt;0,SUMIF('SOURCE NFPS'!$F:$F,$A49 &amp; "?", 'SOURCE NFPS'!$C:$C),IF(COUNT(L49:N49)&gt;0,SUM(L49:N49),"..."))))</f>
        <v>...</v>
      </c>
      <c r="Q49" s="655">
        <f t="shared" si="0"/>
        <v>0</v>
      </c>
      <c r="R49" s="656">
        <f t="shared" si="1"/>
        <v>0</v>
      </c>
      <c r="S49" s="657">
        <f t="shared" si="2"/>
        <v>0</v>
      </c>
      <c r="U49" s="144">
        <v>9302</v>
      </c>
      <c r="V49" s="144" t="str">
        <f t="shared" si="3"/>
        <v>A9302</v>
      </c>
    </row>
    <row r="50" spans="1:22" s="16" customFormat="1" ht="9.75" customHeight="1">
      <c r="A50" s="676">
        <v>9303</v>
      </c>
      <c r="B50" s="86" t="s">
        <v>117</v>
      </c>
      <c r="C50" s="4" t="s">
        <v>1063</v>
      </c>
      <c r="D50" s="654" t="str">
        <f>IF(COUNTIF('SOURCE BA'!$F:$F,$A50)&gt;0,SUMIF('SOURCE BA'!$F:$F,$A50,'SOURCE BA'!$C:$C),IF(COUNT(D58,D67)&gt;0,SUM(D58,D67),IF(COUNTIF('SOURCE BA'!$F:$F,$A50 &amp; "?")&gt;0,SUMIF('SOURCE BA'!$F:$F,$A50 &amp; "?", 'SOURCE BA'!$C:$C),"...")))</f>
        <v>...</v>
      </c>
      <c r="E50" s="654" t="str">
        <f>IF(COUNTIF('SOURCE EA'!$F:$F,$A50)&gt;0,SUMIF('SOURCE EA'!$F:$F,$A50,'SOURCE EA'!$C:$C),IF(COUNT(E58,E67)&gt;0,SUM(E58,E67),IF(COUNTIF('SOURCE EA'!$F:$F,$A50 &amp; "?")&gt;0,SUMIF('SOURCE EA'!$F:$F,$A50 &amp; "?", 'SOURCE EA'!$C:$C),"...")))</f>
        <v>...</v>
      </c>
      <c r="F50" s="654" t="str">
        <f>IF(COUNTIF('SOURCE SS'!$F:$F,$A50)&gt;0,SUMIF('SOURCE SS'!$F:$F,$A50,'SOURCE SS'!$C:$C),IF(COUNT(F58,F67)&gt;0,SUM(F58,F67),IF(COUNTIF('SOURCE SS'!$F:$F,$A50 &amp; "?")&gt;0,SUMIF('SOURCE SS'!$F:$F,$A50 &amp; "?", 'SOURCE SS'!$C:$C),"...")))</f>
        <v>...</v>
      </c>
      <c r="G50" s="654" t="str">
        <f>IF(COUNTIF('SOURCE CC'!$F:$F,$A50)&gt;0,SUMIF('SOURCE CC'!$F:$F,$A50,'SOURCE CC'!$C:$C),IF(COUNT(G58,G67)&gt;0,SUM(G58,G67),IF(COUNTIF('SOURCE CC'!$F:$F,$A50 &amp; "?")&gt;0,SUMIF('SOURCE CC'!$F:$F,$A50 &amp; "?", 'SOURCE CC'!$C:$C),"...")))</f>
        <v>...</v>
      </c>
      <c r="H50" s="654" t="str">
        <f>IF(COUNTIF('SOURCE CG'!$F:$F,$A50)&gt;0,SUMIF('SOURCE CG'!$F:$F,$A50,'SOURCE CG'!$C:$C),IF(COUNT(H58,H67)&gt;0,SUM(H58,H67),IF(COUNTIF('SOURCE CG'!$F:$F,$A50 &amp; "?")&gt;0,SUMIF('SOURCE CG'!$F:$F,$A50 &amp; "?", 'SOURCE CG'!$C:$C),IF(COUNT(D50:G50)&gt;0,SUM(D50:G50),"..."))))</f>
        <v>...</v>
      </c>
      <c r="I50" s="654" t="str">
        <f>IF(COUNTIF('SOURCE SG'!$F:$F,$A50)&gt;0,SUMIF('SOURCE SG'!$F:$F,$A50,'SOURCE SG'!$C:$C),IF(COUNT(I58,I67)&gt;0,SUM(I58,I67),IF(COUNTIF('SOURCE SG'!$F:$F,$A50 &amp; "?")&gt;0,SUMIF('SOURCE SG'!$F:$F,$A50 &amp; "?", 'SOURCE SG'!$C:$C),"...")))</f>
        <v>...</v>
      </c>
      <c r="J50" s="654" t="str">
        <f>IF(COUNTIF('SOURCE LG'!$F:$F,$A50)&gt;0,SUMIF('SOURCE LG'!$F:$F,$A50,'SOURCE LG'!$C:$C),IF(COUNT(J58,J67)&gt;0,SUM(J58,J67),IF(COUNTIF('SOURCE LG'!$F:$F,$A50 &amp; "?")&gt;0,SUMIF('SOURCE LG'!$F:$F,$A50 &amp; "?", 'SOURCE LG'!$C:$C),"...")))</f>
        <v>...</v>
      </c>
      <c r="K50" s="654" t="str">
        <f>IF(COUNTIF('SOURCE CT'!$F:$F,$A50)&gt;0,SUMIF('SOURCE CT'!$F:$F,$A50,'SOURCE CT'!$C:$C),IF(COUNT(K58,K67)&gt;0,SUM(K58,K67),IF(COUNTIF('SOURCE CT'!$F:$F,$A50 &amp; "?")&gt;0,SUMIF('SOURCE CT'!$F:$F,$A50 &amp; "?", 'SOURCE CT'!$C:$C),"...")))</f>
        <v>...</v>
      </c>
      <c r="L50" s="654" t="str">
        <f>IF(COUNTIF('SOURCE GG'!$F:$F,$A50)&gt;0,SUMIF('SOURCE GG'!$F:$F,$A50,'SOURCE GG'!$C:$C),IF(COUNT(L58,L67)&gt;0,SUM(L58,L67),IF(COUNTIF('SOURCE GG'!$F:$F,$A50 &amp; "?")&gt;0,SUMIF('SOURCE GG'!$F:$F,$A50 &amp; "?", 'SOURCE GG'!$C:$C),IF(COUNT(H50:K50)&gt;0,SUM(H50:K50),"..."))))</f>
        <v>...</v>
      </c>
      <c r="M50" s="654" t="str">
        <f>IF(COUNTIF('SOURCE NFPC'!$F:$F,$A50)&gt;0,SUMIF('SOURCE NFPC'!$F:$F,$A50,'SOURCE NFPC'!$C:$C),IF(COUNT(M58,M67)&gt;0,SUM(M58,M67),IF(COUNTIF('SOURCE NFPC'!$F:$F,$A50 &amp; "?")&gt;0,SUMIF('SOURCE NFPC'!$F:$F,$A50 &amp; "?", 'SOURCE NFPC'!$C:$C),"...")))</f>
        <v>...</v>
      </c>
      <c r="N50" s="654" t="str">
        <f>IF(COUNTIF('SOURCE CN'!$F:$F,$A50)&gt;0,SUMIF('SOURCE CN'!$F:$F,$A50,'SOURCE CN'!$C:$C),IF(COUNT(N58,N67)&gt;0,SUM(N58,N67),IF(COUNTIF('SOURCE CN'!$F:$F,$A50 &amp; "?")&gt;0,SUMIF('SOURCE CN'!$F:$F,$A50 &amp; "?", 'SOURCE CN'!$C:$C),"...")))</f>
        <v>...</v>
      </c>
      <c r="O50" s="654" t="str">
        <f>IF(COUNTIF('SOURCE NFPS'!$F:$F,$A50)&gt;0,SUMIF('SOURCE NFPS'!$F:$F,$A50,'SOURCE NFPS'!$C:$C),IF(COUNT(O58,O67)&gt;0,SUM(O58,O67),IF(COUNTIF('SOURCE NFPS'!$F:$F,$A50 &amp; "?")&gt;0,SUMIF('SOURCE NFPS'!$F:$F,$A50 &amp; "?", 'SOURCE NFPS'!$C:$C),IF(COUNT(L50:N50)&gt;0,SUM(L50:N50),"..."))))</f>
        <v>...</v>
      </c>
      <c r="Q50" s="655">
        <f t="shared" si="0"/>
        <v>0</v>
      </c>
      <c r="R50" s="656">
        <f t="shared" si="1"/>
        <v>0</v>
      </c>
      <c r="S50" s="657">
        <f t="shared" si="2"/>
        <v>0</v>
      </c>
      <c r="U50" s="144">
        <v>9303</v>
      </c>
      <c r="V50" s="144" t="str">
        <f t="shared" si="3"/>
        <v>A9303</v>
      </c>
    </row>
    <row r="51" spans="1:22" s="16" customFormat="1" ht="9.75" customHeight="1">
      <c r="A51" s="676">
        <v>9304</v>
      </c>
      <c r="B51" s="86" t="s">
        <v>118</v>
      </c>
      <c r="C51" s="4" t="s">
        <v>1063</v>
      </c>
      <c r="D51" s="654" t="str">
        <f>IF(COUNTIF('SOURCE BA'!$F:$F,$A51)&gt;0,SUMIF('SOURCE BA'!$F:$F,$A51,'SOURCE BA'!$C:$C),IF(COUNT(D59,D68)&gt;0,SUM(D59,D68),IF(COUNTIF('SOURCE BA'!$F:$F,$A51 &amp; "?")&gt;0,SUMIF('SOURCE BA'!$F:$F,$A51 &amp; "?", 'SOURCE BA'!$C:$C),"...")))</f>
        <v>...</v>
      </c>
      <c r="E51" s="654" t="str">
        <f>IF(COUNTIF('SOURCE EA'!$F:$F,$A51)&gt;0,SUMIF('SOURCE EA'!$F:$F,$A51,'SOURCE EA'!$C:$C),IF(COUNT(E59,E68)&gt;0,SUM(E59,E68),IF(COUNTIF('SOURCE EA'!$F:$F,$A51 &amp; "?")&gt;0,SUMIF('SOURCE EA'!$F:$F,$A51 &amp; "?", 'SOURCE EA'!$C:$C),"...")))</f>
        <v>...</v>
      </c>
      <c r="F51" s="654" t="str">
        <f>IF(COUNTIF('SOURCE SS'!$F:$F,$A51)&gt;0,SUMIF('SOURCE SS'!$F:$F,$A51,'SOURCE SS'!$C:$C),IF(COUNT(F59,F68)&gt;0,SUM(F59,F68),IF(COUNTIF('SOURCE SS'!$F:$F,$A51 &amp; "?")&gt;0,SUMIF('SOURCE SS'!$F:$F,$A51 &amp; "?", 'SOURCE SS'!$C:$C),"...")))</f>
        <v>...</v>
      </c>
      <c r="G51" s="654" t="str">
        <f>IF(COUNTIF('SOURCE CC'!$F:$F,$A51)&gt;0,SUMIF('SOURCE CC'!$F:$F,$A51,'SOURCE CC'!$C:$C),IF(COUNT(G59,G68)&gt;0,SUM(G59,G68),IF(COUNTIF('SOURCE CC'!$F:$F,$A51 &amp; "?")&gt;0,SUMIF('SOURCE CC'!$F:$F,$A51 &amp; "?", 'SOURCE CC'!$C:$C),"...")))</f>
        <v>...</v>
      </c>
      <c r="H51" s="654" t="str">
        <f>IF(COUNTIF('SOURCE CG'!$F:$F,$A51)&gt;0,SUMIF('SOURCE CG'!$F:$F,$A51,'SOURCE CG'!$C:$C),IF(COUNT(H59,H68)&gt;0,SUM(H59,H68),IF(COUNTIF('SOURCE CG'!$F:$F,$A51 &amp; "?")&gt;0,SUMIF('SOURCE CG'!$F:$F,$A51 &amp; "?", 'SOURCE CG'!$C:$C),IF(COUNT(D51:G51)&gt;0,SUM(D51:G51),"..."))))</f>
        <v>...</v>
      </c>
      <c r="I51" s="654" t="str">
        <f>IF(COUNTIF('SOURCE SG'!$F:$F,$A51)&gt;0,SUMIF('SOURCE SG'!$F:$F,$A51,'SOURCE SG'!$C:$C),IF(COUNT(I59,I68)&gt;0,SUM(I59,I68),IF(COUNTIF('SOURCE SG'!$F:$F,$A51 &amp; "?")&gt;0,SUMIF('SOURCE SG'!$F:$F,$A51 &amp; "?", 'SOURCE SG'!$C:$C),"...")))</f>
        <v>...</v>
      </c>
      <c r="J51" s="654" t="str">
        <f>IF(COUNTIF('SOURCE LG'!$F:$F,$A51)&gt;0,SUMIF('SOURCE LG'!$F:$F,$A51,'SOURCE LG'!$C:$C),IF(COUNT(J59,J68)&gt;0,SUM(J59,J68),IF(COUNTIF('SOURCE LG'!$F:$F,$A51 &amp; "?")&gt;0,SUMIF('SOURCE LG'!$F:$F,$A51 &amp; "?", 'SOURCE LG'!$C:$C),"...")))</f>
        <v>...</v>
      </c>
      <c r="K51" s="654" t="str">
        <f>IF(COUNTIF('SOURCE CT'!$F:$F,$A51)&gt;0,SUMIF('SOURCE CT'!$F:$F,$A51,'SOURCE CT'!$C:$C),IF(COUNT(K59,K68)&gt;0,SUM(K59,K68),IF(COUNTIF('SOURCE CT'!$F:$F,$A51 &amp; "?")&gt;0,SUMIF('SOURCE CT'!$F:$F,$A51 &amp; "?", 'SOURCE CT'!$C:$C),"...")))</f>
        <v>...</v>
      </c>
      <c r="L51" s="654" t="str">
        <f>IF(COUNTIF('SOURCE GG'!$F:$F,$A51)&gt;0,SUMIF('SOURCE GG'!$F:$F,$A51,'SOURCE GG'!$C:$C),IF(COUNT(L59,L68)&gt;0,SUM(L59,L68),IF(COUNTIF('SOURCE GG'!$F:$F,$A51 &amp; "?")&gt;0,SUMIF('SOURCE GG'!$F:$F,$A51 &amp; "?", 'SOURCE GG'!$C:$C),IF(COUNT(H51:K51)&gt;0,SUM(H51:K51),"..."))))</f>
        <v>...</v>
      </c>
      <c r="M51" s="654" t="str">
        <f>IF(COUNTIF('SOURCE NFPC'!$F:$F,$A51)&gt;0,SUMIF('SOURCE NFPC'!$F:$F,$A51,'SOURCE NFPC'!$C:$C),IF(COUNT(M59,M68)&gt;0,SUM(M59,M68),IF(COUNTIF('SOURCE NFPC'!$F:$F,$A51 &amp; "?")&gt;0,SUMIF('SOURCE NFPC'!$F:$F,$A51 &amp; "?", 'SOURCE NFPC'!$C:$C),"...")))</f>
        <v>...</v>
      </c>
      <c r="N51" s="654" t="str">
        <f>IF(COUNTIF('SOURCE CN'!$F:$F,$A51)&gt;0,SUMIF('SOURCE CN'!$F:$F,$A51,'SOURCE CN'!$C:$C),IF(COUNT(N59,N68)&gt;0,SUM(N59,N68),IF(COUNTIF('SOURCE CN'!$F:$F,$A51 &amp; "?")&gt;0,SUMIF('SOURCE CN'!$F:$F,$A51 &amp; "?", 'SOURCE CN'!$C:$C),"...")))</f>
        <v>...</v>
      </c>
      <c r="O51" s="654" t="str">
        <f>IF(COUNTIF('SOURCE NFPS'!$F:$F,$A51)&gt;0,SUMIF('SOURCE NFPS'!$F:$F,$A51,'SOURCE NFPS'!$C:$C),IF(COUNT(O59,O68)&gt;0,SUM(O59,O68),IF(COUNTIF('SOURCE NFPS'!$F:$F,$A51 &amp; "?")&gt;0,SUMIF('SOURCE NFPS'!$F:$F,$A51 &amp; "?", 'SOURCE NFPS'!$C:$C),IF(COUNT(L51:N51)&gt;0,SUM(L51:N51),"..."))))</f>
        <v>...</v>
      </c>
      <c r="Q51" s="655">
        <f t="shared" si="0"/>
        <v>0</v>
      </c>
      <c r="R51" s="656">
        <f t="shared" si="1"/>
        <v>0</v>
      </c>
      <c r="S51" s="657">
        <f t="shared" si="2"/>
        <v>0</v>
      </c>
      <c r="U51" s="144">
        <v>9304</v>
      </c>
      <c r="V51" s="144" t="str">
        <f t="shared" si="3"/>
        <v>A9304</v>
      </c>
    </row>
    <row r="52" spans="1:22" s="16" customFormat="1" ht="9.75" customHeight="1">
      <c r="A52" s="676">
        <v>9305</v>
      </c>
      <c r="B52" s="86" t="s">
        <v>609</v>
      </c>
      <c r="C52" s="4" t="s">
        <v>1063</v>
      </c>
      <c r="D52" s="654" t="str">
        <f>IF(COUNTIF('SOURCE BA'!$F:$F,$A52)&gt;0,SUMIF('SOURCE BA'!$F:$F,$A52,'SOURCE BA'!$C:$C),IF(COUNT(D60,D69)&gt;0,SUM(D60,D69),IF(COUNTIF('SOURCE BA'!$F:$F,$A52 &amp; "?")&gt;0,SUMIF('SOURCE BA'!$F:$F,$A52 &amp; "?", 'SOURCE BA'!$C:$C),"...")))</f>
        <v>...</v>
      </c>
      <c r="E52" s="654" t="str">
        <f>IF(COUNTIF('SOURCE EA'!$F:$F,$A52)&gt;0,SUMIF('SOURCE EA'!$F:$F,$A52,'SOURCE EA'!$C:$C),IF(COUNT(E60,E69)&gt;0,SUM(E60,E69),IF(COUNTIF('SOURCE EA'!$F:$F,$A52 &amp; "?")&gt;0,SUMIF('SOURCE EA'!$F:$F,$A52 &amp; "?", 'SOURCE EA'!$C:$C),"...")))</f>
        <v>...</v>
      </c>
      <c r="F52" s="654" t="str">
        <f>IF(COUNTIF('SOURCE SS'!$F:$F,$A52)&gt;0,SUMIF('SOURCE SS'!$F:$F,$A52,'SOURCE SS'!$C:$C),IF(COUNT(F60,F69)&gt;0,SUM(F60,F69),IF(COUNTIF('SOURCE SS'!$F:$F,$A52 &amp; "?")&gt;0,SUMIF('SOURCE SS'!$F:$F,$A52 &amp; "?", 'SOURCE SS'!$C:$C),"...")))</f>
        <v>...</v>
      </c>
      <c r="G52" s="654" t="str">
        <f>IF(COUNTIF('SOURCE CC'!$F:$F,$A52)&gt;0,SUMIF('SOURCE CC'!$F:$F,$A52,'SOURCE CC'!$C:$C),IF(COUNT(G60,G69)&gt;0,SUM(G60,G69),IF(COUNTIF('SOURCE CC'!$F:$F,$A52 &amp; "?")&gt;0,SUMIF('SOURCE CC'!$F:$F,$A52 &amp; "?", 'SOURCE CC'!$C:$C),"...")))</f>
        <v>...</v>
      </c>
      <c r="H52" s="654" t="str">
        <f>IF(COUNTIF('SOURCE CG'!$F:$F,$A52)&gt;0,SUMIF('SOURCE CG'!$F:$F,$A52,'SOURCE CG'!$C:$C),IF(COUNT(H60,H69)&gt;0,SUM(H60,H69),IF(COUNTIF('SOURCE CG'!$F:$F,$A52 &amp; "?")&gt;0,SUMIF('SOURCE CG'!$F:$F,$A52 &amp; "?", 'SOURCE CG'!$C:$C),IF(COUNT(D52:G52)&gt;0,SUM(D52:G52),"..."))))</f>
        <v>...</v>
      </c>
      <c r="I52" s="654" t="str">
        <f>IF(COUNTIF('SOURCE SG'!$F:$F,$A52)&gt;0,SUMIF('SOURCE SG'!$F:$F,$A52,'SOURCE SG'!$C:$C),IF(COUNT(I60,I69)&gt;0,SUM(I60,I69),IF(COUNTIF('SOURCE SG'!$F:$F,$A52 &amp; "?")&gt;0,SUMIF('SOURCE SG'!$F:$F,$A52 &amp; "?", 'SOURCE SG'!$C:$C),"...")))</f>
        <v>...</v>
      </c>
      <c r="J52" s="654" t="str">
        <f>IF(COUNTIF('SOURCE LG'!$F:$F,$A52)&gt;0,SUMIF('SOURCE LG'!$F:$F,$A52,'SOURCE LG'!$C:$C),IF(COUNT(J60,J69)&gt;0,SUM(J60,J69),IF(COUNTIF('SOURCE LG'!$F:$F,$A52 &amp; "?")&gt;0,SUMIF('SOURCE LG'!$F:$F,$A52 &amp; "?", 'SOURCE LG'!$C:$C),"...")))</f>
        <v>...</v>
      </c>
      <c r="K52" s="654" t="str">
        <f>IF(COUNTIF('SOURCE CT'!$F:$F,$A52)&gt;0,SUMIF('SOURCE CT'!$F:$F,$A52,'SOURCE CT'!$C:$C),IF(COUNT(K60,K69)&gt;0,SUM(K60,K69),IF(COUNTIF('SOURCE CT'!$F:$F,$A52 &amp; "?")&gt;0,SUMIF('SOURCE CT'!$F:$F,$A52 &amp; "?", 'SOURCE CT'!$C:$C),"...")))</f>
        <v>...</v>
      </c>
      <c r="L52" s="654" t="str">
        <f>IF(COUNTIF('SOURCE GG'!$F:$F,$A52)&gt;0,SUMIF('SOURCE GG'!$F:$F,$A52,'SOURCE GG'!$C:$C),IF(COUNT(L60,L69)&gt;0,SUM(L60,L69),IF(COUNTIF('SOURCE GG'!$F:$F,$A52 &amp; "?")&gt;0,SUMIF('SOURCE GG'!$F:$F,$A52 &amp; "?", 'SOURCE GG'!$C:$C),IF(COUNT(H52:K52)&gt;0,SUM(H52:K52),"..."))))</f>
        <v>...</v>
      </c>
      <c r="M52" s="654" t="str">
        <f>IF(COUNTIF('SOURCE NFPC'!$F:$F,$A52)&gt;0,SUMIF('SOURCE NFPC'!$F:$F,$A52,'SOURCE NFPC'!$C:$C),IF(COUNT(M60,M69)&gt;0,SUM(M60,M69),IF(COUNTIF('SOURCE NFPC'!$F:$F,$A52 &amp; "?")&gt;0,SUMIF('SOURCE NFPC'!$F:$F,$A52 &amp; "?", 'SOURCE NFPC'!$C:$C),"...")))</f>
        <v>...</v>
      </c>
      <c r="N52" s="654" t="str">
        <f>IF(COUNTIF('SOURCE CN'!$F:$F,$A52)&gt;0,SUMIF('SOURCE CN'!$F:$F,$A52,'SOURCE CN'!$C:$C),IF(COUNT(N60,N69)&gt;0,SUM(N60,N69),IF(COUNTIF('SOURCE CN'!$F:$F,$A52 &amp; "?")&gt;0,SUMIF('SOURCE CN'!$F:$F,$A52 &amp; "?", 'SOURCE CN'!$C:$C),"...")))</f>
        <v>...</v>
      </c>
      <c r="O52" s="654" t="str">
        <f>IF(COUNTIF('SOURCE NFPS'!$F:$F,$A52)&gt;0,SUMIF('SOURCE NFPS'!$F:$F,$A52,'SOURCE NFPS'!$C:$C),IF(COUNT(O60,O69)&gt;0,SUM(O60,O69),IF(COUNTIF('SOURCE NFPS'!$F:$F,$A52 &amp; "?")&gt;0,SUMIF('SOURCE NFPS'!$F:$F,$A52 &amp; "?", 'SOURCE NFPS'!$C:$C),IF(COUNT(L52:N52)&gt;0,SUM(L52:N52),"..."))))</f>
        <v>...</v>
      </c>
      <c r="Q52" s="655">
        <f t="shared" si="0"/>
        <v>0</v>
      </c>
      <c r="R52" s="656">
        <f t="shared" si="1"/>
        <v>0</v>
      </c>
      <c r="S52" s="657">
        <f t="shared" si="2"/>
        <v>0</v>
      </c>
      <c r="U52" s="144">
        <v>9305</v>
      </c>
      <c r="V52" s="144" t="str">
        <f t="shared" si="3"/>
        <v>A9305</v>
      </c>
    </row>
    <row r="53" spans="1:22" s="16" customFormat="1" ht="9.75" customHeight="1">
      <c r="A53" s="676">
        <v>9306</v>
      </c>
      <c r="B53" s="86" t="s">
        <v>610</v>
      </c>
      <c r="C53" s="4" t="s">
        <v>1063</v>
      </c>
      <c r="D53" s="654" t="str">
        <f>IF(COUNTIF('SOURCE BA'!$F:$F,$A53)&gt;0,SUMIF('SOURCE BA'!$F:$F,$A53,'SOURCE BA'!$C:$C),IF(COUNT(D61,D70)&gt;0,SUM(D61,D70),IF(COUNTIF('SOURCE BA'!$F:$F,$A53 &amp; "?")&gt;0,SUMIF('SOURCE BA'!$F:$F,$A53 &amp; "?", 'SOURCE BA'!$C:$C),"...")))</f>
        <v>...</v>
      </c>
      <c r="E53" s="654" t="str">
        <f>IF(COUNTIF('SOURCE EA'!$F:$F,$A53)&gt;0,SUMIF('SOURCE EA'!$F:$F,$A53,'SOURCE EA'!$C:$C),IF(COUNT(E61,E70)&gt;0,SUM(E61,E70),IF(COUNTIF('SOURCE EA'!$F:$F,$A53 &amp; "?")&gt;0,SUMIF('SOURCE EA'!$F:$F,$A53 &amp; "?", 'SOURCE EA'!$C:$C),"...")))</f>
        <v>...</v>
      </c>
      <c r="F53" s="654" t="str">
        <f>IF(COUNTIF('SOURCE SS'!$F:$F,$A53)&gt;0,SUMIF('SOURCE SS'!$F:$F,$A53,'SOURCE SS'!$C:$C),IF(COUNT(F61,F70)&gt;0,SUM(F61,F70),IF(COUNTIF('SOURCE SS'!$F:$F,$A53 &amp; "?")&gt;0,SUMIF('SOURCE SS'!$F:$F,$A53 &amp; "?", 'SOURCE SS'!$C:$C),"...")))</f>
        <v>...</v>
      </c>
      <c r="G53" s="654" t="str">
        <f>IF(COUNTIF('SOURCE CC'!$F:$F,$A53)&gt;0,SUMIF('SOURCE CC'!$F:$F,$A53,'SOURCE CC'!$C:$C),IF(COUNT(G61,G70)&gt;0,SUM(G61,G70),IF(COUNTIF('SOURCE CC'!$F:$F,$A53 &amp; "?")&gt;0,SUMIF('SOURCE CC'!$F:$F,$A53 &amp; "?", 'SOURCE CC'!$C:$C),"...")))</f>
        <v>...</v>
      </c>
      <c r="H53" s="654" t="str">
        <f>IF(COUNTIF('SOURCE CG'!$F:$F,$A53)&gt;0,SUMIF('SOURCE CG'!$F:$F,$A53,'SOURCE CG'!$C:$C),IF(COUNT(H61,H70)&gt;0,SUM(H61,H70),IF(COUNTIF('SOURCE CG'!$F:$F,$A53 &amp; "?")&gt;0,SUMIF('SOURCE CG'!$F:$F,$A53 &amp; "?", 'SOURCE CG'!$C:$C),IF(COUNT(D53:G53)&gt;0,SUM(D53:G53),"..."))))</f>
        <v>...</v>
      </c>
      <c r="I53" s="654" t="str">
        <f>IF(COUNTIF('SOURCE SG'!$F:$F,$A53)&gt;0,SUMIF('SOURCE SG'!$F:$F,$A53,'SOURCE SG'!$C:$C),IF(COUNT(I61,I70)&gt;0,SUM(I61,I70),IF(COUNTIF('SOURCE SG'!$F:$F,$A53 &amp; "?")&gt;0,SUMIF('SOURCE SG'!$F:$F,$A53 &amp; "?", 'SOURCE SG'!$C:$C),"...")))</f>
        <v>...</v>
      </c>
      <c r="J53" s="654" t="str">
        <f>IF(COUNTIF('SOURCE LG'!$F:$F,$A53)&gt;0,SUMIF('SOURCE LG'!$F:$F,$A53,'SOURCE LG'!$C:$C),IF(COUNT(J61,J70)&gt;0,SUM(J61,J70),IF(COUNTIF('SOURCE LG'!$F:$F,$A53 &amp; "?")&gt;0,SUMIF('SOURCE LG'!$F:$F,$A53 &amp; "?", 'SOURCE LG'!$C:$C),"...")))</f>
        <v>...</v>
      </c>
      <c r="K53" s="654" t="str">
        <f>IF(COUNTIF('SOURCE CT'!$F:$F,$A53)&gt;0,SUMIF('SOURCE CT'!$F:$F,$A53,'SOURCE CT'!$C:$C),IF(COUNT(K61,K70)&gt;0,SUM(K61,K70),IF(COUNTIF('SOURCE CT'!$F:$F,$A53 &amp; "?")&gt;0,SUMIF('SOURCE CT'!$F:$F,$A53 &amp; "?", 'SOURCE CT'!$C:$C),"...")))</f>
        <v>...</v>
      </c>
      <c r="L53" s="654" t="str">
        <f>IF(COUNTIF('SOURCE GG'!$F:$F,$A53)&gt;0,SUMIF('SOURCE GG'!$F:$F,$A53,'SOURCE GG'!$C:$C),IF(COUNT(L61,L70)&gt;0,SUM(L61,L70),IF(COUNTIF('SOURCE GG'!$F:$F,$A53 &amp; "?")&gt;0,SUMIF('SOURCE GG'!$F:$F,$A53 &amp; "?", 'SOURCE GG'!$C:$C),IF(COUNT(H53:K53)&gt;0,SUM(H53:K53),"..."))))</f>
        <v>...</v>
      </c>
      <c r="M53" s="654" t="str">
        <f>IF(COUNTIF('SOURCE NFPC'!$F:$F,$A53)&gt;0,SUMIF('SOURCE NFPC'!$F:$F,$A53,'SOURCE NFPC'!$C:$C),IF(COUNT(M61,M70)&gt;0,SUM(M61,M70),IF(COUNTIF('SOURCE NFPC'!$F:$F,$A53 &amp; "?")&gt;0,SUMIF('SOURCE NFPC'!$F:$F,$A53 &amp; "?", 'SOURCE NFPC'!$C:$C),"...")))</f>
        <v>...</v>
      </c>
      <c r="N53" s="654" t="str">
        <f>IF(COUNTIF('SOURCE CN'!$F:$F,$A53)&gt;0,SUMIF('SOURCE CN'!$F:$F,$A53,'SOURCE CN'!$C:$C),IF(COUNT(N61,N70)&gt;0,SUM(N61,N70),IF(COUNTIF('SOURCE CN'!$F:$F,$A53 &amp; "?")&gt;0,SUMIF('SOURCE CN'!$F:$F,$A53 &amp; "?", 'SOURCE CN'!$C:$C),"...")))</f>
        <v>...</v>
      </c>
      <c r="O53" s="654" t="str">
        <f>IF(COUNTIF('SOURCE NFPS'!$F:$F,$A53)&gt;0,SUMIF('SOURCE NFPS'!$F:$F,$A53,'SOURCE NFPS'!$C:$C),IF(COUNT(O61,O70)&gt;0,SUM(O61,O70),IF(COUNTIF('SOURCE NFPS'!$F:$F,$A53 &amp; "?")&gt;0,SUMIF('SOURCE NFPS'!$F:$F,$A53 &amp; "?", 'SOURCE NFPS'!$C:$C),IF(COUNT(L53:N53)&gt;0,SUM(L53:N53),"..."))))</f>
        <v>...</v>
      </c>
      <c r="Q53" s="655">
        <f t="shared" si="0"/>
        <v>0</v>
      </c>
      <c r="R53" s="656">
        <f t="shared" si="1"/>
        <v>0</v>
      </c>
      <c r="S53" s="657">
        <f t="shared" si="2"/>
        <v>0</v>
      </c>
      <c r="U53" s="144">
        <v>9306</v>
      </c>
      <c r="V53" s="144" t="str">
        <f t="shared" si="3"/>
        <v>A9306</v>
      </c>
    </row>
    <row r="54" spans="1:22" s="16" customFormat="1" ht="9.75" customHeight="1">
      <c r="A54" s="676">
        <v>9307</v>
      </c>
      <c r="B54" s="86" t="s">
        <v>1559</v>
      </c>
      <c r="C54" s="4" t="s">
        <v>1063</v>
      </c>
      <c r="D54" s="654" t="str">
        <f>IF(COUNTIF('SOURCE BA'!$F:$F,$A54)&gt;0,SUMIF('SOURCE BA'!$F:$F,$A54,'SOURCE BA'!$C:$C),IF(COUNT(D62,D71)&gt;0,SUM(D62,D71),IF(COUNTIF('SOURCE BA'!$F:$F,$A54 &amp; "?")&gt;0,SUMIF('SOURCE BA'!$F:$F,$A54 &amp; "?", 'SOURCE BA'!$C:$C),"...")))</f>
        <v>...</v>
      </c>
      <c r="E54" s="654" t="str">
        <f>IF(COUNTIF('SOURCE EA'!$F:$F,$A54)&gt;0,SUMIF('SOURCE EA'!$F:$F,$A54,'SOURCE EA'!$C:$C),IF(COUNT(E62,E71)&gt;0,SUM(E62,E71),IF(COUNTIF('SOURCE EA'!$F:$F,$A54 &amp; "?")&gt;0,SUMIF('SOURCE EA'!$F:$F,$A54 &amp; "?", 'SOURCE EA'!$C:$C),"...")))</f>
        <v>...</v>
      </c>
      <c r="F54" s="654" t="str">
        <f>IF(COUNTIF('SOURCE SS'!$F:$F,$A54)&gt;0,SUMIF('SOURCE SS'!$F:$F,$A54,'SOURCE SS'!$C:$C),IF(COUNT(F62,F71)&gt;0,SUM(F62,F71),IF(COUNTIF('SOURCE SS'!$F:$F,$A54 &amp; "?")&gt;0,SUMIF('SOURCE SS'!$F:$F,$A54 &amp; "?", 'SOURCE SS'!$C:$C),"...")))</f>
        <v>...</v>
      </c>
      <c r="G54" s="654" t="str">
        <f>IF(COUNTIF('SOURCE CC'!$F:$F,$A54)&gt;0,SUMIF('SOURCE CC'!$F:$F,$A54,'SOURCE CC'!$C:$C),IF(COUNT(G62,G71)&gt;0,SUM(G62,G71),IF(COUNTIF('SOURCE CC'!$F:$F,$A54 &amp; "?")&gt;0,SUMIF('SOURCE CC'!$F:$F,$A54 &amp; "?", 'SOURCE CC'!$C:$C),"...")))</f>
        <v>...</v>
      </c>
      <c r="H54" s="654" t="str">
        <f>IF(COUNTIF('SOURCE CG'!$F:$F,$A54)&gt;0,SUMIF('SOURCE CG'!$F:$F,$A54,'SOURCE CG'!$C:$C),IF(COUNT(H62,H71)&gt;0,SUM(H62,H71),IF(COUNTIF('SOURCE CG'!$F:$F,$A54 &amp; "?")&gt;0,SUMIF('SOURCE CG'!$F:$F,$A54 &amp; "?", 'SOURCE CG'!$C:$C),IF(COUNT(D54:G54)&gt;0,SUM(D54:G54),"..."))))</f>
        <v>...</v>
      </c>
      <c r="I54" s="654" t="str">
        <f>IF(COUNTIF('SOURCE SG'!$F:$F,$A54)&gt;0,SUMIF('SOURCE SG'!$F:$F,$A54,'SOURCE SG'!$C:$C),IF(COUNT(I62,I71)&gt;0,SUM(I62,I71),IF(COUNTIF('SOURCE SG'!$F:$F,$A54 &amp; "?")&gt;0,SUMIF('SOURCE SG'!$F:$F,$A54 &amp; "?", 'SOURCE SG'!$C:$C),"...")))</f>
        <v>...</v>
      </c>
      <c r="J54" s="654" t="str">
        <f>IF(COUNTIF('SOURCE LG'!$F:$F,$A54)&gt;0,SUMIF('SOURCE LG'!$F:$F,$A54,'SOURCE LG'!$C:$C),IF(COUNT(J62,J71)&gt;0,SUM(J62,J71),IF(COUNTIF('SOURCE LG'!$F:$F,$A54 &amp; "?")&gt;0,SUMIF('SOURCE LG'!$F:$F,$A54 &amp; "?", 'SOURCE LG'!$C:$C),"...")))</f>
        <v>...</v>
      </c>
      <c r="K54" s="654" t="str">
        <f>IF(COUNTIF('SOURCE CT'!$F:$F,$A54)&gt;0,SUMIF('SOURCE CT'!$F:$F,$A54,'SOURCE CT'!$C:$C),IF(COUNT(K62,K71)&gt;0,SUM(K62,K71),IF(COUNTIF('SOURCE CT'!$F:$F,$A54 &amp; "?")&gt;0,SUMIF('SOURCE CT'!$F:$F,$A54 &amp; "?", 'SOURCE CT'!$C:$C),"...")))</f>
        <v>...</v>
      </c>
      <c r="L54" s="654" t="str">
        <f>IF(COUNTIF('SOURCE GG'!$F:$F,$A54)&gt;0,SUMIF('SOURCE GG'!$F:$F,$A54,'SOURCE GG'!$C:$C),IF(COUNT(L62,L71)&gt;0,SUM(L62,L71),IF(COUNTIF('SOURCE GG'!$F:$F,$A54 &amp; "?")&gt;0,SUMIF('SOURCE GG'!$F:$F,$A54 &amp; "?", 'SOURCE GG'!$C:$C),IF(COUNT(H54:K54)&gt;0,SUM(H54:K54),"..."))))</f>
        <v>...</v>
      </c>
      <c r="M54" s="654" t="str">
        <f>IF(COUNTIF('SOURCE NFPC'!$F:$F,$A54)&gt;0,SUMIF('SOURCE NFPC'!$F:$F,$A54,'SOURCE NFPC'!$C:$C),IF(COUNT(M62,M71)&gt;0,SUM(M62,M71),IF(COUNTIF('SOURCE NFPC'!$F:$F,$A54 &amp; "?")&gt;0,SUMIF('SOURCE NFPC'!$F:$F,$A54 &amp; "?", 'SOURCE NFPC'!$C:$C),"...")))</f>
        <v>...</v>
      </c>
      <c r="N54" s="654" t="str">
        <f>IF(COUNTIF('SOURCE CN'!$F:$F,$A54)&gt;0,SUMIF('SOURCE CN'!$F:$F,$A54,'SOURCE CN'!$C:$C),IF(COUNT(N62,N71)&gt;0,SUM(N62,N71),IF(COUNTIF('SOURCE CN'!$F:$F,$A54 &amp; "?")&gt;0,SUMIF('SOURCE CN'!$F:$F,$A54 &amp; "?", 'SOURCE CN'!$C:$C),"...")))</f>
        <v>...</v>
      </c>
      <c r="O54" s="654" t="str">
        <f>IF(COUNTIF('SOURCE NFPS'!$F:$F,$A54)&gt;0,SUMIF('SOURCE NFPS'!$F:$F,$A54,'SOURCE NFPS'!$C:$C),IF(COUNT(O62,O71)&gt;0,SUM(O62,O71),IF(COUNTIF('SOURCE NFPS'!$F:$F,$A54 &amp; "?")&gt;0,SUMIF('SOURCE NFPS'!$F:$F,$A54 &amp; "?", 'SOURCE NFPS'!$C:$C),IF(COUNT(L54:N54)&gt;0,SUM(L54:N54),"..."))))</f>
        <v>...</v>
      </c>
      <c r="Q54" s="655">
        <f t="shared" si="0"/>
        <v>0</v>
      </c>
      <c r="R54" s="656">
        <f t="shared" si="1"/>
        <v>0</v>
      </c>
      <c r="S54" s="657">
        <f t="shared" si="2"/>
        <v>0</v>
      </c>
      <c r="U54" s="144">
        <v>9307</v>
      </c>
      <c r="V54" s="144" t="str">
        <f t="shared" si="3"/>
        <v>A9307</v>
      </c>
    </row>
    <row r="55" spans="1:22" s="16" customFormat="1" ht="9.75" customHeight="1">
      <c r="A55" s="676">
        <v>9308</v>
      </c>
      <c r="B55" s="86" t="s">
        <v>1560</v>
      </c>
      <c r="C55" s="4" t="s">
        <v>1063</v>
      </c>
      <c r="D55" s="654" t="str">
        <f>IF(COUNTIF('SOURCE BA'!$F:$F,$A55)&gt;0,SUMIF('SOURCE BA'!$F:$F,$A55,'SOURCE BA'!$C:$C),IF(COUNT(D63,D72)&gt;0,SUM(D63,D72),IF(COUNTIF('SOURCE BA'!$F:$F,$A55 &amp; "?")&gt;0,SUMIF('SOURCE BA'!$F:$F,$A55 &amp; "?", 'SOURCE BA'!$C:$C),"...")))</f>
        <v>...</v>
      </c>
      <c r="E55" s="654" t="str">
        <f>IF(COUNTIF('SOURCE EA'!$F:$F,$A55)&gt;0,SUMIF('SOURCE EA'!$F:$F,$A55,'SOURCE EA'!$C:$C),IF(COUNT(E63,E72)&gt;0,SUM(E63,E72),IF(COUNTIF('SOURCE EA'!$F:$F,$A55 &amp; "?")&gt;0,SUMIF('SOURCE EA'!$F:$F,$A55 &amp; "?", 'SOURCE EA'!$C:$C),"...")))</f>
        <v>...</v>
      </c>
      <c r="F55" s="654" t="str">
        <f>IF(COUNTIF('SOURCE SS'!$F:$F,$A55)&gt;0,SUMIF('SOURCE SS'!$F:$F,$A55,'SOURCE SS'!$C:$C),IF(COUNT(F63,F72)&gt;0,SUM(F63,F72),IF(COUNTIF('SOURCE SS'!$F:$F,$A55 &amp; "?")&gt;0,SUMIF('SOURCE SS'!$F:$F,$A55 &amp; "?", 'SOURCE SS'!$C:$C),"...")))</f>
        <v>...</v>
      </c>
      <c r="G55" s="654" t="str">
        <f>IF(COUNTIF('SOURCE CC'!$F:$F,$A55)&gt;0,SUMIF('SOURCE CC'!$F:$F,$A55,'SOURCE CC'!$C:$C),IF(COUNT(G63,G72)&gt;0,SUM(G63,G72),IF(COUNTIF('SOURCE CC'!$F:$F,$A55 &amp; "?")&gt;0,SUMIF('SOURCE CC'!$F:$F,$A55 &amp; "?", 'SOURCE CC'!$C:$C),"...")))</f>
        <v>...</v>
      </c>
      <c r="H55" s="654" t="str">
        <f>IF(COUNTIF('SOURCE CG'!$F:$F,$A55)&gt;0,SUMIF('SOURCE CG'!$F:$F,$A55,'SOURCE CG'!$C:$C),IF(COUNT(H63,H72)&gt;0,SUM(H63,H72),IF(COUNTIF('SOURCE CG'!$F:$F,$A55 &amp; "?")&gt;0,SUMIF('SOURCE CG'!$F:$F,$A55 &amp; "?", 'SOURCE CG'!$C:$C),IF(COUNT(D55:G55)&gt;0,SUM(D55:G55),"..."))))</f>
        <v>...</v>
      </c>
      <c r="I55" s="654" t="str">
        <f>IF(COUNTIF('SOURCE SG'!$F:$F,$A55)&gt;0,SUMIF('SOURCE SG'!$F:$F,$A55,'SOURCE SG'!$C:$C),IF(COUNT(I63,I72)&gt;0,SUM(I63,I72),IF(COUNTIF('SOURCE SG'!$F:$F,$A55 &amp; "?")&gt;0,SUMIF('SOURCE SG'!$F:$F,$A55 &amp; "?", 'SOURCE SG'!$C:$C),"...")))</f>
        <v>...</v>
      </c>
      <c r="J55" s="654" t="str">
        <f>IF(COUNTIF('SOURCE LG'!$F:$F,$A55)&gt;0,SUMIF('SOURCE LG'!$F:$F,$A55,'SOURCE LG'!$C:$C),IF(COUNT(J63,J72)&gt;0,SUM(J63,J72),IF(COUNTIF('SOURCE LG'!$F:$F,$A55 &amp; "?")&gt;0,SUMIF('SOURCE LG'!$F:$F,$A55 &amp; "?", 'SOURCE LG'!$C:$C),"...")))</f>
        <v>...</v>
      </c>
      <c r="K55" s="654" t="str">
        <f>IF(COUNTIF('SOURCE CT'!$F:$F,$A55)&gt;0,SUMIF('SOURCE CT'!$F:$F,$A55,'SOURCE CT'!$C:$C),IF(COUNT(K63,K72)&gt;0,SUM(K63,K72),IF(COUNTIF('SOURCE CT'!$F:$F,$A55 &amp; "?")&gt;0,SUMIF('SOURCE CT'!$F:$F,$A55 &amp; "?", 'SOURCE CT'!$C:$C),"...")))</f>
        <v>...</v>
      </c>
      <c r="L55" s="654" t="str">
        <f>IF(COUNTIF('SOURCE GG'!$F:$F,$A55)&gt;0,SUMIF('SOURCE GG'!$F:$F,$A55,'SOURCE GG'!$C:$C),IF(COUNT(L63,L72)&gt;0,SUM(L63,L72),IF(COUNTIF('SOURCE GG'!$F:$F,$A55 &amp; "?")&gt;0,SUMIF('SOURCE GG'!$F:$F,$A55 &amp; "?", 'SOURCE GG'!$C:$C),IF(COUNT(H55:K55)&gt;0,SUM(H55:K55),"..."))))</f>
        <v>...</v>
      </c>
      <c r="M55" s="654" t="str">
        <f>IF(COUNTIF('SOURCE NFPC'!$F:$F,$A55)&gt;0,SUMIF('SOURCE NFPC'!$F:$F,$A55,'SOURCE NFPC'!$C:$C),IF(COUNT(M63,M72)&gt;0,SUM(M63,M72),IF(COUNTIF('SOURCE NFPC'!$F:$F,$A55 &amp; "?")&gt;0,SUMIF('SOURCE NFPC'!$F:$F,$A55 &amp; "?", 'SOURCE NFPC'!$C:$C),"...")))</f>
        <v>...</v>
      </c>
      <c r="N55" s="654" t="str">
        <f>IF(COUNTIF('SOURCE CN'!$F:$F,$A55)&gt;0,SUMIF('SOURCE CN'!$F:$F,$A55,'SOURCE CN'!$C:$C),IF(COUNT(N63,N72)&gt;0,SUM(N63,N72),IF(COUNTIF('SOURCE CN'!$F:$F,$A55 &amp; "?")&gt;0,SUMIF('SOURCE CN'!$F:$F,$A55 &amp; "?", 'SOURCE CN'!$C:$C),"...")))</f>
        <v>...</v>
      </c>
      <c r="O55" s="654" t="str">
        <f>IF(COUNTIF('SOURCE NFPS'!$F:$F,$A55)&gt;0,SUMIF('SOURCE NFPS'!$F:$F,$A55,'SOURCE NFPS'!$C:$C),IF(COUNT(O63,O72)&gt;0,SUM(O63,O72),IF(COUNTIF('SOURCE NFPS'!$F:$F,$A55 &amp; "?")&gt;0,SUMIF('SOURCE NFPS'!$F:$F,$A55 &amp; "?", 'SOURCE NFPS'!$C:$C),IF(COUNT(L55:N55)&gt;0,SUM(L55:N55),"..."))))</f>
        <v>...</v>
      </c>
      <c r="Q55" s="655">
        <f t="shared" si="0"/>
        <v>0</v>
      </c>
      <c r="R55" s="656">
        <f t="shared" si="1"/>
        <v>0</v>
      </c>
      <c r="S55" s="657">
        <f t="shared" si="2"/>
        <v>0</v>
      </c>
      <c r="U55" s="144">
        <v>9308</v>
      </c>
      <c r="V55" s="144" t="str">
        <f t="shared" si="3"/>
        <v>A9308</v>
      </c>
    </row>
    <row r="56" spans="1:22" ht="15" customHeight="1">
      <c r="A56" s="675">
        <v>931</v>
      </c>
      <c r="B56" s="150" t="s">
        <v>2335</v>
      </c>
      <c r="C56" s="4" t="s">
        <v>1063</v>
      </c>
      <c r="D56" s="639" t="str">
        <f>IF(COUNTIF('SOURCE BA'!$F:$F,$A56)&gt;0,SUMIF('SOURCE BA'!$F:$F,$A56,'SOURCE BA'!$C:$C),IF(COUNT(D57:D63)&gt;0, SUM(D57:D63),IF(COUNTIF('SOURCE BA'!$F:$F,$A56 &amp; "?")&gt;0,SUMIF('SOURCE BA'!$F:$F,$A56 &amp; "?", 'SOURCE BA'!$C:$C),"...")))</f>
        <v>...</v>
      </c>
      <c r="E56" s="639" t="str">
        <f>IF(COUNTIF('SOURCE EA'!$F:$F,$A56)&gt;0,SUMIF('SOURCE EA'!$F:$F,$A56,'SOURCE EA'!$C:$C),IF(COUNT(E57:E63)&gt;0, SUM(E57:E63),IF(COUNTIF('SOURCE EA'!$F:$F,$A56 &amp; "?")&gt;0,SUMIF('SOURCE EA'!$F:$F,$A56 &amp; "?", 'SOURCE EA'!$C:$C),"...")))</f>
        <v>...</v>
      </c>
      <c r="F56" s="639" t="str">
        <f>IF(COUNTIF('SOURCE SS'!$F:$F,$A56)&gt;0,SUMIF('SOURCE SS'!$F:$F,$A56,'SOURCE SS'!$C:$C),IF(COUNT(F57:F63)&gt;0, SUM(F57:F63),IF(COUNTIF('SOURCE SS'!$F:$F,$A56 &amp; "?")&gt;0,SUMIF('SOURCE SS'!$F:$F,$A56 &amp; "?", 'SOURCE SS'!$C:$C),"...")))</f>
        <v>...</v>
      </c>
      <c r="G56" s="639" t="str">
        <f>IF(COUNTIF('SOURCE CC'!$F:$F,$A56)&gt;0,SUMIF('SOURCE CC'!$F:$F,$A56,'SOURCE CC'!$C:$C),IF(COUNT(G57:G63)&gt;0, SUM(G57:G63),IF(COUNTIF('SOURCE CC'!$F:$F,$A56 &amp; "?")&gt;0,SUMIF('SOURCE CC'!$F:$F,$A56 &amp; "?", 'SOURCE CC'!$C:$C),"...")))</f>
        <v>...</v>
      </c>
      <c r="H56" s="639" t="str">
        <f>IF(COUNTIF('SOURCE CG'!$F:$F,$A56)&gt;0,SUMIF('SOURCE CG'!$F:$F,$A56,'SOURCE CG'!$C:$C),IF(COUNT(H57:H63)&gt;0, SUM(H57:H63),IF(COUNTIF('SOURCE CG'!$F:$F,$A56 &amp; "?")&gt;0,SUMIF('SOURCE CG'!$F:$F,$A56 &amp; "?", 'SOURCE CG'!$C:$C),IF(COUNT(D56:G56)&gt;0,SUM(D56:G56),"..."))))</f>
        <v>...</v>
      </c>
      <c r="I56" s="639" t="str">
        <f>IF(COUNTIF('SOURCE SG'!$F:$F,$A56)&gt;0,SUMIF('SOURCE SG'!$F:$F,$A56,'SOURCE SG'!$C:$C),IF(COUNT(I57:I63)&gt;0, SUM(I57:I63),IF(COUNTIF('SOURCE SG'!$F:$F,$A56 &amp; "?")&gt;0,SUMIF('SOURCE SG'!$F:$F,$A56 &amp; "?", 'SOURCE SG'!$C:$C),"...")))</f>
        <v>...</v>
      </c>
      <c r="J56" s="639" t="str">
        <f>IF(COUNTIF('SOURCE LG'!$F:$F,$A56)&gt;0,SUMIF('SOURCE LG'!$F:$F,$A56,'SOURCE LG'!$C:$C),IF(COUNT(J57:J63)&gt;0, SUM(J57:J63),IF(COUNTIF('SOURCE LG'!$F:$F,$A56 &amp; "?")&gt;0,SUMIF('SOURCE LG'!$F:$F,$A56 &amp; "?", 'SOURCE LG'!$C:$C),"...")))</f>
        <v>...</v>
      </c>
      <c r="K56" s="639" t="str">
        <f>IF(COUNTIF('SOURCE CT'!$F:$F,$A56)&gt;0,SUMIF('SOURCE CT'!$F:$F,$A56,'SOURCE CT'!$C:$C),IF(COUNT(K57:K63)&gt;0, SUM(K57:K63),IF(COUNTIF('SOURCE CT'!$F:$F,$A56 &amp; "?")&gt;0,SUMIF('SOURCE CT'!$F:$F,$A56 &amp; "?", 'SOURCE CT'!$C:$C),"...")))</f>
        <v>...</v>
      </c>
      <c r="L56" s="639" t="str">
        <f>IF(COUNTIF('SOURCE GG'!$F:$F,$A56)&gt;0,SUMIF('SOURCE GG'!$F:$F,$A56,'SOURCE GG'!$C:$C),IF(COUNT(L57:L63)&gt;0, SUM(L57:L63),IF(COUNTIF('SOURCE GG'!$F:$F,$A56 &amp; "?")&gt;0,SUMIF('SOURCE GG'!$F:$F,$A56 &amp; "?", 'SOURCE GG'!$C:$C),IF(COUNT(H56:K56)&gt;0,SUM(H56:K56),"..."))))</f>
        <v>...</v>
      </c>
      <c r="M56" s="639" t="str">
        <f>IF(COUNTIF('SOURCE NFPC'!$F:$F,$A56)&gt;0,SUMIF('SOURCE NFPC'!$F:$F,$A56,'SOURCE NFPC'!$C:$C),IF(COUNT(M57:M63)&gt;0, SUM(M57:M63),IF(COUNTIF('SOURCE NFPC'!$F:$F,$A56 &amp; "?")&gt;0,SUMIF('SOURCE NFPC'!$F:$F,$A56 &amp; "?", 'SOURCE NFPC'!$C:$C),"...")))</f>
        <v>...</v>
      </c>
      <c r="N56" s="639" t="str">
        <f>IF(COUNTIF('SOURCE CN'!$F:$F,$A56)&gt;0,SUMIF('SOURCE CN'!$F:$F,$A56,'SOURCE CN'!$C:$C),IF(COUNT(N57:N63)&gt;0, SUM(N57:N63),IF(COUNTIF('SOURCE CN'!$F:$F,$A56 &amp; "?")&gt;0,SUMIF('SOURCE CN'!$F:$F,$A56 &amp; "?", 'SOURCE CN'!$C:$C),"...")))</f>
        <v>...</v>
      </c>
      <c r="O56" s="639" t="str">
        <f>IF(COUNTIF('SOURCE NFPS'!$F:$F,$A56)&gt;0,SUMIF('SOURCE NFPS'!$F:$F,$A56,'SOURCE NFPS'!$C:$C),IF(COUNT(O57:O63)&gt;0, SUM(O57:O63),IF(COUNTIF('SOURCE NFPS'!$F:$F,$A56 &amp; "?")&gt;0,SUMIF('SOURCE NFPS'!$F:$F,$A56 &amp; "?", 'SOURCE NFPS'!$C:$C),IF(COUNT(L56:N56)&gt;0,SUM(L56:N56),"..."))))</f>
        <v>...</v>
      </c>
      <c r="Q56" s="563">
        <f t="shared" si="0"/>
        <v>0</v>
      </c>
      <c r="R56" s="564">
        <f t="shared" si="1"/>
        <v>0</v>
      </c>
      <c r="S56" s="565">
        <f t="shared" si="2"/>
        <v>0</v>
      </c>
      <c r="U56" s="149">
        <v>931</v>
      </c>
      <c r="V56" s="149" t="str">
        <f t="shared" si="3"/>
        <v>A931</v>
      </c>
    </row>
    <row r="57" spans="1:22" ht="9.75" customHeight="1">
      <c r="A57" s="676">
        <v>9312</v>
      </c>
      <c r="B57" s="151" t="s">
        <v>2361</v>
      </c>
      <c r="C57" s="4" t="s">
        <v>1063</v>
      </c>
      <c r="D57" s="586" t="str">
        <f>IF(COUNTIF('SOURCE BA'!$F:$F,$A57)&gt;0,SUMIF('SOURCE BA'!$F:$F,$A57,'SOURCE BA'!$C:$C),IF(COUNTIF('SOURCE BA'!$F:$F,$A57 &amp; "?")&gt;0,SUMIF('SOURCE BA'!$F:$F,$A57 &amp; "?", 'SOURCE BA'!$C:$C),"..."))</f>
        <v>...</v>
      </c>
      <c r="E57" s="586" t="str">
        <f>IF(COUNTIF('SOURCE EA'!$F:$F,$A57)&gt;0,SUMIF('SOURCE EA'!$F:$F,$A57,'SOURCE EA'!$C:$C),IF(COUNTIF('SOURCE EA'!$F:$F,$A57 &amp; "?")&gt;0,SUMIF('SOURCE EA'!$F:$F,$A57 &amp; "?", 'SOURCE EA'!$C:$C),"..."))</f>
        <v>...</v>
      </c>
      <c r="F57" s="586" t="str">
        <f>IF(COUNTIF('SOURCE SS'!$F:$F,$A57)&gt;0,SUMIF('SOURCE SS'!$F:$F,$A57,'SOURCE SS'!$C:$C),IF(COUNTIF('SOURCE SS'!$F:$F,$A57 &amp; "?")&gt;0,SUMIF('SOURCE SS'!$F:$F,$A57 &amp; "?", 'SOURCE SS'!$C:$C),"..."))</f>
        <v>...</v>
      </c>
      <c r="G57" s="586" t="str">
        <f>IF(COUNTIF('SOURCE CC'!$F:$F,$A57)&gt;0,SUMIF('SOURCE CC'!$F:$F,$A57,'SOURCE CC'!$C:$C),IF(COUNTIF('SOURCE CC'!$F:$F,$A57 &amp; "?")&gt;0,SUMIF('SOURCE CC'!$F:$F,$A57 &amp; "?", 'SOURCE CC'!$C:$C),"..."))</f>
        <v>...</v>
      </c>
      <c r="H57" s="586" t="str">
        <f>IF(COUNTIF('SOURCE CG'!$F:$F,$A57)&gt;0,SUMIF('SOURCE CG'!$F:$F,$A57,'SOURCE CG'!$C:$C),IF(COUNTIF('SOURCE CG'!$F:$F,$A57 &amp; "?")&gt;0,SUMIF('SOURCE CG'!$F:$F,$A57 &amp; "?", 'SOURCE CG'!$C:$C),IF(COUNT(D57:G57)&gt;0,SUM(D57:G57),"...")))</f>
        <v>...</v>
      </c>
      <c r="I57" s="586" t="str">
        <f>IF(COUNTIF('SOURCE SG'!$F:$F,$A57)&gt;0,SUMIF('SOURCE SG'!$F:$F,$A57,'SOURCE SG'!$C:$C),IF(COUNTIF('SOURCE SG'!$F:$F,$A57 &amp; "?")&gt;0,SUMIF('SOURCE SG'!$F:$F,$A57 &amp; "?", 'SOURCE SG'!$C:$C),"..."))</f>
        <v>...</v>
      </c>
      <c r="J57" s="586" t="str">
        <f>IF(COUNTIF('SOURCE LG'!$F:$F,$A57)&gt;0,SUMIF('SOURCE LG'!$F:$F,$A57,'SOURCE LG'!$C:$C),IF(COUNTIF('SOURCE LG'!$F:$F,$A57 &amp; "?")&gt;0,SUMIF('SOURCE LG'!$F:$F,$A57 &amp; "?", 'SOURCE LG'!$C:$C),"..."))</f>
        <v>...</v>
      </c>
      <c r="K57" s="586" t="str">
        <f>IF(COUNTIF('SOURCE CT'!$F:$F,$A57)&gt;0,SUMIF('SOURCE CT'!$F:$F,$A57,'SOURCE CT'!$C:$C),IF(COUNTIF('SOURCE CT'!$F:$F,$A57 &amp; "?")&gt;0,SUMIF('SOURCE CT'!$F:$F,$A57 &amp; "?", 'SOURCE CT'!$C:$C),"..."))</f>
        <v>...</v>
      </c>
      <c r="L57" s="586" t="str">
        <f>IF(COUNTIF('SOURCE GG'!$F:$F,$A57)&gt;0,SUMIF('SOURCE GG'!$F:$F,$A57,'SOURCE GG'!$C:$C),IF(COUNTIF('SOURCE GG'!$F:$F,$A57 &amp; "?")&gt;0,SUMIF('SOURCE GG'!$F:$F,$A57 &amp; "?", 'SOURCE GG'!$C:$C),IF(COUNT(H57:K57)&gt;0,SUM(H57:K57),"...")))</f>
        <v>...</v>
      </c>
      <c r="M57" s="586" t="str">
        <f>IF(COUNTIF('SOURCE NFPC'!$F:$F,$A57)&gt;0,SUMIF('SOURCE NFPC'!$F:$F,$A57,'SOURCE NFPC'!$C:$C),IF(COUNTIF('SOURCE NFPC'!$F:$F,$A57 &amp; "?")&gt;0,SUMIF('SOURCE NFPC'!$F:$F,$A57 &amp; "?", 'SOURCE NFPC'!$C:$C),"..."))</f>
        <v>...</v>
      </c>
      <c r="N57" s="586" t="str">
        <f>IF(COUNTIF('SOURCE CN'!$F:$F,$A57)&gt;0,SUMIF('SOURCE CN'!$F:$F,$A57,'SOURCE CN'!$C:$C),IF(COUNTIF('SOURCE CN'!$F:$F,$A57 &amp; "?")&gt;0,SUMIF('SOURCE CN'!$F:$F,$A57 &amp; "?", 'SOURCE CN'!$C:$C),"..."))</f>
        <v>...</v>
      </c>
      <c r="O57" s="586" t="str">
        <f>IF(COUNTIF('SOURCE NFPS'!$F:$F,$A57)&gt;0,SUMIF('SOURCE NFPS'!$F:$F,$A57,'SOURCE NFPS'!$C:$C),IF(COUNTIF('SOURCE NFPS'!$F:$F,$A57 &amp; "?")&gt;0,SUMIF('SOURCE NFPS'!$F:$F,$A57 &amp; "?", 'SOURCE NFPS'!$C:$C),IF(COUNT(L57:N57)&gt;0,SUM(L57:N57),"...")))</f>
        <v>...</v>
      </c>
      <c r="Q57" s="563">
        <f t="shared" si="0"/>
        <v>0</v>
      </c>
      <c r="R57" s="564">
        <f t="shared" si="1"/>
        <v>0</v>
      </c>
      <c r="S57" s="565">
        <f t="shared" si="2"/>
        <v>0</v>
      </c>
      <c r="U57" s="144">
        <v>9312</v>
      </c>
      <c r="V57" s="144" t="str">
        <f t="shared" si="3"/>
        <v>A9312</v>
      </c>
    </row>
    <row r="58" spans="1:22" ht="9.75" customHeight="1">
      <c r="A58" s="676">
        <v>9313</v>
      </c>
      <c r="B58" s="151" t="s">
        <v>2362</v>
      </c>
      <c r="C58" s="4" t="s">
        <v>1063</v>
      </c>
      <c r="D58" s="586" t="str">
        <f>IF(COUNTIF('SOURCE BA'!$F:$F,$A58)&gt;0,SUMIF('SOURCE BA'!$F:$F,$A58,'SOURCE BA'!$C:$C),IF(COUNTIF('SOURCE BA'!$F:$F,$A58 &amp; "?")&gt;0,SUMIF('SOURCE BA'!$F:$F,$A58 &amp; "?", 'SOURCE BA'!$C:$C),"..."))</f>
        <v>...</v>
      </c>
      <c r="E58" s="586" t="str">
        <f>IF(COUNTIF('SOURCE EA'!$F:$F,$A58)&gt;0,SUMIF('SOURCE EA'!$F:$F,$A58,'SOURCE EA'!$C:$C),IF(COUNTIF('SOURCE EA'!$F:$F,$A58 &amp; "?")&gt;0,SUMIF('SOURCE EA'!$F:$F,$A58 &amp; "?", 'SOURCE EA'!$C:$C),"..."))</f>
        <v>...</v>
      </c>
      <c r="F58" s="586" t="str">
        <f>IF(COUNTIF('SOURCE SS'!$F:$F,$A58)&gt;0,SUMIF('SOURCE SS'!$F:$F,$A58,'SOURCE SS'!$C:$C),IF(COUNTIF('SOURCE SS'!$F:$F,$A58 &amp; "?")&gt;0,SUMIF('SOURCE SS'!$F:$F,$A58 &amp; "?", 'SOURCE SS'!$C:$C),"..."))</f>
        <v>...</v>
      </c>
      <c r="G58" s="586" t="str">
        <f>IF(COUNTIF('SOURCE CC'!$F:$F,$A58)&gt;0,SUMIF('SOURCE CC'!$F:$F,$A58,'SOURCE CC'!$C:$C),IF(COUNTIF('SOURCE CC'!$F:$F,$A58 &amp; "?")&gt;0,SUMIF('SOURCE CC'!$F:$F,$A58 &amp; "?", 'SOURCE CC'!$C:$C),"..."))</f>
        <v>...</v>
      </c>
      <c r="H58" s="586" t="str">
        <f>IF(COUNTIF('SOURCE CG'!$F:$F,$A58)&gt;0,SUMIF('SOURCE CG'!$F:$F,$A58,'SOURCE CG'!$C:$C),IF(COUNTIF('SOURCE CG'!$F:$F,$A58 &amp; "?")&gt;0,SUMIF('SOURCE CG'!$F:$F,$A58 &amp; "?", 'SOURCE CG'!$C:$C),IF(COUNT(D58:G58)&gt;0,SUM(D58:G58),"...")))</f>
        <v>...</v>
      </c>
      <c r="I58" s="586" t="str">
        <f>IF(COUNTIF('SOURCE SG'!$F:$F,$A58)&gt;0,SUMIF('SOURCE SG'!$F:$F,$A58,'SOURCE SG'!$C:$C),IF(COUNTIF('SOURCE SG'!$F:$F,$A58 &amp; "?")&gt;0,SUMIF('SOURCE SG'!$F:$F,$A58 &amp; "?", 'SOURCE SG'!$C:$C),"..."))</f>
        <v>...</v>
      </c>
      <c r="J58" s="586" t="str">
        <f>IF(COUNTIF('SOURCE LG'!$F:$F,$A58)&gt;0,SUMIF('SOURCE LG'!$F:$F,$A58,'SOURCE LG'!$C:$C),IF(COUNTIF('SOURCE LG'!$F:$F,$A58 &amp; "?")&gt;0,SUMIF('SOURCE LG'!$F:$F,$A58 &amp; "?", 'SOURCE LG'!$C:$C),"..."))</f>
        <v>...</v>
      </c>
      <c r="K58" s="586" t="str">
        <f>IF(COUNTIF('SOURCE CT'!$F:$F,$A58)&gt;0,SUMIF('SOURCE CT'!$F:$F,$A58,'SOURCE CT'!$C:$C),IF(COUNTIF('SOURCE CT'!$F:$F,$A58 &amp; "?")&gt;0,SUMIF('SOURCE CT'!$F:$F,$A58 &amp; "?", 'SOURCE CT'!$C:$C),"..."))</f>
        <v>...</v>
      </c>
      <c r="L58" s="586" t="str">
        <f>IF(COUNTIF('SOURCE GG'!$F:$F,$A58)&gt;0,SUMIF('SOURCE GG'!$F:$F,$A58,'SOURCE GG'!$C:$C),IF(COUNTIF('SOURCE GG'!$F:$F,$A58 &amp; "?")&gt;0,SUMIF('SOURCE GG'!$F:$F,$A58 &amp; "?", 'SOURCE GG'!$C:$C),IF(COUNT(H58:K58)&gt;0,SUM(H58:K58),"...")))</f>
        <v>...</v>
      </c>
      <c r="M58" s="586" t="str">
        <f>IF(COUNTIF('SOURCE NFPC'!$F:$F,$A58)&gt;0,SUMIF('SOURCE NFPC'!$F:$F,$A58,'SOURCE NFPC'!$C:$C),IF(COUNTIF('SOURCE NFPC'!$F:$F,$A58 &amp; "?")&gt;0,SUMIF('SOURCE NFPC'!$F:$F,$A58 &amp; "?", 'SOURCE NFPC'!$C:$C),"..."))</f>
        <v>...</v>
      </c>
      <c r="N58" s="586" t="str">
        <f>IF(COUNTIF('SOURCE CN'!$F:$F,$A58)&gt;0,SUMIF('SOURCE CN'!$F:$F,$A58,'SOURCE CN'!$C:$C),IF(COUNTIF('SOURCE CN'!$F:$F,$A58 &amp; "?")&gt;0,SUMIF('SOURCE CN'!$F:$F,$A58 &amp; "?", 'SOURCE CN'!$C:$C),"..."))</f>
        <v>...</v>
      </c>
      <c r="O58" s="586" t="str">
        <f>IF(COUNTIF('SOURCE NFPS'!$F:$F,$A58)&gt;0,SUMIF('SOURCE NFPS'!$F:$F,$A58,'SOURCE NFPS'!$C:$C),IF(COUNTIF('SOURCE NFPS'!$F:$F,$A58 &amp; "?")&gt;0,SUMIF('SOURCE NFPS'!$F:$F,$A58 &amp; "?", 'SOURCE NFPS'!$C:$C),IF(COUNT(L58:N58)&gt;0,SUM(L58:N58),"...")))</f>
        <v>...</v>
      </c>
      <c r="Q58" s="563">
        <f t="shared" si="0"/>
        <v>0</v>
      </c>
      <c r="R58" s="564">
        <f t="shared" si="1"/>
        <v>0</v>
      </c>
      <c r="S58" s="565">
        <f t="shared" si="2"/>
        <v>0</v>
      </c>
      <c r="U58" s="144">
        <v>9313</v>
      </c>
      <c r="V58" s="144" t="str">
        <f t="shared" si="3"/>
        <v>A9313</v>
      </c>
    </row>
    <row r="59" spans="1:22" ht="9.75" customHeight="1">
      <c r="A59" s="676">
        <v>9314</v>
      </c>
      <c r="B59" s="151" t="s">
        <v>945</v>
      </c>
      <c r="C59" s="4" t="s">
        <v>1063</v>
      </c>
      <c r="D59" s="586" t="str">
        <f>IF(COUNTIF('SOURCE BA'!$F:$F,$A59)&gt;0,SUMIF('SOURCE BA'!$F:$F,$A59,'SOURCE BA'!$C:$C),IF(COUNTIF('SOURCE BA'!$F:$F,$A59 &amp; "?")&gt;0,SUMIF('SOURCE BA'!$F:$F,$A59 &amp; "?", 'SOURCE BA'!$C:$C),"..."))</f>
        <v>...</v>
      </c>
      <c r="E59" s="586" t="str">
        <f>IF(COUNTIF('SOURCE EA'!$F:$F,$A59)&gt;0,SUMIF('SOURCE EA'!$F:$F,$A59,'SOURCE EA'!$C:$C),IF(COUNTIF('SOURCE EA'!$F:$F,$A59 &amp; "?")&gt;0,SUMIF('SOURCE EA'!$F:$F,$A59 &amp; "?", 'SOURCE EA'!$C:$C),"..."))</f>
        <v>...</v>
      </c>
      <c r="F59" s="586" t="str">
        <f>IF(COUNTIF('SOURCE SS'!$F:$F,$A59)&gt;0,SUMIF('SOURCE SS'!$F:$F,$A59,'SOURCE SS'!$C:$C),IF(COUNTIF('SOURCE SS'!$F:$F,$A59 &amp; "?")&gt;0,SUMIF('SOURCE SS'!$F:$F,$A59 &amp; "?", 'SOURCE SS'!$C:$C),"..."))</f>
        <v>...</v>
      </c>
      <c r="G59" s="586" t="str">
        <f>IF(COUNTIF('SOURCE CC'!$F:$F,$A59)&gt;0,SUMIF('SOURCE CC'!$F:$F,$A59,'SOURCE CC'!$C:$C),IF(COUNTIF('SOURCE CC'!$F:$F,$A59 &amp; "?")&gt;0,SUMIF('SOURCE CC'!$F:$F,$A59 &amp; "?", 'SOURCE CC'!$C:$C),"..."))</f>
        <v>...</v>
      </c>
      <c r="H59" s="586" t="str">
        <f>IF(COUNTIF('SOURCE CG'!$F:$F,$A59)&gt;0,SUMIF('SOURCE CG'!$F:$F,$A59,'SOURCE CG'!$C:$C),IF(COUNTIF('SOURCE CG'!$F:$F,$A59 &amp; "?")&gt;0,SUMIF('SOURCE CG'!$F:$F,$A59 &amp; "?", 'SOURCE CG'!$C:$C),IF(COUNT(D59:G59)&gt;0,SUM(D59:G59),"...")))</f>
        <v>...</v>
      </c>
      <c r="I59" s="586" t="str">
        <f>IF(COUNTIF('SOURCE SG'!$F:$F,$A59)&gt;0,SUMIF('SOURCE SG'!$F:$F,$A59,'SOURCE SG'!$C:$C),IF(COUNTIF('SOURCE SG'!$F:$F,$A59 &amp; "?")&gt;0,SUMIF('SOURCE SG'!$F:$F,$A59 &amp; "?", 'SOURCE SG'!$C:$C),"..."))</f>
        <v>...</v>
      </c>
      <c r="J59" s="586" t="str">
        <f>IF(COUNTIF('SOURCE LG'!$F:$F,$A59)&gt;0,SUMIF('SOURCE LG'!$F:$F,$A59,'SOURCE LG'!$C:$C),IF(COUNTIF('SOURCE LG'!$F:$F,$A59 &amp; "?")&gt;0,SUMIF('SOURCE LG'!$F:$F,$A59 &amp; "?", 'SOURCE LG'!$C:$C),"..."))</f>
        <v>...</v>
      </c>
      <c r="K59" s="586" t="str">
        <f>IF(COUNTIF('SOURCE CT'!$F:$F,$A59)&gt;0,SUMIF('SOURCE CT'!$F:$F,$A59,'SOURCE CT'!$C:$C),IF(COUNTIF('SOURCE CT'!$F:$F,$A59 &amp; "?")&gt;0,SUMIF('SOURCE CT'!$F:$F,$A59 &amp; "?", 'SOURCE CT'!$C:$C),"..."))</f>
        <v>...</v>
      </c>
      <c r="L59" s="586" t="str">
        <f>IF(COUNTIF('SOURCE GG'!$F:$F,$A59)&gt;0,SUMIF('SOURCE GG'!$F:$F,$A59,'SOURCE GG'!$C:$C),IF(COUNTIF('SOURCE GG'!$F:$F,$A59 &amp; "?")&gt;0,SUMIF('SOURCE GG'!$F:$F,$A59 &amp; "?", 'SOURCE GG'!$C:$C),IF(COUNT(H59:K59)&gt;0,SUM(H59:K59),"...")))</f>
        <v>...</v>
      </c>
      <c r="M59" s="586" t="str">
        <f>IF(COUNTIF('SOURCE NFPC'!$F:$F,$A59)&gt;0,SUMIF('SOURCE NFPC'!$F:$F,$A59,'SOURCE NFPC'!$C:$C),IF(COUNTIF('SOURCE NFPC'!$F:$F,$A59 &amp; "?")&gt;0,SUMIF('SOURCE NFPC'!$F:$F,$A59 &amp; "?", 'SOURCE NFPC'!$C:$C),"..."))</f>
        <v>...</v>
      </c>
      <c r="N59" s="586" t="str">
        <f>IF(COUNTIF('SOURCE CN'!$F:$F,$A59)&gt;0,SUMIF('SOURCE CN'!$F:$F,$A59,'SOURCE CN'!$C:$C),IF(COUNTIF('SOURCE CN'!$F:$F,$A59 &amp; "?")&gt;0,SUMIF('SOURCE CN'!$F:$F,$A59 &amp; "?", 'SOURCE CN'!$C:$C),"..."))</f>
        <v>...</v>
      </c>
      <c r="O59" s="586" t="str">
        <f>IF(COUNTIF('SOURCE NFPS'!$F:$F,$A59)&gt;0,SUMIF('SOURCE NFPS'!$F:$F,$A59,'SOURCE NFPS'!$C:$C),IF(COUNTIF('SOURCE NFPS'!$F:$F,$A59 &amp; "?")&gt;0,SUMIF('SOURCE NFPS'!$F:$F,$A59 &amp; "?", 'SOURCE NFPS'!$C:$C),IF(COUNT(L59:N59)&gt;0,SUM(L59:N59),"...")))</f>
        <v>...</v>
      </c>
      <c r="Q59" s="563">
        <f t="shared" si="0"/>
        <v>0</v>
      </c>
      <c r="R59" s="564">
        <f t="shared" si="1"/>
        <v>0</v>
      </c>
      <c r="S59" s="565">
        <f t="shared" si="2"/>
        <v>0</v>
      </c>
      <c r="U59" s="144">
        <v>9314</v>
      </c>
      <c r="V59" s="144" t="str">
        <f t="shared" si="3"/>
        <v>A9314</v>
      </c>
    </row>
    <row r="60" spans="1:22" ht="9.75" customHeight="1">
      <c r="A60" s="676">
        <v>9315</v>
      </c>
      <c r="B60" s="151" t="s">
        <v>892</v>
      </c>
      <c r="C60" s="4" t="s">
        <v>1063</v>
      </c>
      <c r="D60" s="586" t="str">
        <f>IF(COUNTIF('SOURCE BA'!$F:$F,$A60)&gt;0,SUMIF('SOURCE BA'!$F:$F,$A60,'SOURCE BA'!$C:$C),IF(COUNTIF('SOURCE BA'!$F:$F,$A60 &amp; "?")&gt;0,SUMIF('SOURCE BA'!$F:$F,$A60 &amp; "?", 'SOURCE BA'!$C:$C),"..."))</f>
        <v>...</v>
      </c>
      <c r="E60" s="586" t="str">
        <f>IF(COUNTIF('SOURCE EA'!$F:$F,$A60)&gt;0,SUMIF('SOURCE EA'!$F:$F,$A60,'SOURCE EA'!$C:$C),IF(COUNTIF('SOURCE EA'!$F:$F,$A60 &amp; "?")&gt;0,SUMIF('SOURCE EA'!$F:$F,$A60 &amp; "?", 'SOURCE EA'!$C:$C),"..."))</f>
        <v>...</v>
      </c>
      <c r="F60" s="586" t="str">
        <f>IF(COUNTIF('SOURCE SS'!$F:$F,$A60)&gt;0,SUMIF('SOURCE SS'!$F:$F,$A60,'SOURCE SS'!$C:$C),IF(COUNTIF('SOURCE SS'!$F:$F,$A60 &amp; "?")&gt;0,SUMIF('SOURCE SS'!$F:$F,$A60 &amp; "?", 'SOURCE SS'!$C:$C),"..."))</f>
        <v>...</v>
      </c>
      <c r="G60" s="586" t="str">
        <f>IF(COUNTIF('SOURCE CC'!$F:$F,$A60)&gt;0,SUMIF('SOURCE CC'!$F:$F,$A60,'SOURCE CC'!$C:$C),IF(COUNTIF('SOURCE CC'!$F:$F,$A60 &amp; "?")&gt;0,SUMIF('SOURCE CC'!$F:$F,$A60 &amp; "?", 'SOURCE CC'!$C:$C),"..."))</f>
        <v>...</v>
      </c>
      <c r="H60" s="586" t="str">
        <f>IF(COUNTIF('SOURCE CG'!$F:$F,$A60)&gt;0,SUMIF('SOURCE CG'!$F:$F,$A60,'SOURCE CG'!$C:$C),IF(COUNTIF('SOURCE CG'!$F:$F,$A60 &amp; "?")&gt;0,SUMIF('SOURCE CG'!$F:$F,$A60 &amp; "?", 'SOURCE CG'!$C:$C),IF(COUNT(D60:G60)&gt;0,SUM(D60:G60),"...")))</f>
        <v>...</v>
      </c>
      <c r="I60" s="586" t="str">
        <f>IF(COUNTIF('SOURCE SG'!$F:$F,$A60)&gt;0,SUMIF('SOURCE SG'!$F:$F,$A60,'SOURCE SG'!$C:$C),IF(COUNTIF('SOURCE SG'!$F:$F,$A60 &amp; "?")&gt;0,SUMIF('SOURCE SG'!$F:$F,$A60 &amp; "?", 'SOURCE SG'!$C:$C),"..."))</f>
        <v>...</v>
      </c>
      <c r="J60" s="586" t="str">
        <f>IF(COUNTIF('SOURCE LG'!$F:$F,$A60)&gt;0,SUMIF('SOURCE LG'!$F:$F,$A60,'SOURCE LG'!$C:$C),IF(COUNTIF('SOURCE LG'!$F:$F,$A60 &amp; "?")&gt;0,SUMIF('SOURCE LG'!$F:$F,$A60 &amp; "?", 'SOURCE LG'!$C:$C),"..."))</f>
        <v>...</v>
      </c>
      <c r="K60" s="586" t="str">
        <f>IF(COUNTIF('SOURCE CT'!$F:$F,$A60)&gt;0,SUMIF('SOURCE CT'!$F:$F,$A60,'SOURCE CT'!$C:$C),IF(COUNTIF('SOURCE CT'!$F:$F,$A60 &amp; "?")&gt;0,SUMIF('SOURCE CT'!$F:$F,$A60 &amp; "?", 'SOURCE CT'!$C:$C),"..."))</f>
        <v>...</v>
      </c>
      <c r="L60" s="586" t="str">
        <f>IF(COUNTIF('SOURCE GG'!$F:$F,$A60)&gt;0,SUMIF('SOURCE GG'!$F:$F,$A60,'SOURCE GG'!$C:$C),IF(COUNTIF('SOURCE GG'!$F:$F,$A60 &amp; "?")&gt;0,SUMIF('SOURCE GG'!$F:$F,$A60 &amp; "?", 'SOURCE GG'!$C:$C),IF(COUNT(H60:K60)&gt;0,SUM(H60:K60),"...")))</f>
        <v>...</v>
      </c>
      <c r="M60" s="586" t="str">
        <f>IF(COUNTIF('SOURCE NFPC'!$F:$F,$A60)&gt;0,SUMIF('SOURCE NFPC'!$F:$F,$A60,'SOURCE NFPC'!$C:$C),IF(COUNTIF('SOURCE NFPC'!$F:$F,$A60 &amp; "?")&gt;0,SUMIF('SOURCE NFPC'!$F:$F,$A60 &amp; "?", 'SOURCE NFPC'!$C:$C),"..."))</f>
        <v>...</v>
      </c>
      <c r="N60" s="586" t="str">
        <f>IF(COUNTIF('SOURCE CN'!$F:$F,$A60)&gt;0,SUMIF('SOURCE CN'!$F:$F,$A60,'SOURCE CN'!$C:$C),IF(COUNTIF('SOURCE CN'!$F:$F,$A60 &amp; "?")&gt;0,SUMIF('SOURCE CN'!$F:$F,$A60 &amp; "?", 'SOURCE CN'!$C:$C),"..."))</f>
        <v>...</v>
      </c>
      <c r="O60" s="586" t="str">
        <f>IF(COUNTIF('SOURCE NFPS'!$F:$F,$A60)&gt;0,SUMIF('SOURCE NFPS'!$F:$F,$A60,'SOURCE NFPS'!$C:$C),IF(COUNTIF('SOURCE NFPS'!$F:$F,$A60 &amp; "?")&gt;0,SUMIF('SOURCE NFPS'!$F:$F,$A60 &amp; "?", 'SOURCE NFPS'!$C:$C),IF(COUNT(L60:N60)&gt;0,SUM(L60:N60),"...")))</f>
        <v>...</v>
      </c>
      <c r="Q60" s="563">
        <f t="shared" si="0"/>
        <v>0</v>
      </c>
      <c r="R60" s="564">
        <f t="shared" si="1"/>
        <v>0</v>
      </c>
      <c r="S60" s="565">
        <f t="shared" si="2"/>
        <v>0</v>
      </c>
      <c r="U60" s="144">
        <v>9315</v>
      </c>
      <c r="V60" s="144" t="str">
        <f t="shared" si="3"/>
        <v>A9315</v>
      </c>
    </row>
    <row r="61" spans="1:22" ht="9.75" customHeight="1">
      <c r="A61" s="676">
        <v>9316</v>
      </c>
      <c r="B61" s="151" t="s">
        <v>1344</v>
      </c>
      <c r="C61" s="4" t="s">
        <v>1063</v>
      </c>
      <c r="D61" s="586" t="str">
        <f>IF(COUNTIF('SOURCE BA'!$F:$F,$A61)&gt;0,SUMIF('SOURCE BA'!$F:$F,$A61,'SOURCE BA'!$C:$C),IF(COUNTIF('SOURCE BA'!$F:$F,$A61 &amp; "?")&gt;0,SUMIF('SOURCE BA'!$F:$F,$A61 &amp; "?", 'SOURCE BA'!$C:$C),"..."))</f>
        <v>...</v>
      </c>
      <c r="E61" s="586" t="str">
        <f>IF(COUNTIF('SOURCE EA'!$F:$F,$A61)&gt;0,SUMIF('SOURCE EA'!$F:$F,$A61,'SOURCE EA'!$C:$C),IF(COUNTIF('SOURCE EA'!$F:$F,$A61 &amp; "?")&gt;0,SUMIF('SOURCE EA'!$F:$F,$A61 &amp; "?", 'SOURCE EA'!$C:$C),"..."))</f>
        <v>...</v>
      </c>
      <c r="F61" s="586" t="str">
        <f>IF(COUNTIF('SOURCE SS'!$F:$F,$A61)&gt;0,SUMIF('SOURCE SS'!$F:$F,$A61,'SOURCE SS'!$C:$C),IF(COUNTIF('SOURCE SS'!$F:$F,$A61 &amp; "?")&gt;0,SUMIF('SOURCE SS'!$F:$F,$A61 &amp; "?", 'SOURCE SS'!$C:$C),"..."))</f>
        <v>...</v>
      </c>
      <c r="G61" s="586" t="str">
        <f>IF(COUNTIF('SOURCE CC'!$F:$F,$A61)&gt;0,SUMIF('SOURCE CC'!$F:$F,$A61,'SOURCE CC'!$C:$C),IF(COUNTIF('SOURCE CC'!$F:$F,$A61 &amp; "?")&gt;0,SUMIF('SOURCE CC'!$F:$F,$A61 &amp; "?", 'SOURCE CC'!$C:$C),"..."))</f>
        <v>...</v>
      </c>
      <c r="H61" s="586" t="str">
        <f>IF(COUNTIF('SOURCE CG'!$F:$F,$A61)&gt;0,SUMIF('SOURCE CG'!$F:$F,$A61,'SOURCE CG'!$C:$C),IF(COUNTIF('SOURCE CG'!$F:$F,$A61 &amp; "?")&gt;0,SUMIF('SOURCE CG'!$F:$F,$A61 &amp; "?", 'SOURCE CG'!$C:$C),IF(COUNT(D61:G61)&gt;0,SUM(D61:G61),"...")))</f>
        <v>...</v>
      </c>
      <c r="I61" s="586" t="str">
        <f>IF(COUNTIF('SOURCE SG'!$F:$F,$A61)&gt;0,SUMIF('SOURCE SG'!$F:$F,$A61,'SOURCE SG'!$C:$C),IF(COUNTIF('SOURCE SG'!$F:$F,$A61 &amp; "?")&gt;0,SUMIF('SOURCE SG'!$F:$F,$A61 &amp; "?", 'SOURCE SG'!$C:$C),"..."))</f>
        <v>...</v>
      </c>
      <c r="J61" s="586" t="str">
        <f>IF(COUNTIF('SOURCE LG'!$F:$F,$A61)&gt;0,SUMIF('SOURCE LG'!$F:$F,$A61,'SOURCE LG'!$C:$C),IF(COUNTIF('SOURCE LG'!$F:$F,$A61 &amp; "?")&gt;0,SUMIF('SOURCE LG'!$F:$F,$A61 &amp; "?", 'SOURCE LG'!$C:$C),"..."))</f>
        <v>...</v>
      </c>
      <c r="K61" s="586" t="str">
        <f>IF(COUNTIF('SOURCE CT'!$F:$F,$A61)&gt;0,SUMIF('SOURCE CT'!$F:$F,$A61,'SOURCE CT'!$C:$C),IF(COUNTIF('SOURCE CT'!$F:$F,$A61 &amp; "?")&gt;0,SUMIF('SOURCE CT'!$F:$F,$A61 &amp; "?", 'SOURCE CT'!$C:$C),"..."))</f>
        <v>...</v>
      </c>
      <c r="L61" s="586" t="str">
        <f>IF(COUNTIF('SOURCE GG'!$F:$F,$A61)&gt;0,SUMIF('SOURCE GG'!$F:$F,$A61,'SOURCE GG'!$C:$C),IF(COUNTIF('SOURCE GG'!$F:$F,$A61 &amp; "?")&gt;0,SUMIF('SOURCE GG'!$F:$F,$A61 &amp; "?", 'SOURCE GG'!$C:$C),IF(COUNT(H61:K61)&gt;0,SUM(H61:K61),"...")))</f>
        <v>...</v>
      </c>
      <c r="M61" s="586" t="str">
        <f>IF(COUNTIF('SOURCE NFPC'!$F:$F,$A61)&gt;0,SUMIF('SOURCE NFPC'!$F:$F,$A61,'SOURCE NFPC'!$C:$C),IF(COUNTIF('SOURCE NFPC'!$F:$F,$A61 &amp; "?")&gt;0,SUMIF('SOURCE NFPC'!$F:$F,$A61 &amp; "?", 'SOURCE NFPC'!$C:$C),"..."))</f>
        <v>...</v>
      </c>
      <c r="N61" s="586" t="str">
        <f>IF(COUNTIF('SOURCE CN'!$F:$F,$A61)&gt;0,SUMIF('SOURCE CN'!$F:$F,$A61,'SOURCE CN'!$C:$C),IF(COUNTIF('SOURCE CN'!$F:$F,$A61 &amp; "?")&gt;0,SUMIF('SOURCE CN'!$F:$F,$A61 &amp; "?", 'SOURCE CN'!$C:$C),"..."))</f>
        <v>...</v>
      </c>
      <c r="O61" s="586" t="str">
        <f>IF(COUNTIF('SOURCE NFPS'!$F:$F,$A61)&gt;0,SUMIF('SOURCE NFPS'!$F:$F,$A61,'SOURCE NFPS'!$C:$C),IF(COUNTIF('SOURCE NFPS'!$F:$F,$A61 &amp; "?")&gt;0,SUMIF('SOURCE NFPS'!$F:$F,$A61 &amp; "?", 'SOURCE NFPS'!$C:$C),IF(COUNT(L61:N61)&gt;0,SUM(L61:N61),"...")))</f>
        <v>...</v>
      </c>
      <c r="Q61" s="563">
        <f t="shared" si="0"/>
        <v>0</v>
      </c>
      <c r="R61" s="564">
        <f t="shared" si="1"/>
        <v>0</v>
      </c>
      <c r="S61" s="565">
        <f t="shared" si="2"/>
        <v>0</v>
      </c>
      <c r="U61" s="144">
        <v>9316</v>
      </c>
      <c r="V61" s="144" t="str">
        <f t="shared" si="3"/>
        <v>A9316</v>
      </c>
    </row>
    <row r="62" spans="1:22" ht="9.75" customHeight="1">
      <c r="A62" s="676">
        <v>9317</v>
      </c>
      <c r="B62" s="151" t="s">
        <v>2363</v>
      </c>
      <c r="C62" s="4" t="s">
        <v>1063</v>
      </c>
      <c r="D62" s="586" t="str">
        <f>IF(COUNTIF('SOURCE BA'!$F:$F,$A62)&gt;0,SUMIF('SOURCE BA'!$F:$F,$A62,'SOURCE BA'!$C:$C),IF(COUNTIF('SOURCE BA'!$F:$F,$A62 &amp; "?")&gt;0,SUMIF('SOURCE BA'!$F:$F,$A62 &amp; "?", 'SOURCE BA'!$C:$C),"..."))</f>
        <v>...</v>
      </c>
      <c r="E62" s="586" t="str">
        <f>IF(COUNTIF('SOURCE EA'!$F:$F,$A62)&gt;0,SUMIF('SOURCE EA'!$F:$F,$A62,'SOURCE EA'!$C:$C),IF(COUNTIF('SOURCE EA'!$F:$F,$A62 &amp; "?")&gt;0,SUMIF('SOURCE EA'!$F:$F,$A62 &amp; "?", 'SOURCE EA'!$C:$C),"..."))</f>
        <v>...</v>
      </c>
      <c r="F62" s="586" t="str">
        <f>IF(COUNTIF('SOURCE SS'!$F:$F,$A62)&gt;0,SUMIF('SOURCE SS'!$F:$F,$A62,'SOURCE SS'!$C:$C),IF(COUNTIF('SOURCE SS'!$F:$F,$A62 &amp; "?")&gt;0,SUMIF('SOURCE SS'!$F:$F,$A62 &amp; "?", 'SOURCE SS'!$C:$C),"..."))</f>
        <v>...</v>
      </c>
      <c r="G62" s="586" t="str">
        <f>IF(COUNTIF('SOURCE CC'!$F:$F,$A62)&gt;0,SUMIF('SOURCE CC'!$F:$F,$A62,'SOURCE CC'!$C:$C),IF(COUNTIF('SOURCE CC'!$F:$F,$A62 &amp; "?")&gt;0,SUMIF('SOURCE CC'!$F:$F,$A62 &amp; "?", 'SOURCE CC'!$C:$C),"..."))</f>
        <v>...</v>
      </c>
      <c r="H62" s="586" t="str">
        <f>IF(COUNTIF('SOURCE CG'!$F:$F,$A62)&gt;0,SUMIF('SOURCE CG'!$F:$F,$A62,'SOURCE CG'!$C:$C),IF(COUNTIF('SOURCE CG'!$F:$F,$A62 &amp; "?")&gt;0,SUMIF('SOURCE CG'!$F:$F,$A62 &amp; "?", 'SOURCE CG'!$C:$C),IF(COUNT(D62:G62)&gt;0,SUM(D62:G62),"...")))</f>
        <v>...</v>
      </c>
      <c r="I62" s="586" t="str">
        <f>IF(COUNTIF('SOURCE SG'!$F:$F,$A62)&gt;0,SUMIF('SOURCE SG'!$F:$F,$A62,'SOURCE SG'!$C:$C),IF(COUNTIF('SOURCE SG'!$F:$F,$A62 &amp; "?")&gt;0,SUMIF('SOURCE SG'!$F:$F,$A62 &amp; "?", 'SOURCE SG'!$C:$C),"..."))</f>
        <v>...</v>
      </c>
      <c r="J62" s="586" t="str">
        <f>IF(COUNTIF('SOURCE LG'!$F:$F,$A62)&gt;0,SUMIF('SOURCE LG'!$F:$F,$A62,'SOURCE LG'!$C:$C),IF(COUNTIF('SOURCE LG'!$F:$F,$A62 &amp; "?")&gt;0,SUMIF('SOURCE LG'!$F:$F,$A62 &amp; "?", 'SOURCE LG'!$C:$C),"..."))</f>
        <v>...</v>
      </c>
      <c r="K62" s="586" t="str">
        <f>IF(COUNTIF('SOURCE CT'!$F:$F,$A62)&gt;0,SUMIF('SOURCE CT'!$F:$F,$A62,'SOURCE CT'!$C:$C),IF(COUNTIF('SOURCE CT'!$F:$F,$A62 &amp; "?")&gt;0,SUMIF('SOURCE CT'!$F:$F,$A62 &amp; "?", 'SOURCE CT'!$C:$C),"..."))</f>
        <v>...</v>
      </c>
      <c r="L62" s="586" t="str">
        <f>IF(COUNTIF('SOURCE GG'!$F:$F,$A62)&gt;0,SUMIF('SOURCE GG'!$F:$F,$A62,'SOURCE GG'!$C:$C),IF(COUNTIF('SOURCE GG'!$F:$F,$A62 &amp; "?")&gt;0,SUMIF('SOURCE GG'!$F:$F,$A62 &amp; "?", 'SOURCE GG'!$C:$C),IF(COUNT(H62:K62)&gt;0,SUM(H62:K62),"...")))</f>
        <v>...</v>
      </c>
      <c r="M62" s="586" t="str">
        <f>IF(COUNTIF('SOURCE NFPC'!$F:$F,$A62)&gt;0,SUMIF('SOURCE NFPC'!$F:$F,$A62,'SOURCE NFPC'!$C:$C),IF(COUNTIF('SOURCE NFPC'!$F:$F,$A62 &amp; "?")&gt;0,SUMIF('SOURCE NFPC'!$F:$F,$A62 &amp; "?", 'SOURCE NFPC'!$C:$C),"..."))</f>
        <v>...</v>
      </c>
      <c r="N62" s="586" t="str">
        <f>IF(COUNTIF('SOURCE CN'!$F:$F,$A62)&gt;0,SUMIF('SOURCE CN'!$F:$F,$A62,'SOURCE CN'!$C:$C),IF(COUNTIF('SOURCE CN'!$F:$F,$A62 &amp; "?")&gt;0,SUMIF('SOURCE CN'!$F:$F,$A62 &amp; "?", 'SOURCE CN'!$C:$C),"..."))</f>
        <v>...</v>
      </c>
      <c r="O62" s="586" t="str">
        <f>IF(COUNTIF('SOURCE NFPS'!$F:$F,$A62)&gt;0,SUMIF('SOURCE NFPS'!$F:$F,$A62,'SOURCE NFPS'!$C:$C),IF(COUNTIF('SOURCE NFPS'!$F:$F,$A62 &amp; "?")&gt;0,SUMIF('SOURCE NFPS'!$F:$F,$A62 &amp; "?", 'SOURCE NFPS'!$C:$C),IF(COUNT(L62:N62)&gt;0,SUM(L62:N62),"...")))</f>
        <v>...</v>
      </c>
      <c r="Q62" s="563">
        <f t="shared" si="0"/>
        <v>0</v>
      </c>
      <c r="R62" s="564">
        <f t="shared" si="1"/>
        <v>0</v>
      </c>
      <c r="S62" s="565">
        <f t="shared" si="2"/>
        <v>0</v>
      </c>
      <c r="U62" s="144">
        <v>9317</v>
      </c>
      <c r="V62" s="144" t="str">
        <f t="shared" si="3"/>
        <v>A9317</v>
      </c>
    </row>
    <row r="63" spans="1:22" ht="9.75" customHeight="1">
      <c r="A63" s="676">
        <v>9318</v>
      </c>
      <c r="B63" s="151" t="s">
        <v>2364</v>
      </c>
      <c r="C63" s="4" t="s">
        <v>1063</v>
      </c>
      <c r="D63" s="586" t="str">
        <f>IF(COUNTIF('SOURCE BA'!$F:$F,$A63)&gt;0,SUMIF('SOURCE BA'!$F:$F,$A63,'SOURCE BA'!$C:$C),IF(COUNTIF('SOURCE BA'!$F:$F,$A63 &amp; "?")&gt;0,SUMIF('SOURCE BA'!$F:$F,$A63 &amp; "?", 'SOURCE BA'!$C:$C),"..."))</f>
        <v>...</v>
      </c>
      <c r="E63" s="586" t="str">
        <f>IF(COUNTIF('SOURCE EA'!$F:$F,$A63)&gt;0,SUMIF('SOURCE EA'!$F:$F,$A63,'SOURCE EA'!$C:$C),IF(COUNTIF('SOURCE EA'!$F:$F,$A63 &amp; "?")&gt;0,SUMIF('SOURCE EA'!$F:$F,$A63 &amp; "?", 'SOURCE EA'!$C:$C),"..."))</f>
        <v>...</v>
      </c>
      <c r="F63" s="586" t="str">
        <f>IF(COUNTIF('SOURCE SS'!$F:$F,$A63)&gt;0,SUMIF('SOURCE SS'!$F:$F,$A63,'SOURCE SS'!$C:$C),IF(COUNTIF('SOURCE SS'!$F:$F,$A63 &amp; "?")&gt;0,SUMIF('SOURCE SS'!$F:$F,$A63 &amp; "?", 'SOURCE SS'!$C:$C),"..."))</f>
        <v>...</v>
      </c>
      <c r="G63" s="586" t="str">
        <f>IF(COUNTIF('SOURCE CC'!$F:$F,$A63)&gt;0,SUMIF('SOURCE CC'!$F:$F,$A63,'SOURCE CC'!$C:$C),IF(COUNTIF('SOURCE CC'!$F:$F,$A63 &amp; "?")&gt;0,SUMIF('SOURCE CC'!$F:$F,$A63 &amp; "?", 'SOURCE CC'!$C:$C),"..."))</f>
        <v>...</v>
      </c>
      <c r="H63" s="586" t="str">
        <f>IF(COUNTIF('SOURCE CG'!$F:$F,$A63)&gt;0,SUMIF('SOURCE CG'!$F:$F,$A63,'SOURCE CG'!$C:$C),IF(COUNTIF('SOURCE CG'!$F:$F,$A63 &amp; "?")&gt;0,SUMIF('SOURCE CG'!$F:$F,$A63 &amp; "?", 'SOURCE CG'!$C:$C),IF(COUNT(D63:G63)&gt;0,SUM(D63:G63),"...")))</f>
        <v>...</v>
      </c>
      <c r="I63" s="586" t="str">
        <f>IF(COUNTIF('SOURCE SG'!$F:$F,$A63)&gt;0,SUMIF('SOURCE SG'!$F:$F,$A63,'SOURCE SG'!$C:$C),IF(COUNTIF('SOURCE SG'!$F:$F,$A63 &amp; "?")&gt;0,SUMIF('SOURCE SG'!$F:$F,$A63 &amp; "?", 'SOURCE SG'!$C:$C),"..."))</f>
        <v>...</v>
      </c>
      <c r="J63" s="586" t="str">
        <f>IF(COUNTIF('SOURCE LG'!$F:$F,$A63)&gt;0,SUMIF('SOURCE LG'!$F:$F,$A63,'SOURCE LG'!$C:$C),IF(COUNTIF('SOURCE LG'!$F:$F,$A63 &amp; "?")&gt;0,SUMIF('SOURCE LG'!$F:$F,$A63 &amp; "?", 'SOURCE LG'!$C:$C),"..."))</f>
        <v>...</v>
      </c>
      <c r="K63" s="586" t="str">
        <f>IF(COUNTIF('SOURCE CT'!$F:$F,$A63)&gt;0,SUMIF('SOURCE CT'!$F:$F,$A63,'SOURCE CT'!$C:$C),IF(COUNTIF('SOURCE CT'!$F:$F,$A63 &amp; "?")&gt;0,SUMIF('SOURCE CT'!$F:$F,$A63 &amp; "?", 'SOURCE CT'!$C:$C),"..."))</f>
        <v>...</v>
      </c>
      <c r="L63" s="586" t="str">
        <f>IF(COUNTIF('SOURCE GG'!$F:$F,$A63)&gt;0,SUMIF('SOURCE GG'!$F:$F,$A63,'SOURCE GG'!$C:$C),IF(COUNTIF('SOURCE GG'!$F:$F,$A63 &amp; "?")&gt;0,SUMIF('SOURCE GG'!$F:$F,$A63 &amp; "?", 'SOURCE GG'!$C:$C),IF(COUNT(H63:K63)&gt;0,SUM(H63:K63),"...")))</f>
        <v>...</v>
      </c>
      <c r="M63" s="586" t="str">
        <f>IF(COUNTIF('SOURCE NFPC'!$F:$F,$A63)&gt;0,SUMIF('SOURCE NFPC'!$F:$F,$A63,'SOURCE NFPC'!$C:$C),IF(COUNTIF('SOURCE NFPC'!$F:$F,$A63 &amp; "?")&gt;0,SUMIF('SOURCE NFPC'!$F:$F,$A63 &amp; "?", 'SOURCE NFPC'!$C:$C),"..."))</f>
        <v>...</v>
      </c>
      <c r="N63" s="586" t="str">
        <f>IF(COUNTIF('SOURCE CN'!$F:$F,$A63)&gt;0,SUMIF('SOURCE CN'!$F:$F,$A63,'SOURCE CN'!$C:$C),IF(COUNTIF('SOURCE CN'!$F:$F,$A63 &amp; "?")&gt;0,SUMIF('SOURCE CN'!$F:$F,$A63 &amp; "?", 'SOURCE CN'!$C:$C),"..."))</f>
        <v>...</v>
      </c>
      <c r="O63" s="586" t="str">
        <f>IF(COUNTIF('SOURCE NFPS'!$F:$F,$A63)&gt;0,SUMIF('SOURCE NFPS'!$F:$F,$A63,'SOURCE NFPS'!$C:$C),IF(COUNTIF('SOURCE NFPS'!$F:$F,$A63 &amp; "?")&gt;0,SUMIF('SOURCE NFPS'!$F:$F,$A63 &amp; "?", 'SOURCE NFPS'!$C:$C),IF(COUNT(L63:N63)&gt;0,SUM(L63:N63),"...")))</f>
        <v>...</v>
      </c>
      <c r="Q63" s="563">
        <f t="shared" si="0"/>
        <v>0</v>
      </c>
      <c r="R63" s="564">
        <f t="shared" si="1"/>
        <v>0</v>
      </c>
      <c r="S63" s="565">
        <f t="shared" si="2"/>
        <v>0</v>
      </c>
      <c r="U63" s="144">
        <v>9318</v>
      </c>
      <c r="V63" s="144" t="str">
        <f t="shared" si="3"/>
        <v>A9318</v>
      </c>
    </row>
    <row r="64" spans="1:22" ht="15" customHeight="1">
      <c r="A64" s="675">
        <v>932</v>
      </c>
      <c r="B64" s="150" t="s">
        <v>2336</v>
      </c>
      <c r="C64" s="4" t="s">
        <v>1063</v>
      </c>
      <c r="D64" s="639" t="str">
        <f>IF(COUNTIF('SOURCE BA'!$F:$F,$A64)&gt;0,SUMIF('SOURCE BA'!$F:$F,$A64,'SOURCE BA'!$C:$C),IF(COUNT(D65:D72)&gt;0, SUM(D65:D72),IF(COUNTIF('SOURCE BA'!$F:$F,$A64 &amp; "?")&gt;0,SUMIF('SOURCE BA'!$F:$F,$A64 &amp; "?", 'SOURCE BA'!$C:$C),"...")))</f>
        <v>...</v>
      </c>
      <c r="E64" s="639" t="str">
        <f>IF(COUNTIF('SOURCE EA'!$F:$F,$A64)&gt;0,SUMIF('SOURCE EA'!$F:$F,$A64,'SOURCE EA'!$C:$C),IF(COUNT(E65:E72)&gt;0, SUM(E65:E72),IF(COUNTIF('SOURCE EA'!$F:$F,$A64 &amp; "?")&gt;0,SUMIF('SOURCE EA'!$F:$F,$A64 &amp; "?", 'SOURCE EA'!$C:$C),"...")))</f>
        <v>...</v>
      </c>
      <c r="F64" s="639" t="str">
        <f>IF(COUNTIF('SOURCE SS'!$F:$F,$A64)&gt;0,SUMIF('SOURCE SS'!$F:$F,$A64,'SOURCE SS'!$C:$C),IF(COUNT(F65:F72)&gt;0, SUM(F65:F72),IF(COUNTIF('SOURCE SS'!$F:$F,$A64 &amp; "?")&gt;0,SUMIF('SOURCE SS'!$F:$F,$A64 &amp; "?", 'SOURCE SS'!$C:$C),"...")))</f>
        <v>...</v>
      </c>
      <c r="G64" s="639" t="str">
        <f>IF(COUNTIF('SOURCE CC'!$F:$F,$A64)&gt;0,SUMIF('SOURCE CC'!$F:$F,$A64,'SOURCE CC'!$C:$C),IF(COUNT(G65:G72)&gt;0, SUM(G65:G72),IF(COUNTIF('SOURCE CC'!$F:$F,$A64 &amp; "?")&gt;0,SUMIF('SOURCE CC'!$F:$F,$A64 &amp; "?", 'SOURCE CC'!$C:$C),"...")))</f>
        <v>...</v>
      </c>
      <c r="H64" s="639" t="str">
        <f>IF(COUNTIF('SOURCE CG'!$F:$F,$A64)&gt;0,SUMIF('SOURCE CG'!$F:$F,$A64,'SOURCE CG'!$C:$C),IF(COUNT(H65:H72)&gt;0, SUM(H65:H72),IF(COUNTIF('SOURCE CG'!$F:$F,$A64 &amp; "?")&gt;0,SUMIF('SOURCE CG'!$F:$F,$A64 &amp; "?", 'SOURCE CG'!$C:$C),IF(COUNT(D64:G64)&gt;0,SUM(D64:G64),"..."))))</f>
        <v>...</v>
      </c>
      <c r="I64" s="639" t="str">
        <f>IF(COUNTIF('SOURCE SG'!$F:$F,$A64)&gt;0,SUMIF('SOURCE SG'!$F:$F,$A64,'SOURCE SG'!$C:$C),IF(COUNT(I65:I72)&gt;0, SUM(I65:I72),IF(COUNTIF('SOURCE SG'!$F:$F,$A64 &amp; "?")&gt;0,SUMIF('SOURCE SG'!$F:$F,$A64 &amp; "?", 'SOURCE SG'!$C:$C),"...")))</f>
        <v>...</v>
      </c>
      <c r="J64" s="639" t="str">
        <f>IF(COUNTIF('SOURCE LG'!$F:$F,$A64)&gt;0,SUMIF('SOURCE LG'!$F:$F,$A64,'SOURCE LG'!$C:$C),IF(COUNT(J65:J72)&gt;0, SUM(J65:J72),IF(COUNTIF('SOURCE LG'!$F:$F,$A64 &amp; "?")&gt;0,SUMIF('SOURCE LG'!$F:$F,$A64 &amp; "?", 'SOURCE LG'!$C:$C),"...")))</f>
        <v>...</v>
      </c>
      <c r="K64" s="639" t="str">
        <f>IF(COUNTIF('SOURCE CT'!$F:$F,$A64)&gt;0,SUMIF('SOURCE CT'!$F:$F,$A64,'SOURCE CT'!$C:$C),IF(COUNT(K65:K72)&gt;0, SUM(K65:K72),IF(COUNTIF('SOURCE CT'!$F:$F,$A64 &amp; "?")&gt;0,SUMIF('SOURCE CT'!$F:$F,$A64 &amp; "?", 'SOURCE CT'!$C:$C),"...")))</f>
        <v>...</v>
      </c>
      <c r="L64" s="639" t="str">
        <f>IF(COUNTIF('SOURCE GG'!$F:$F,$A64)&gt;0,SUMIF('SOURCE GG'!$F:$F,$A64,'SOURCE GG'!$C:$C),IF(COUNT(L65:L72)&gt;0, SUM(L65:L72),IF(COUNTIF('SOURCE GG'!$F:$F,$A64 &amp; "?")&gt;0,SUMIF('SOURCE GG'!$F:$F,$A64 &amp; "?", 'SOURCE GG'!$C:$C),IF(COUNT(H64:K64)&gt;0,SUM(H64:K64),"..."))))</f>
        <v>...</v>
      </c>
      <c r="M64" s="639" t="str">
        <f>IF(COUNTIF('SOURCE NFPC'!$F:$F,$A64)&gt;0,SUMIF('SOURCE NFPC'!$F:$F,$A64,'SOURCE NFPC'!$C:$C),IF(COUNT(M65:M72)&gt;0, SUM(M65:M72),IF(COUNTIF('SOURCE NFPC'!$F:$F,$A64 &amp; "?")&gt;0,SUMIF('SOURCE NFPC'!$F:$F,$A64 &amp; "?", 'SOURCE NFPC'!$C:$C),"...")))</f>
        <v>...</v>
      </c>
      <c r="N64" s="639" t="str">
        <f>IF(COUNTIF('SOURCE CN'!$F:$F,$A64)&gt;0,SUMIF('SOURCE CN'!$F:$F,$A64,'SOURCE CN'!$C:$C),IF(COUNT(N65:N72)&gt;0, SUM(N65:N72),IF(COUNTIF('SOURCE CN'!$F:$F,$A64 &amp; "?")&gt;0,SUMIF('SOURCE CN'!$F:$F,$A64 &amp; "?", 'SOURCE CN'!$C:$C),"...")))</f>
        <v>...</v>
      </c>
      <c r="O64" s="639" t="str">
        <f>IF(COUNTIF('SOURCE NFPS'!$F:$F,$A64)&gt;0,SUMIF('SOURCE NFPS'!$F:$F,$A64,'SOURCE NFPS'!$C:$C),IF(COUNT(O65:O72)&gt;0, SUM(O65:O72),IF(COUNTIF('SOURCE NFPS'!$F:$F,$A64 &amp; "?")&gt;0,SUMIF('SOURCE NFPS'!$F:$F,$A64 &amp; "?", 'SOURCE NFPS'!$C:$C),IF(COUNT(L64:N64)&gt;0,SUM(L64:N64),"..."))))</f>
        <v>...</v>
      </c>
      <c r="Q64" s="563">
        <f t="shared" si="0"/>
        <v>0</v>
      </c>
      <c r="R64" s="564">
        <f t="shared" si="1"/>
        <v>0</v>
      </c>
      <c r="S64" s="565">
        <f t="shared" si="2"/>
        <v>0</v>
      </c>
      <c r="U64" s="149">
        <v>932</v>
      </c>
      <c r="V64" s="149" t="str">
        <f t="shared" si="3"/>
        <v>A932</v>
      </c>
    </row>
    <row r="65" spans="1:22" ht="9.75" customHeight="1">
      <c r="A65" s="676">
        <v>9321</v>
      </c>
      <c r="B65" s="151" t="s">
        <v>2365</v>
      </c>
      <c r="C65" s="4"/>
      <c r="D65" s="586" t="str">
        <f>IF(COUNTIF('SOURCE BA'!$F:$F,$A65)&gt;0,SUMIF('SOURCE BA'!$F:$F,$A65,'SOURCE BA'!$C:$C),IF(COUNTIF('SOURCE BA'!$F:$F,$A65 &amp; "?")&gt;0,SUMIF('SOURCE BA'!$F:$F,$A65 &amp; "?", 'SOURCE BA'!$C:$C),"..."))</f>
        <v>...</v>
      </c>
      <c r="E65" s="586" t="str">
        <f>IF(COUNTIF('SOURCE EA'!$F:$F,$A65)&gt;0,SUMIF('SOURCE EA'!$F:$F,$A65,'SOURCE EA'!$C:$C),IF(COUNTIF('SOURCE EA'!$F:$F,$A65 &amp; "?")&gt;0,SUMIF('SOURCE EA'!$F:$F,$A65 &amp; "?", 'SOURCE EA'!$C:$C),"..."))</f>
        <v>...</v>
      </c>
      <c r="F65" s="586" t="str">
        <f>IF(COUNTIF('SOURCE SS'!$F:$F,$A65)&gt;0,SUMIF('SOURCE SS'!$F:$F,$A65,'SOURCE SS'!$C:$C),IF(COUNTIF('SOURCE SS'!$F:$F,$A65 &amp; "?")&gt;0,SUMIF('SOURCE SS'!$F:$F,$A65 &amp; "?", 'SOURCE SS'!$C:$C),"..."))</f>
        <v>...</v>
      </c>
      <c r="G65" s="586" t="str">
        <f>IF(COUNTIF('SOURCE CC'!$F:$F,$A65)&gt;0,SUMIF('SOURCE CC'!$F:$F,$A65,'SOURCE CC'!$C:$C),IF(COUNTIF('SOURCE CC'!$F:$F,$A65 &amp; "?")&gt;0,SUMIF('SOURCE CC'!$F:$F,$A65 &amp; "?", 'SOURCE CC'!$C:$C),"..."))</f>
        <v>...</v>
      </c>
      <c r="H65" s="640" t="str">
        <f>IF(COUNTIF('SOURCE CG'!$F:$F,$A65)&gt;0,SUMIF('SOURCE CG'!$F:$F,$A65,'SOURCE CG'!$C:$C),IF(COUNTIF('SOURCE CG'!$F:$F,$A65 &amp; "?")&gt;0,SUMIF('SOURCE CG'!$F:$F,$A65 &amp; "?", 'SOURCE CG'!$C:$C),IF(COUNT(D65:G65)&gt;0,SUM(D65:G65),"...")))</f>
        <v>...</v>
      </c>
      <c r="I65" s="586" t="str">
        <f>IF(COUNTIF('SOURCE SG'!$F:$F,$A65)&gt;0,SUMIF('SOURCE SG'!$F:$F,$A65,'SOURCE SG'!$C:$C),IF(COUNTIF('SOURCE SG'!$F:$F,$A65 &amp; "?")&gt;0,SUMIF('SOURCE SG'!$F:$F,$A65 &amp; "?", 'SOURCE SG'!$C:$C),"..."))</f>
        <v>...</v>
      </c>
      <c r="J65" s="586" t="str">
        <f>IF(COUNTIF('SOURCE LG'!$F:$F,$A65)&gt;0,SUMIF('SOURCE LG'!$F:$F,$A65,'SOURCE LG'!$C:$C),IF(COUNTIF('SOURCE LG'!$F:$F,$A65 &amp; "?")&gt;0,SUMIF('SOURCE LG'!$F:$F,$A65 &amp; "?", 'SOURCE LG'!$C:$C),"..."))</f>
        <v>...</v>
      </c>
      <c r="K65" s="586" t="str">
        <f>IF(COUNTIF('SOURCE CT'!$F:$F,$A65)&gt;0,SUMIF('SOURCE CT'!$F:$F,$A65,'SOURCE CT'!$C:$C),IF(COUNTIF('SOURCE CT'!$F:$F,$A65 &amp; "?")&gt;0,SUMIF('SOURCE CT'!$F:$F,$A65 &amp; "?", 'SOURCE CT'!$C:$C),"..."))</f>
        <v>...</v>
      </c>
      <c r="L65" s="641" t="str">
        <f>IF(COUNTIF('SOURCE GG'!$F:$F,$A65)&gt;0,SUMIF('SOURCE GG'!$F:$F,$A65,'SOURCE GG'!$C:$C),IF(COUNTIF('SOURCE GG'!$F:$F,$A65 &amp; "?")&gt;0,SUMIF('SOURCE GG'!$F:$F,$A65 &amp; "?", 'SOURCE GG'!$C:$C),IF(COUNT(H65:K65)&gt;0,SUM(H65:K65),"...")))</f>
        <v>...</v>
      </c>
      <c r="M65" s="586" t="str">
        <f>IF(COUNTIF('SOURCE NFPC'!$F:$F,$A65)&gt;0,SUMIF('SOURCE NFPC'!$F:$F,$A65,'SOURCE NFPC'!$C:$C),IF(COUNTIF('SOURCE NFPC'!$F:$F,$A65 &amp; "?")&gt;0,SUMIF('SOURCE NFPC'!$F:$F,$A65 &amp; "?", 'SOURCE NFPC'!$C:$C),"..."))</f>
        <v>...</v>
      </c>
      <c r="N65" s="586" t="str">
        <f>IF(COUNTIF('SOURCE CN'!$F:$F,$A65)&gt;0,SUMIF('SOURCE CN'!$F:$F,$A65,'SOURCE CN'!$C:$C),IF(COUNTIF('SOURCE CN'!$F:$F,$A65 &amp; "?")&gt;0,SUMIF('SOURCE CN'!$F:$F,$A65 &amp; "?", 'SOURCE CN'!$C:$C),"..."))</f>
        <v>...</v>
      </c>
      <c r="O65" s="586" t="str">
        <f>IF(COUNTIF('SOURCE NFPS'!$F:$F,$A65)&gt;0,SUMIF('SOURCE NFPS'!$F:$F,$A65,'SOURCE NFPS'!$C:$C),IF(COUNTIF('SOURCE NFPS'!$F:$F,$A65 &amp; "?")&gt;0,SUMIF('SOURCE NFPS'!$F:$F,$A65 &amp; "?", 'SOURCE NFPS'!$C:$C),IF(COUNT(L65:N65)&gt;0,SUM(L65:N65),"...")))</f>
        <v>...</v>
      </c>
      <c r="Q65" s="563"/>
      <c r="R65" s="564"/>
      <c r="S65" s="565"/>
      <c r="U65" s="144"/>
      <c r="V65" s="144"/>
    </row>
    <row r="66" spans="1:22" ht="9.75" customHeight="1">
      <c r="A66" s="676">
        <v>9322</v>
      </c>
      <c r="B66" s="151" t="s">
        <v>2359</v>
      </c>
      <c r="C66" s="4" t="s">
        <v>1063</v>
      </c>
      <c r="D66" s="586" t="str">
        <f>IF(COUNTIF('SOURCE BA'!$F:$F,$A66)&gt;0,SUMIF('SOURCE BA'!$F:$F,$A66,'SOURCE BA'!$C:$C),IF(COUNTIF('SOURCE BA'!$F:$F,$A66 &amp; "?")&gt;0,SUMIF('SOURCE BA'!$F:$F,$A66 &amp; "?", 'SOURCE BA'!$C:$C),"..."))</f>
        <v>...</v>
      </c>
      <c r="E66" s="586" t="str">
        <f>IF(COUNTIF('SOURCE EA'!$F:$F,$A66)&gt;0,SUMIF('SOURCE EA'!$F:$F,$A66,'SOURCE EA'!$C:$C),IF(COUNTIF('SOURCE EA'!$F:$F,$A66 &amp; "?")&gt;0,SUMIF('SOURCE EA'!$F:$F,$A66 &amp; "?", 'SOURCE EA'!$C:$C),"..."))</f>
        <v>...</v>
      </c>
      <c r="F66" s="586" t="str">
        <f>IF(COUNTIF('SOURCE SS'!$F:$F,$A66)&gt;0,SUMIF('SOURCE SS'!$F:$F,$A66,'SOURCE SS'!$C:$C),IF(COUNTIF('SOURCE SS'!$F:$F,$A66 &amp; "?")&gt;0,SUMIF('SOURCE SS'!$F:$F,$A66 &amp; "?", 'SOURCE SS'!$C:$C),"..."))</f>
        <v>...</v>
      </c>
      <c r="G66" s="586" t="str">
        <f>IF(COUNTIF('SOURCE CC'!$F:$F,$A66)&gt;0,SUMIF('SOURCE CC'!$F:$F,$A66,'SOURCE CC'!$C:$C),IF(COUNTIF('SOURCE CC'!$F:$F,$A66 &amp; "?")&gt;0,SUMIF('SOURCE CC'!$F:$F,$A66 &amp; "?", 'SOURCE CC'!$C:$C),"..."))</f>
        <v>...</v>
      </c>
      <c r="H66" s="640" t="str">
        <f>IF(COUNTIF('SOURCE CG'!$F:$F,$A66)&gt;0,SUMIF('SOURCE CG'!$F:$F,$A66,'SOURCE CG'!$C:$C),IF(COUNTIF('SOURCE CG'!$F:$F,$A66 &amp; "?")&gt;0,SUMIF('SOURCE CG'!$F:$F,$A66 &amp; "?", 'SOURCE CG'!$C:$C),IF(COUNT(D66:G66)&gt;0,SUM(D66:G66),"...")))</f>
        <v>...</v>
      </c>
      <c r="I66" s="586" t="str">
        <f>IF(COUNTIF('SOURCE SG'!$F:$F,$A66)&gt;0,SUMIF('SOURCE SG'!$F:$F,$A66,'SOURCE SG'!$C:$C),IF(COUNTIF('SOURCE SG'!$F:$F,$A66 &amp; "?")&gt;0,SUMIF('SOURCE SG'!$F:$F,$A66 &amp; "?", 'SOURCE SG'!$C:$C),"..."))</f>
        <v>...</v>
      </c>
      <c r="J66" s="586" t="str">
        <f>IF(COUNTIF('SOURCE LG'!$F:$F,$A66)&gt;0,SUMIF('SOURCE LG'!$F:$F,$A66,'SOURCE LG'!$C:$C),IF(COUNTIF('SOURCE LG'!$F:$F,$A66 &amp; "?")&gt;0,SUMIF('SOURCE LG'!$F:$F,$A66 &amp; "?", 'SOURCE LG'!$C:$C),"..."))</f>
        <v>...</v>
      </c>
      <c r="K66" s="586" t="str">
        <f>IF(COUNTIF('SOURCE CT'!$F:$F,$A66)&gt;0,SUMIF('SOURCE CT'!$F:$F,$A66,'SOURCE CT'!$C:$C),IF(COUNTIF('SOURCE CT'!$F:$F,$A66 &amp; "?")&gt;0,SUMIF('SOURCE CT'!$F:$F,$A66 &amp; "?", 'SOURCE CT'!$C:$C),"..."))</f>
        <v>...</v>
      </c>
      <c r="L66" s="641" t="str">
        <f>IF(COUNTIF('SOURCE GG'!$F:$F,$A66)&gt;0,SUMIF('SOURCE GG'!$F:$F,$A66,'SOURCE GG'!$C:$C),IF(COUNTIF('SOURCE GG'!$F:$F,$A66 &amp; "?")&gt;0,SUMIF('SOURCE GG'!$F:$F,$A66 &amp; "?", 'SOURCE GG'!$C:$C),IF(COUNT(H66:K66)&gt;0,SUM(H66:K66),"...")))</f>
        <v>...</v>
      </c>
      <c r="M66" s="586" t="str">
        <f>IF(COUNTIF('SOURCE NFPC'!$F:$F,$A66)&gt;0,SUMIF('SOURCE NFPC'!$F:$F,$A66,'SOURCE NFPC'!$C:$C),IF(COUNTIF('SOURCE NFPC'!$F:$F,$A66 &amp; "?")&gt;0,SUMIF('SOURCE NFPC'!$F:$F,$A66 &amp; "?", 'SOURCE NFPC'!$C:$C),"..."))</f>
        <v>...</v>
      </c>
      <c r="N66" s="586" t="str">
        <f>IF(COUNTIF('SOURCE CN'!$F:$F,$A66)&gt;0,SUMIF('SOURCE CN'!$F:$F,$A66,'SOURCE CN'!$C:$C),IF(COUNTIF('SOURCE CN'!$F:$F,$A66 &amp; "?")&gt;0,SUMIF('SOURCE CN'!$F:$F,$A66 &amp; "?", 'SOURCE CN'!$C:$C),"..."))</f>
        <v>...</v>
      </c>
      <c r="O66" s="586" t="str">
        <f>IF(COUNTIF('SOURCE NFPS'!$F:$F,$A66)&gt;0,SUMIF('SOURCE NFPS'!$F:$F,$A66,'SOURCE NFPS'!$C:$C),IF(COUNTIF('SOURCE NFPS'!$F:$F,$A66 &amp; "?")&gt;0,SUMIF('SOURCE NFPS'!$F:$F,$A66 &amp; "?", 'SOURCE NFPS'!$C:$C),IF(COUNT(L66:N66)&gt;0,SUM(L66:N66),"...")))</f>
        <v>...</v>
      </c>
      <c r="Q66" s="563">
        <f t="shared" si="0"/>
        <v>0</v>
      </c>
      <c r="R66" s="564">
        <f t="shared" si="1"/>
        <v>0</v>
      </c>
      <c r="S66" s="565">
        <f t="shared" si="2"/>
        <v>0</v>
      </c>
      <c r="U66" s="144">
        <v>9322</v>
      </c>
      <c r="V66" s="144" t="str">
        <f t="shared" si="3"/>
        <v>A9322</v>
      </c>
    </row>
    <row r="67" spans="1:22" ht="9.75" customHeight="1">
      <c r="A67" s="676">
        <v>9323</v>
      </c>
      <c r="B67" s="151" t="s">
        <v>2366</v>
      </c>
      <c r="C67" s="4" t="s">
        <v>1063</v>
      </c>
      <c r="D67" s="586" t="str">
        <f>IF(COUNTIF('SOURCE BA'!$F:$F,$A67)&gt;0,SUMIF('SOURCE BA'!$F:$F,$A67,'SOURCE BA'!$C:$C),IF(COUNTIF('SOURCE BA'!$F:$F,$A67 &amp; "?")&gt;0,SUMIF('SOURCE BA'!$F:$F,$A67 &amp; "?", 'SOURCE BA'!$C:$C),"..."))</f>
        <v>...</v>
      </c>
      <c r="E67" s="586" t="str">
        <f>IF(COUNTIF('SOURCE EA'!$F:$F,$A67)&gt;0,SUMIF('SOURCE EA'!$F:$F,$A67,'SOURCE EA'!$C:$C),IF(COUNTIF('SOURCE EA'!$F:$F,$A67 &amp; "?")&gt;0,SUMIF('SOURCE EA'!$F:$F,$A67 &amp; "?", 'SOURCE EA'!$C:$C),"..."))</f>
        <v>...</v>
      </c>
      <c r="F67" s="586" t="str">
        <f>IF(COUNTIF('SOURCE SS'!$F:$F,$A67)&gt;0,SUMIF('SOURCE SS'!$F:$F,$A67,'SOURCE SS'!$C:$C),IF(COUNTIF('SOURCE SS'!$F:$F,$A67 &amp; "?")&gt;0,SUMIF('SOURCE SS'!$F:$F,$A67 &amp; "?", 'SOURCE SS'!$C:$C),"..."))</f>
        <v>...</v>
      </c>
      <c r="G67" s="586" t="str">
        <f>IF(COUNTIF('SOURCE CC'!$F:$F,$A67)&gt;0,SUMIF('SOURCE CC'!$F:$F,$A67,'SOURCE CC'!$C:$C),IF(COUNTIF('SOURCE CC'!$F:$F,$A67 &amp; "?")&gt;0,SUMIF('SOURCE CC'!$F:$F,$A67 &amp; "?", 'SOURCE CC'!$C:$C),"..."))</f>
        <v>...</v>
      </c>
      <c r="H67" s="640" t="str">
        <f>IF(COUNTIF('SOURCE CG'!$F:$F,$A67)&gt;0,SUMIF('SOURCE CG'!$F:$F,$A67,'SOURCE CG'!$C:$C),IF(COUNTIF('SOURCE CG'!$F:$F,$A67 &amp; "?")&gt;0,SUMIF('SOURCE CG'!$F:$F,$A67 &amp; "?", 'SOURCE CG'!$C:$C),IF(COUNT(D67:G67)&gt;0,SUM(D67:G67),"...")))</f>
        <v>...</v>
      </c>
      <c r="I67" s="586" t="str">
        <f>IF(COUNTIF('SOURCE SG'!$F:$F,$A67)&gt;0,SUMIF('SOURCE SG'!$F:$F,$A67,'SOURCE SG'!$C:$C),IF(COUNTIF('SOURCE SG'!$F:$F,$A67 &amp; "?")&gt;0,SUMIF('SOURCE SG'!$F:$F,$A67 &amp; "?", 'SOURCE SG'!$C:$C),"..."))</f>
        <v>...</v>
      </c>
      <c r="J67" s="586" t="str">
        <f>IF(COUNTIF('SOURCE LG'!$F:$F,$A67)&gt;0,SUMIF('SOURCE LG'!$F:$F,$A67,'SOURCE LG'!$C:$C),IF(COUNTIF('SOURCE LG'!$F:$F,$A67 &amp; "?")&gt;0,SUMIF('SOURCE LG'!$F:$F,$A67 &amp; "?", 'SOURCE LG'!$C:$C),"..."))</f>
        <v>...</v>
      </c>
      <c r="K67" s="586" t="str">
        <f>IF(COUNTIF('SOURCE CT'!$F:$F,$A67)&gt;0,SUMIF('SOURCE CT'!$F:$F,$A67,'SOURCE CT'!$C:$C),IF(COUNTIF('SOURCE CT'!$F:$F,$A67 &amp; "?")&gt;0,SUMIF('SOURCE CT'!$F:$F,$A67 &amp; "?", 'SOURCE CT'!$C:$C),"..."))</f>
        <v>...</v>
      </c>
      <c r="L67" s="641" t="str">
        <f>IF(COUNTIF('SOURCE GG'!$F:$F,$A67)&gt;0,SUMIF('SOURCE GG'!$F:$F,$A67,'SOURCE GG'!$C:$C),IF(COUNTIF('SOURCE GG'!$F:$F,$A67 &amp; "?")&gt;0,SUMIF('SOURCE GG'!$F:$F,$A67 &amp; "?", 'SOURCE GG'!$C:$C),IF(COUNT(H67:K67)&gt;0,SUM(H67:K67),"...")))</f>
        <v>...</v>
      </c>
      <c r="M67" s="586" t="str">
        <f>IF(COUNTIF('SOURCE NFPC'!$F:$F,$A67)&gt;0,SUMIF('SOURCE NFPC'!$F:$F,$A67,'SOURCE NFPC'!$C:$C),IF(COUNTIF('SOURCE NFPC'!$F:$F,$A67 &amp; "?")&gt;0,SUMIF('SOURCE NFPC'!$F:$F,$A67 &amp; "?", 'SOURCE NFPC'!$C:$C),"..."))</f>
        <v>...</v>
      </c>
      <c r="N67" s="586" t="str">
        <f>IF(COUNTIF('SOURCE CN'!$F:$F,$A67)&gt;0,SUMIF('SOURCE CN'!$F:$F,$A67,'SOURCE CN'!$C:$C),IF(COUNTIF('SOURCE CN'!$F:$F,$A67 &amp; "?")&gt;0,SUMIF('SOURCE CN'!$F:$F,$A67 &amp; "?", 'SOURCE CN'!$C:$C),"..."))</f>
        <v>...</v>
      </c>
      <c r="O67" s="586" t="str">
        <f>IF(COUNTIF('SOURCE NFPS'!$F:$F,$A67)&gt;0,SUMIF('SOURCE NFPS'!$F:$F,$A67,'SOURCE NFPS'!$C:$C),IF(COUNTIF('SOURCE NFPS'!$F:$F,$A67 &amp; "?")&gt;0,SUMIF('SOURCE NFPS'!$F:$F,$A67 &amp; "?", 'SOURCE NFPS'!$C:$C),IF(COUNT(L67:N67)&gt;0,SUM(L67:N67),"...")))</f>
        <v>...</v>
      </c>
      <c r="Q67" s="563">
        <f t="shared" si="0"/>
        <v>0</v>
      </c>
      <c r="R67" s="564">
        <f t="shared" si="1"/>
        <v>0</v>
      </c>
      <c r="S67" s="565">
        <f t="shared" si="2"/>
        <v>0</v>
      </c>
      <c r="U67" s="144">
        <v>9323</v>
      </c>
      <c r="V67" s="144" t="str">
        <f t="shared" si="3"/>
        <v>A9323</v>
      </c>
    </row>
    <row r="68" spans="1:22" ht="9.75" customHeight="1">
      <c r="A68" s="676">
        <v>9324</v>
      </c>
      <c r="B68" s="151" t="s">
        <v>945</v>
      </c>
      <c r="C68" s="4" t="s">
        <v>1063</v>
      </c>
      <c r="D68" s="586" t="str">
        <f>IF(COUNTIF('SOURCE BA'!$F:$F,$A68)&gt;0,SUMIF('SOURCE BA'!$F:$F,$A68,'SOURCE BA'!$C:$C),IF(COUNTIF('SOURCE BA'!$F:$F,$A68 &amp; "?")&gt;0,SUMIF('SOURCE BA'!$F:$F,$A68 &amp; "?", 'SOURCE BA'!$C:$C),"..."))</f>
        <v>...</v>
      </c>
      <c r="E68" s="586" t="str">
        <f>IF(COUNTIF('SOURCE EA'!$F:$F,$A68)&gt;0,SUMIF('SOURCE EA'!$F:$F,$A68,'SOURCE EA'!$C:$C),IF(COUNTIF('SOURCE EA'!$F:$F,$A68 &amp; "?")&gt;0,SUMIF('SOURCE EA'!$F:$F,$A68 &amp; "?", 'SOURCE EA'!$C:$C),"..."))</f>
        <v>...</v>
      </c>
      <c r="F68" s="586" t="str">
        <f>IF(COUNTIF('SOURCE SS'!$F:$F,$A68)&gt;0,SUMIF('SOURCE SS'!$F:$F,$A68,'SOURCE SS'!$C:$C),IF(COUNTIF('SOURCE SS'!$F:$F,$A68 &amp; "?")&gt;0,SUMIF('SOURCE SS'!$F:$F,$A68 &amp; "?", 'SOURCE SS'!$C:$C),"..."))</f>
        <v>...</v>
      </c>
      <c r="G68" s="586" t="str">
        <f>IF(COUNTIF('SOURCE CC'!$F:$F,$A68)&gt;0,SUMIF('SOURCE CC'!$F:$F,$A68,'SOURCE CC'!$C:$C),IF(COUNTIF('SOURCE CC'!$F:$F,$A68 &amp; "?")&gt;0,SUMIF('SOURCE CC'!$F:$F,$A68 &amp; "?", 'SOURCE CC'!$C:$C),"..."))</f>
        <v>...</v>
      </c>
      <c r="H68" s="640" t="str">
        <f>IF(COUNTIF('SOURCE CG'!$F:$F,$A68)&gt;0,SUMIF('SOURCE CG'!$F:$F,$A68,'SOURCE CG'!$C:$C),IF(COUNTIF('SOURCE CG'!$F:$F,$A68 &amp; "?")&gt;0,SUMIF('SOURCE CG'!$F:$F,$A68 &amp; "?", 'SOURCE CG'!$C:$C),IF(COUNT(D68:G68)&gt;0,SUM(D68:G68),"...")))</f>
        <v>...</v>
      </c>
      <c r="I68" s="586" t="str">
        <f>IF(COUNTIF('SOURCE SG'!$F:$F,$A68)&gt;0,SUMIF('SOURCE SG'!$F:$F,$A68,'SOURCE SG'!$C:$C),IF(COUNTIF('SOURCE SG'!$F:$F,$A68 &amp; "?")&gt;0,SUMIF('SOURCE SG'!$F:$F,$A68 &amp; "?", 'SOURCE SG'!$C:$C),"..."))</f>
        <v>...</v>
      </c>
      <c r="J68" s="586" t="str">
        <f>IF(COUNTIF('SOURCE LG'!$F:$F,$A68)&gt;0,SUMIF('SOURCE LG'!$F:$F,$A68,'SOURCE LG'!$C:$C),IF(COUNTIF('SOURCE LG'!$F:$F,$A68 &amp; "?")&gt;0,SUMIF('SOURCE LG'!$F:$F,$A68 &amp; "?", 'SOURCE LG'!$C:$C),"..."))</f>
        <v>...</v>
      </c>
      <c r="K68" s="586" t="str">
        <f>IF(COUNTIF('SOURCE CT'!$F:$F,$A68)&gt;0,SUMIF('SOURCE CT'!$F:$F,$A68,'SOURCE CT'!$C:$C),IF(COUNTIF('SOURCE CT'!$F:$F,$A68 &amp; "?")&gt;0,SUMIF('SOURCE CT'!$F:$F,$A68 &amp; "?", 'SOURCE CT'!$C:$C),"..."))</f>
        <v>...</v>
      </c>
      <c r="L68" s="641" t="str">
        <f>IF(COUNTIF('SOURCE GG'!$F:$F,$A68)&gt;0,SUMIF('SOURCE GG'!$F:$F,$A68,'SOURCE GG'!$C:$C),IF(COUNTIF('SOURCE GG'!$F:$F,$A68 &amp; "?")&gt;0,SUMIF('SOURCE GG'!$F:$F,$A68 &amp; "?", 'SOURCE GG'!$C:$C),IF(COUNT(H68:K68)&gt;0,SUM(H68:K68),"...")))</f>
        <v>...</v>
      </c>
      <c r="M68" s="586" t="str">
        <f>IF(COUNTIF('SOURCE NFPC'!$F:$F,$A68)&gt;0,SUMIF('SOURCE NFPC'!$F:$F,$A68,'SOURCE NFPC'!$C:$C),IF(COUNTIF('SOURCE NFPC'!$F:$F,$A68 &amp; "?")&gt;0,SUMIF('SOURCE NFPC'!$F:$F,$A68 &amp; "?", 'SOURCE NFPC'!$C:$C),"..."))</f>
        <v>...</v>
      </c>
      <c r="N68" s="586" t="str">
        <f>IF(COUNTIF('SOURCE CN'!$F:$F,$A68)&gt;0,SUMIF('SOURCE CN'!$F:$F,$A68,'SOURCE CN'!$C:$C),IF(COUNTIF('SOURCE CN'!$F:$F,$A68 &amp; "?")&gt;0,SUMIF('SOURCE CN'!$F:$F,$A68 &amp; "?", 'SOURCE CN'!$C:$C),"..."))</f>
        <v>...</v>
      </c>
      <c r="O68" s="586" t="str">
        <f>IF(COUNTIF('SOURCE NFPS'!$F:$F,$A68)&gt;0,SUMIF('SOURCE NFPS'!$F:$F,$A68,'SOURCE NFPS'!$C:$C),IF(COUNTIF('SOURCE NFPS'!$F:$F,$A68 &amp; "?")&gt;0,SUMIF('SOURCE NFPS'!$F:$F,$A68 &amp; "?", 'SOURCE NFPS'!$C:$C),IF(COUNT(L68:N68)&gt;0,SUM(L68:N68),"...")))</f>
        <v>...</v>
      </c>
      <c r="Q68" s="563">
        <f t="shared" si="0"/>
        <v>0</v>
      </c>
      <c r="R68" s="564">
        <f t="shared" si="1"/>
        <v>0</v>
      </c>
      <c r="S68" s="565">
        <f t="shared" si="2"/>
        <v>0</v>
      </c>
      <c r="U68" s="144">
        <v>9324</v>
      </c>
      <c r="V68" s="144" t="str">
        <f t="shared" si="3"/>
        <v>A9324</v>
      </c>
    </row>
    <row r="69" spans="1:22" ht="9.75" customHeight="1">
      <c r="A69" s="676">
        <v>9325</v>
      </c>
      <c r="B69" s="151" t="s">
        <v>892</v>
      </c>
      <c r="C69" s="4" t="s">
        <v>1063</v>
      </c>
      <c r="D69" s="586" t="str">
        <f>IF(COUNTIF('SOURCE BA'!$F:$F,$A69)&gt;0,SUMIF('SOURCE BA'!$F:$F,$A69,'SOURCE BA'!$C:$C),IF(COUNTIF('SOURCE BA'!$F:$F,$A69 &amp; "?")&gt;0,SUMIF('SOURCE BA'!$F:$F,$A69 &amp; "?", 'SOURCE BA'!$C:$C),"..."))</f>
        <v>...</v>
      </c>
      <c r="E69" s="586" t="str">
        <f>IF(COUNTIF('SOURCE EA'!$F:$F,$A69)&gt;0,SUMIF('SOURCE EA'!$F:$F,$A69,'SOURCE EA'!$C:$C),IF(COUNTIF('SOURCE EA'!$F:$F,$A69 &amp; "?")&gt;0,SUMIF('SOURCE EA'!$F:$F,$A69 &amp; "?", 'SOURCE EA'!$C:$C),"..."))</f>
        <v>...</v>
      </c>
      <c r="F69" s="586" t="str">
        <f>IF(COUNTIF('SOURCE SS'!$F:$F,$A69)&gt;0,SUMIF('SOURCE SS'!$F:$F,$A69,'SOURCE SS'!$C:$C),IF(COUNTIF('SOURCE SS'!$F:$F,$A69 &amp; "?")&gt;0,SUMIF('SOURCE SS'!$F:$F,$A69 &amp; "?", 'SOURCE SS'!$C:$C),"..."))</f>
        <v>...</v>
      </c>
      <c r="G69" s="586" t="str">
        <f>IF(COUNTIF('SOURCE CC'!$F:$F,$A69)&gt;0,SUMIF('SOURCE CC'!$F:$F,$A69,'SOURCE CC'!$C:$C),IF(COUNTIF('SOURCE CC'!$F:$F,$A69 &amp; "?")&gt;0,SUMIF('SOURCE CC'!$F:$F,$A69 &amp; "?", 'SOURCE CC'!$C:$C),"..."))</f>
        <v>...</v>
      </c>
      <c r="H69" s="640" t="str">
        <f>IF(COUNTIF('SOURCE CG'!$F:$F,$A69)&gt;0,SUMIF('SOURCE CG'!$F:$F,$A69,'SOURCE CG'!$C:$C),IF(COUNTIF('SOURCE CG'!$F:$F,$A69 &amp; "?")&gt;0,SUMIF('SOURCE CG'!$F:$F,$A69 &amp; "?", 'SOURCE CG'!$C:$C),IF(COUNT(D69:G69)&gt;0,SUM(D69:G69),"...")))</f>
        <v>...</v>
      </c>
      <c r="I69" s="586" t="str">
        <f>IF(COUNTIF('SOURCE SG'!$F:$F,$A69)&gt;0,SUMIF('SOURCE SG'!$F:$F,$A69,'SOURCE SG'!$C:$C),IF(COUNTIF('SOURCE SG'!$F:$F,$A69 &amp; "?")&gt;0,SUMIF('SOURCE SG'!$F:$F,$A69 &amp; "?", 'SOURCE SG'!$C:$C),"..."))</f>
        <v>...</v>
      </c>
      <c r="J69" s="586" t="str">
        <f>IF(COUNTIF('SOURCE LG'!$F:$F,$A69)&gt;0,SUMIF('SOURCE LG'!$F:$F,$A69,'SOURCE LG'!$C:$C),IF(COUNTIF('SOURCE LG'!$F:$F,$A69 &amp; "?")&gt;0,SUMIF('SOURCE LG'!$F:$F,$A69 &amp; "?", 'SOURCE LG'!$C:$C),"..."))</f>
        <v>...</v>
      </c>
      <c r="K69" s="586" t="str">
        <f>IF(COUNTIF('SOURCE CT'!$F:$F,$A69)&gt;0,SUMIF('SOURCE CT'!$F:$F,$A69,'SOURCE CT'!$C:$C),IF(COUNTIF('SOURCE CT'!$F:$F,$A69 &amp; "?")&gt;0,SUMIF('SOURCE CT'!$F:$F,$A69 &amp; "?", 'SOURCE CT'!$C:$C),"..."))</f>
        <v>...</v>
      </c>
      <c r="L69" s="641" t="str">
        <f>IF(COUNTIF('SOURCE GG'!$F:$F,$A69)&gt;0,SUMIF('SOURCE GG'!$F:$F,$A69,'SOURCE GG'!$C:$C),IF(COUNTIF('SOURCE GG'!$F:$F,$A69 &amp; "?")&gt;0,SUMIF('SOURCE GG'!$F:$F,$A69 &amp; "?", 'SOURCE GG'!$C:$C),IF(COUNT(H69:K69)&gt;0,SUM(H69:K69),"...")))</f>
        <v>...</v>
      </c>
      <c r="M69" s="586" t="str">
        <f>IF(COUNTIF('SOURCE NFPC'!$F:$F,$A69)&gt;0,SUMIF('SOURCE NFPC'!$F:$F,$A69,'SOURCE NFPC'!$C:$C),IF(COUNTIF('SOURCE NFPC'!$F:$F,$A69 &amp; "?")&gt;0,SUMIF('SOURCE NFPC'!$F:$F,$A69 &amp; "?", 'SOURCE NFPC'!$C:$C),"..."))</f>
        <v>...</v>
      </c>
      <c r="N69" s="586" t="str">
        <f>IF(COUNTIF('SOURCE CN'!$F:$F,$A69)&gt;0,SUMIF('SOURCE CN'!$F:$F,$A69,'SOURCE CN'!$C:$C),IF(COUNTIF('SOURCE CN'!$F:$F,$A69 &amp; "?")&gt;0,SUMIF('SOURCE CN'!$F:$F,$A69 &amp; "?", 'SOURCE CN'!$C:$C),"..."))</f>
        <v>...</v>
      </c>
      <c r="O69" s="586" t="str">
        <f>IF(COUNTIF('SOURCE NFPS'!$F:$F,$A69)&gt;0,SUMIF('SOURCE NFPS'!$F:$F,$A69,'SOURCE NFPS'!$C:$C),IF(COUNTIF('SOURCE NFPS'!$F:$F,$A69 &amp; "?")&gt;0,SUMIF('SOURCE NFPS'!$F:$F,$A69 &amp; "?", 'SOURCE NFPS'!$C:$C),IF(COUNT(L69:N69)&gt;0,SUM(L69:N69),"...")))</f>
        <v>...</v>
      </c>
      <c r="Q69" s="563">
        <f t="shared" si="0"/>
        <v>0</v>
      </c>
      <c r="R69" s="564">
        <f t="shared" si="1"/>
        <v>0</v>
      </c>
      <c r="S69" s="565">
        <f t="shared" si="2"/>
        <v>0</v>
      </c>
      <c r="U69" s="144">
        <v>9325</v>
      </c>
      <c r="V69" s="144" t="str">
        <f t="shared" si="3"/>
        <v>A9325</v>
      </c>
    </row>
    <row r="70" spans="1:22" ht="9.75" customHeight="1">
      <c r="A70" s="676">
        <v>9326</v>
      </c>
      <c r="B70" s="151" t="s">
        <v>1344</v>
      </c>
      <c r="C70" s="4" t="s">
        <v>1063</v>
      </c>
      <c r="D70" s="586" t="str">
        <f>IF(COUNTIF('SOURCE BA'!$F:$F,$A70)&gt;0,SUMIF('SOURCE BA'!$F:$F,$A70,'SOURCE BA'!$C:$C),IF(COUNTIF('SOURCE BA'!$F:$F,$A70 &amp; "?")&gt;0,SUMIF('SOURCE BA'!$F:$F,$A70 &amp; "?", 'SOURCE BA'!$C:$C),"..."))</f>
        <v>...</v>
      </c>
      <c r="E70" s="586" t="str">
        <f>IF(COUNTIF('SOURCE EA'!$F:$F,$A70)&gt;0,SUMIF('SOURCE EA'!$F:$F,$A70,'SOURCE EA'!$C:$C),IF(COUNTIF('SOURCE EA'!$F:$F,$A70 &amp; "?")&gt;0,SUMIF('SOURCE EA'!$F:$F,$A70 &amp; "?", 'SOURCE EA'!$C:$C),"..."))</f>
        <v>...</v>
      </c>
      <c r="F70" s="586" t="str">
        <f>IF(COUNTIF('SOURCE SS'!$F:$F,$A70)&gt;0,SUMIF('SOURCE SS'!$F:$F,$A70,'SOURCE SS'!$C:$C),IF(COUNTIF('SOURCE SS'!$F:$F,$A70 &amp; "?")&gt;0,SUMIF('SOURCE SS'!$F:$F,$A70 &amp; "?", 'SOURCE SS'!$C:$C),"..."))</f>
        <v>...</v>
      </c>
      <c r="G70" s="586" t="str">
        <f>IF(COUNTIF('SOURCE CC'!$F:$F,$A70)&gt;0,SUMIF('SOURCE CC'!$F:$F,$A70,'SOURCE CC'!$C:$C),IF(COUNTIF('SOURCE CC'!$F:$F,$A70 &amp; "?")&gt;0,SUMIF('SOURCE CC'!$F:$F,$A70 &amp; "?", 'SOURCE CC'!$C:$C),"..."))</f>
        <v>...</v>
      </c>
      <c r="H70" s="640" t="str">
        <f>IF(COUNTIF('SOURCE CG'!$F:$F,$A70)&gt;0,SUMIF('SOURCE CG'!$F:$F,$A70,'SOURCE CG'!$C:$C),IF(COUNTIF('SOURCE CG'!$F:$F,$A70 &amp; "?")&gt;0,SUMIF('SOURCE CG'!$F:$F,$A70 &amp; "?", 'SOURCE CG'!$C:$C),IF(COUNT(D70:G70)&gt;0,SUM(D70:G70),"...")))</f>
        <v>...</v>
      </c>
      <c r="I70" s="586" t="str">
        <f>IF(COUNTIF('SOURCE SG'!$F:$F,$A70)&gt;0,SUMIF('SOURCE SG'!$F:$F,$A70,'SOURCE SG'!$C:$C),IF(COUNTIF('SOURCE SG'!$F:$F,$A70 &amp; "?")&gt;0,SUMIF('SOURCE SG'!$F:$F,$A70 &amp; "?", 'SOURCE SG'!$C:$C),"..."))</f>
        <v>...</v>
      </c>
      <c r="J70" s="586" t="str">
        <f>IF(COUNTIF('SOURCE LG'!$F:$F,$A70)&gt;0,SUMIF('SOURCE LG'!$F:$F,$A70,'SOURCE LG'!$C:$C),IF(COUNTIF('SOURCE LG'!$F:$F,$A70 &amp; "?")&gt;0,SUMIF('SOURCE LG'!$F:$F,$A70 &amp; "?", 'SOURCE LG'!$C:$C),"..."))</f>
        <v>...</v>
      </c>
      <c r="K70" s="586" t="str">
        <f>IF(COUNTIF('SOURCE CT'!$F:$F,$A70)&gt;0,SUMIF('SOURCE CT'!$F:$F,$A70,'SOURCE CT'!$C:$C),IF(COUNTIF('SOURCE CT'!$F:$F,$A70 &amp; "?")&gt;0,SUMIF('SOURCE CT'!$F:$F,$A70 &amp; "?", 'SOURCE CT'!$C:$C),"..."))</f>
        <v>...</v>
      </c>
      <c r="L70" s="641" t="str">
        <f>IF(COUNTIF('SOURCE GG'!$F:$F,$A70)&gt;0,SUMIF('SOURCE GG'!$F:$F,$A70,'SOURCE GG'!$C:$C),IF(COUNTIF('SOURCE GG'!$F:$F,$A70 &amp; "?")&gt;0,SUMIF('SOURCE GG'!$F:$F,$A70 &amp; "?", 'SOURCE GG'!$C:$C),IF(COUNT(H70:K70)&gt;0,SUM(H70:K70),"...")))</f>
        <v>...</v>
      </c>
      <c r="M70" s="586" t="str">
        <f>IF(COUNTIF('SOURCE NFPC'!$F:$F,$A70)&gt;0,SUMIF('SOURCE NFPC'!$F:$F,$A70,'SOURCE NFPC'!$C:$C),IF(COUNTIF('SOURCE NFPC'!$F:$F,$A70 &amp; "?")&gt;0,SUMIF('SOURCE NFPC'!$F:$F,$A70 &amp; "?", 'SOURCE NFPC'!$C:$C),"..."))</f>
        <v>...</v>
      </c>
      <c r="N70" s="586" t="str">
        <f>IF(COUNTIF('SOURCE CN'!$F:$F,$A70)&gt;0,SUMIF('SOURCE CN'!$F:$F,$A70,'SOURCE CN'!$C:$C),IF(COUNTIF('SOURCE CN'!$F:$F,$A70 &amp; "?")&gt;0,SUMIF('SOURCE CN'!$F:$F,$A70 &amp; "?", 'SOURCE CN'!$C:$C),"..."))</f>
        <v>...</v>
      </c>
      <c r="O70" s="586" t="str">
        <f>IF(COUNTIF('SOURCE NFPS'!$F:$F,$A70)&gt;0,SUMIF('SOURCE NFPS'!$F:$F,$A70,'SOURCE NFPS'!$C:$C),IF(COUNTIF('SOURCE NFPS'!$F:$F,$A70 &amp; "?")&gt;0,SUMIF('SOURCE NFPS'!$F:$F,$A70 &amp; "?", 'SOURCE NFPS'!$C:$C),IF(COUNT(L70:N70)&gt;0,SUM(L70:N70),"...")))</f>
        <v>...</v>
      </c>
      <c r="Q70" s="563">
        <f t="shared" si="0"/>
        <v>0</v>
      </c>
      <c r="R70" s="564">
        <f t="shared" si="1"/>
        <v>0</v>
      </c>
      <c r="S70" s="565">
        <f t="shared" si="2"/>
        <v>0</v>
      </c>
      <c r="U70" s="144">
        <v>9326</v>
      </c>
      <c r="V70" s="144" t="str">
        <f t="shared" si="3"/>
        <v>A9326</v>
      </c>
    </row>
    <row r="71" spans="1:22" ht="9.75" customHeight="1">
      <c r="A71" s="676">
        <v>9327</v>
      </c>
      <c r="B71" s="151" t="s">
        <v>2367</v>
      </c>
      <c r="C71" s="4" t="s">
        <v>1063</v>
      </c>
      <c r="D71" s="586" t="str">
        <f>IF(COUNTIF('SOURCE BA'!$F:$F,$A71)&gt;0,SUMIF('SOURCE BA'!$F:$F,$A71,'SOURCE BA'!$C:$C),IF(COUNTIF('SOURCE BA'!$F:$F,$A71 &amp; "?")&gt;0,SUMIF('SOURCE BA'!$F:$F,$A71 &amp; "?", 'SOURCE BA'!$C:$C),"..."))</f>
        <v>...</v>
      </c>
      <c r="E71" s="586" t="str">
        <f>IF(COUNTIF('SOURCE EA'!$F:$F,$A71)&gt;0,SUMIF('SOURCE EA'!$F:$F,$A71,'SOURCE EA'!$C:$C),IF(COUNTIF('SOURCE EA'!$F:$F,$A71 &amp; "?")&gt;0,SUMIF('SOURCE EA'!$F:$F,$A71 &amp; "?", 'SOURCE EA'!$C:$C),"..."))</f>
        <v>...</v>
      </c>
      <c r="F71" s="586" t="str">
        <f>IF(COUNTIF('SOURCE SS'!$F:$F,$A71)&gt;0,SUMIF('SOURCE SS'!$F:$F,$A71,'SOURCE SS'!$C:$C),IF(COUNTIF('SOURCE SS'!$F:$F,$A71 &amp; "?")&gt;0,SUMIF('SOURCE SS'!$F:$F,$A71 &amp; "?", 'SOURCE SS'!$C:$C),"..."))</f>
        <v>...</v>
      </c>
      <c r="G71" s="586" t="str">
        <f>IF(COUNTIF('SOURCE CC'!$F:$F,$A71)&gt;0,SUMIF('SOURCE CC'!$F:$F,$A71,'SOURCE CC'!$C:$C),IF(COUNTIF('SOURCE CC'!$F:$F,$A71 &amp; "?")&gt;0,SUMIF('SOURCE CC'!$F:$F,$A71 &amp; "?", 'SOURCE CC'!$C:$C),"..."))</f>
        <v>...</v>
      </c>
      <c r="H71" s="640" t="str">
        <f>IF(COUNTIF('SOURCE CG'!$F:$F,$A71)&gt;0,SUMIF('SOURCE CG'!$F:$F,$A71,'SOURCE CG'!$C:$C),IF(COUNTIF('SOURCE CG'!$F:$F,$A71 &amp; "?")&gt;0,SUMIF('SOURCE CG'!$F:$F,$A71 &amp; "?", 'SOURCE CG'!$C:$C),IF(COUNT(D71:G71)&gt;0,SUM(D71:G71),"...")))</f>
        <v>...</v>
      </c>
      <c r="I71" s="586" t="str">
        <f>IF(COUNTIF('SOURCE SG'!$F:$F,$A71)&gt;0,SUMIF('SOURCE SG'!$F:$F,$A71,'SOURCE SG'!$C:$C),IF(COUNTIF('SOURCE SG'!$F:$F,$A71 &amp; "?")&gt;0,SUMIF('SOURCE SG'!$F:$F,$A71 &amp; "?", 'SOURCE SG'!$C:$C),"..."))</f>
        <v>...</v>
      </c>
      <c r="J71" s="586" t="str">
        <f>IF(COUNTIF('SOURCE LG'!$F:$F,$A71)&gt;0,SUMIF('SOURCE LG'!$F:$F,$A71,'SOURCE LG'!$C:$C),IF(COUNTIF('SOURCE LG'!$F:$F,$A71 &amp; "?")&gt;0,SUMIF('SOURCE LG'!$F:$F,$A71 &amp; "?", 'SOURCE LG'!$C:$C),"..."))</f>
        <v>...</v>
      </c>
      <c r="K71" s="586" t="str">
        <f>IF(COUNTIF('SOURCE CT'!$F:$F,$A71)&gt;0,SUMIF('SOURCE CT'!$F:$F,$A71,'SOURCE CT'!$C:$C),IF(COUNTIF('SOURCE CT'!$F:$F,$A71 &amp; "?")&gt;0,SUMIF('SOURCE CT'!$F:$F,$A71 &amp; "?", 'SOURCE CT'!$C:$C),"..."))</f>
        <v>...</v>
      </c>
      <c r="L71" s="641" t="str">
        <f>IF(COUNTIF('SOURCE GG'!$F:$F,$A71)&gt;0,SUMIF('SOURCE GG'!$F:$F,$A71,'SOURCE GG'!$C:$C),IF(COUNTIF('SOURCE GG'!$F:$F,$A71 &amp; "?")&gt;0,SUMIF('SOURCE GG'!$F:$F,$A71 &amp; "?", 'SOURCE GG'!$C:$C),IF(COUNT(H71:K71)&gt;0,SUM(H71:K71),"...")))</f>
        <v>...</v>
      </c>
      <c r="M71" s="586" t="str">
        <f>IF(COUNTIF('SOURCE NFPC'!$F:$F,$A71)&gt;0,SUMIF('SOURCE NFPC'!$F:$F,$A71,'SOURCE NFPC'!$C:$C),IF(COUNTIF('SOURCE NFPC'!$F:$F,$A71 &amp; "?")&gt;0,SUMIF('SOURCE NFPC'!$F:$F,$A71 &amp; "?", 'SOURCE NFPC'!$C:$C),"..."))</f>
        <v>...</v>
      </c>
      <c r="N71" s="586" t="str">
        <f>IF(COUNTIF('SOURCE CN'!$F:$F,$A71)&gt;0,SUMIF('SOURCE CN'!$F:$F,$A71,'SOURCE CN'!$C:$C),IF(COUNTIF('SOURCE CN'!$F:$F,$A71 &amp; "?")&gt;0,SUMIF('SOURCE CN'!$F:$F,$A71 &amp; "?", 'SOURCE CN'!$C:$C),"..."))</f>
        <v>...</v>
      </c>
      <c r="O71" s="586" t="str">
        <f>IF(COUNTIF('SOURCE NFPS'!$F:$F,$A71)&gt;0,SUMIF('SOURCE NFPS'!$F:$F,$A71,'SOURCE NFPS'!$C:$C),IF(COUNTIF('SOURCE NFPS'!$F:$F,$A71 &amp; "?")&gt;0,SUMIF('SOURCE NFPS'!$F:$F,$A71 &amp; "?", 'SOURCE NFPS'!$C:$C),IF(COUNT(L71:N71)&gt;0,SUM(L71:N71),"...")))</f>
        <v>...</v>
      </c>
      <c r="Q71" s="563">
        <f t="shared" si="0"/>
        <v>0</v>
      </c>
      <c r="R71" s="564">
        <f t="shared" si="1"/>
        <v>0</v>
      </c>
      <c r="S71" s="565">
        <f t="shared" si="2"/>
        <v>0</v>
      </c>
      <c r="U71" s="144">
        <v>9327</v>
      </c>
      <c r="V71" s="144" t="str">
        <f t="shared" si="3"/>
        <v>A9327</v>
      </c>
    </row>
    <row r="72" spans="1:22" ht="9.75" customHeight="1">
      <c r="A72" s="687">
        <v>9328</v>
      </c>
      <c r="B72" s="152" t="s">
        <v>2368</v>
      </c>
      <c r="C72" s="6" t="s">
        <v>1063</v>
      </c>
      <c r="D72" s="643" t="str">
        <f>IF(COUNTIF('SOURCE BA'!$F:$F,$A72)&gt;0,SUMIF('SOURCE BA'!$F:$F,$A72,'SOURCE BA'!$C:$C),IF(COUNTIF('SOURCE BA'!$F:$F,$A72 &amp; "?")&gt;0,SUMIF('SOURCE BA'!$F:$F,$A72 &amp; "?", 'SOURCE BA'!$C:$C),"..."))</f>
        <v>...</v>
      </c>
      <c r="E72" s="643" t="str">
        <f>IF(COUNTIF('SOURCE EA'!$F:$F,$A72)&gt;0,SUMIF('SOURCE EA'!$F:$F,$A72,'SOURCE EA'!$C:$C),IF(COUNTIF('SOURCE EA'!$F:$F,$A72 &amp; "?")&gt;0,SUMIF('SOURCE EA'!$F:$F,$A72 &amp; "?", 'SOURCE EA'!$C:$C),"..."))</f>
        <v>...</v>
      </c>
      <c r="F72" s="643" t="str">
        <f>IF(COUNTIF('SOURCE SS'!$F:$F,$A72)&gt;0,SUMIF('SOURCE SS'!$F:$F,$A72,'SOURCE SS'!$C:$C),IF(COUNTIF('SOURCE SS'!$F:$F,$A72 &amp; "?")&gt;0,SUMIF('SOURCE SS'!$F:$F,$A72 &amp; "?", 'SOURCE SS'!$C:$C),"..."))</f>
        <v>...</v>
      </c>
      <c r="G72" s="643" t="str">
        <f>IF(COUNTIF('SOURCE CC'!$F:$F,$A72)&gt;0,SUMIF('SOURCE CC'!$F:$F,$A72,'SOURCE CC'!$C:$C),IF(COUNTIF('SOURCE CC'!$F:$F,$A72 &amp; "?")&gt;0,SUMIF('SOURCE CC'!$F:$F,$A72 &amp; "?", 'SOURCE CC'!$C:$C),"..."))</f>
        <v>...</v>
      </c>
      <c r="H72" s="644" t="str">
        <f>IF(COUNTIF('SOURCE CG'!$F:$F,$A72)&gt;0,SUMIF('SOURCE CG'!$F:$F,$A72,'SOURCE CG'!$C:$C),IF(COUNTIF('SOURCE CG'!$F:$F,$A72 &amp; "?")&gt;0,SUMIF('SOURCE CG'!$F:$F,$A72 &amp; "?", 'SOURCE CG'!$C:$C),IF(COUNT(D72:G72)&gt;0,SUM(D72:G72),"...")))</f>
        <v>...</v>
      </c>
      <c r="I72" s="643" t="str">
        <f>IF(COUNTIF('SOURCE SG'!$F:$F,$A72)&gt;0,SUMIF('SOURCE SG'!$F:$F,$A72,'SOURCE SG'!$C:$C),IF(COUNTIF('SOURCE SG'!$F:$F,$A72 &amp; "?")&gt;0,SUMIF('SOURCE SG'!$F:$F,$A72 &amp; "?", 'SOURCE SG'!$C:$C),"..."))</f>
        <v>...</v>
      </c>
      <c r="J72" s="643" t="str">
        <f>IF(COUNTIF('SOURCE LG'!$F:$F,$A72)&gt;0,SUMIF('SOURCE LG'!$F:$F,$A72,'SOURCE LG'!$C:$C),IF(COUNTIF('SOURCE LG'!$F:$F,$A72 &amp; "?")&gt;0,SUMIF('SOURCE LG'!$F:$F,$A72 &amp; "?", 'SOURCE LG'!$C:$C),"..."))</f>
        <v>...</v>
      </c>
      <c r="K72" s="643" t="str">
        <f>IF(COUNTIF('SOURCE CT'!$F:$F,$A72)&gt;0,SUMIF('SOURCE CT'!$F:$F,$A72,'SOURCE CT'!$C:$C),IF(COUNTIF('SOURCE CT'!$F:$F,$A72 &amp; "?")&gt;0,SUMIF('SOURCE CT'!$F:$F,$A72 &amp; "?", 'SOURCE CT'!$C:$C),"..."))</f>
        <v>...</v>
      </c>
      <c r="L72" s="645" t="str">
        <f>IF(COUNTIF('SOURCE GG'!$F:$F,$A72)&gt;0,SUMIF('SOURCE GG'!$F:$F,$A72,'SOURCE GG'!$C:$C),IF(COUNTIF('SOURCE GG'!$F:$F,$A72 &amp; "?")&gt;0,SUMIF('SOURCE GG'!$F:$F,$A72 &amp; "?", 'SOURCE GG'!$C:$C),IF(COUNT(H72:K72)&gt;0,SUM(H72:K72),"...")))</f>
        <v>...</v>
      </c>
      <c r="M72" s="643" t="str">
        <f>IF(COUNTIF('SOURCE NFPC'!$F:$F,$A72)&gt;0,SUMIF('SOURCE NFPC'!$F:$F,$A72,'SOURCE NFPC'!$C:$C),IF(COUNTIF('SOURCE NFPC'!$F:$F,$A72 &amp; "?")&gt;0,SUMIF('SOURCE NFPC'!$F:$F,$A72 &amp; "?", 'SOURCE NFPC'!$C:$C),"..."))</f>
        <v>...</v>
      </c>
      <c r="N72" s="643" t="str">
        <f>IF(COUNTIF('SOURCE CN'!$F:$F,$A72)&gt;0,SUMIF('SOURCE CN'!$F:$F,$A72,'SOURCE CN'!$C:$C),IF(COUNTIF('SOURCE CN'!$F:$F,$A72 &amp; "?")&gt;0,SUMIF('SOURCE CN'!$F:$F,$A72 &amp; "?", 'SOURCE CN'!$C:$C),"..."))</f>
        <v>...</v>
      </c>
      <c r="O72" s="643" t="str">
        <f>IF(COUNTIF('SOURCE NFPS'!$F:$F,$A72)&gt;0,SUMIF('SOURCE NFPS'!$F:$F,$A72,'SOURCE NFPS'!$C:$C),IF(COUNTIF('SOURCE NFPS'!$F:$F,$A72 &amp; "?")&gt;0,SUMIF('SOURCE NFPS'!$F:$F,$A72 &amp; "?", 'SOURCE NFPS'!$C:$C),IF(COUNT(L72:N72)&gt;0,SUM(L72:N72),"...")))</f>
        <v>...</v>
      </c>
      <c r="Q72" s="569">
        <f t="shared" si="0"/>
        <v>0</v>
      </c>
      <c r="R72" s="570">
        <f t="shared" si="1"/>
        <v>0</v>
      </c>
      <c r="S72" s="571">
        <f t="shared" si="2"/>
        <v>0</v>
      </c>
      <c r="U72" s="142">
        <v>9328</v>
      </c>
      <c r="V72" s="142" t="str">
        <f t="shared" si="3"/>
        <v>A9328</v>
      </c>
    </row>
    <row r="73" spans="1:22" s="596" customFormat="1" ht="15" customHeight="1">
      <c r="A73" s="590"/>
      <c r="B73" s="591" t="s">
        <v>1051</v>
      </c>
      <c r="C73" s="592" t="s">
        <v>1063</v>
      </c>
      <c r="D73" s="593"/>
      <c r="E73" s="593"/>
      <c r="F73" s="594"/>
      <c r="G73" s="593"/>
      <c r="H73" s="594"/>
      <c r="I73" s="593"/>
      <c r="J73" s="594"/>
      <c r="K73" s="593"/>
      <c r="L73" s="595"/>
      <c r="M73" s="594"/>
      <c r="N73" s="593"/>
      <c r="O73" s="595"/>
      <c r="Q73" s="610"/>
      <c r="R73" s="611"/>
      <c r="S73" s="612"/>
      <c r="U73" s="590"/>
      <c r="V73" s="590"/>
    </row>
    <row r="74" spans="1:22" s="596" customFormat="1" ht="12.75" customHeight="1">
      <c r="A74" s="590" t="s">
        <v>1561</v>
      </c>
      <c r="B74" s="600" t="s">
        <v>2369</v>
      </c>
      <c r="C74" s="592" t="s">
        <v>1063</v>
      </c>
      <c r="D74" s="660" t="str">
        <f>IF(COUNTIF('SOURCE BA'!$F:$F,$A74)&gt;0,SUMIF('SOURCE BA'!$F:$F,$A74,'SOURCE BA'!$C:$C),IF(COUNTIF('SOURCE BA'!$F:$F,$A74 &amp; "?")&gt;0,SUMIF('SOURCE BA'!$F:$F,$A74 &amp; "?", 'SOURCE BA'!$C:$C),"..."))</f>
        <v>...</v>
      </c>
      <c r="E74" s="660" t="str">
        <f>IF(COUNTIF('SOURCE EA'!$F:$F,$A74)&gt;0,SUMIF('SOURCE EA'!$F:$F,$A74,'SOURCE EA'!$C:$C),IF(COUNTIF('SOURCE EA'!$F:$F,$A74 &amp; "?")&gt;0,SUMIF('SOURCE EA'!$F:$F,$A74 &amp; "?", 'SOURCE EA'!$C:$C),"..."))</f>
        <v>...</v>
      </c>
      <c r="F74" s="660" t="str">
        <f>IF(COUNTIF('SOURCE SS'!$F:$F,$A74)&gt;0,SUMIF('SOURCE SS'!$F:$F,$A74,'SOURCE SS'!$C:$C),IF(COUNTIF('SOURCE SS'!$F:$F,$A74 &amp; "?")&gt;0,SUMIF('SOURCE SS'!$F:$F,$A74 &amp; "?", 'SOURCE SS'!$C:$C),"..."))</f>
        <v>...</v>
      </c>
      <c r="G74" s="660" t="str">
        <f>IF(COUNTIF('SOURCE CC'!$F:$F,$A74)&gt;0,SUMIF('SOURCE CC'!$F:$F,$A74,'SOURCE CC'!$C:$C),IF(COUNTIF('SOURCE CC'!$F:$F,$A74 &amp; "?")&gt;0,SUMIF('SOURCE CC'!$F:$F,$A74 &amp; "?", 'SOURCE CC'!$C:$C),"..."))</f>
        <v>...</v>
      </c>
      <c r="H74" s="660" t="str">
        <f>IF(COUNTIF('SOURCE CG'!$F:$F,$A74)&gt;0,SUMIF('SOURCE CG'!$F:$F,$A74,'SOURCE CG'!$C:$C),IF(COUNTIF('SOURCE CG'!$F:$F,$A74 &amp; "?")&gt;0,SUMIF('SOURCE CG'!$F:$F,$A74 &amp; "?", 'SOURCE CG'!$C:$C),IF(COUNT(D74:G74)&gt;0,SUM(D74:G74),"...")))</f>
        <v>...</v>
      </c>
      <c r="I74" s="660" t="str">
        <f>IF(COUNTIF('SOURCE SG'!$F:$F,$A74)&gt;0,SUMIF('SOURCE SG'!$F:$F,$A74,'SOURCE SG'!$C:$C),IF(COUNTIF('SOURCE SG'!$F:$F,$A74 &amp; "?")&gt;0,SUMIF('SOURCE SG'!$F:$F,$A74 &amp; "?", 'SOURCE SG'!$C:$C),"..."))</f>
        <v>...</v>
      </c>
      <c r="J74" s="660" t="str">
        <f>IF(COUNTIF('SOURCE LG'!$F:$F,$A74)&gt;0,SUMIF('SOURCE LG'!$F:$F,$A74,'SOURCE LG'!$C:$C),IF(COUNTIF('SOURCE LG'!$F:$F,$A74 &amp; "?")&gt;0,SUMIF('SOURCE LG'!$F:$F,$A74 &amp; "?", 'SOURCE LG'!$C:$C),"..."))</f>
        <v>...</v>
      </c>
      <c r="K74" s="660" t="str">
        <f>IF(COUNTIF('SOURCE CT'!$F:$F,$A74)&gt;0,SUMIF('SOURCE CT'!$F:$F,$A74,'SOURCE CT'!$C:$C),IF(COUNTIF('SOURCE CT'!$F:$F,$A74 &amp; "?")&gt;0,SUMIF('SOURCE CT'!$F:$F,$A74 &amp; "?", 'SOURCE CT'!$C:$C),"..."))</f>
        <v>...</v>
      </c>
      <c r="L74" s="660" t="str">
        <f>IF(COUNTIF('SOURCE GG'!$F:$F,$A74)&gt;0,SUMIF('SOURCE GG'!$F:$F,$A74,'SOURCE GG'!$C:$C),IF(COUNTIF('SOURCE GG'!$F:$F,$A74 &amp; "?")&gt;0,SUMIF('SOURCE GG'!$F:$F,$A74 &amp; "?", 'SOURCE GG'!$C:$C),IF(COUNT(H74:K74)&gt;0,SUM(H74:K74),"...")))</f>
        <v>...</v>
      </c>
      <c r="M74" s="660" t="str">
        <f>IF(COUNTIF('SOURCE NFPC'!$F:$F,$A74)&gt;0,SUMIF('SOURCE NFPC'!$F:$F,$A74,'SOURCE NFPC'!$C:$C),IF(COUNTIF('SOURCE NFPC'!$F:$F,$A74 &amp; "?")&gt;0,SUMIF('SOURCE NFPC'!$F:$F,$A74 &amp; "?", 'SOURCE NFPC'!$C:$C),"..."))</f>
        <v>...</v>
      </c>
      <c r="N74" s="660" t="str">
        <f>IF(COUNTIF('SOURCE CN'!$F:$F,$A74)&gt;0,SUMIF('SOURCE CN'!$F:$F,$A74,'SOURCE CN'!$C:$C),IF(COUNTIF('SOURCE CN'!$F:$F,$A74 &amp; "?")&gt;0,SUMIF('SOURCE CN'!$F:$F,$A74 &amp; "?", 'SOURCE CN'!$C:$C),"..."))</f>
        <v>...</v>
      </c>
      <c r="O74" s="660" t="str">
        <f>IF(COUNTIF('SOURCE NFPS'!$F:$F,$A74)&gt;0,SUMIF('SOURCE NFPS'!$F:$F,$A74,'SOURCE NFPS'!$C:$C),IF(COUNTIF('SOURCE NFPS'!$F:$F,$A74 &amp; "?")&gt;0,SUMIF('SOURCE NFPS'!$F:$F,$A74 &amp; "?", 'SOURCE NFPS'!$C:$C),IF(COUNT(L74:N74)&gt;0,SUM(L74:N74),"...")))</f>
        <v>...</v>
      </c>
      <c r="Q74" s="610">
        <f>SUM(H74)-SUM(D74)-SUM(E74)-SUM(F74)-SUM(G74)</f>
        <v>0</v>
      </c>
      <c r="R74" s="611">
        <f>SUM(L74)-SUM(H74)-SUM(I74)-SUM(J74)-SUM(K74)</f>
        <v>0</v>
      </c>
      <c r="S74" s="612">
        <f>SUM(O74)-SUM(L74)-SUM(M74)-SUM(N74)</f>
        <v>0</v>
      </c>
      <c r="U74" s="590" t="s">
        <v>1561</v>
      </c>
      <c r="V74" s="590" t="str">
        <f t="shared" si="3"/>
        <v>A9M2</v>
      </c>
    </row>
    <row r="75" spans="1:22" s="596" customFormat="1" ht="12.75" customHeight="1">
      <c r="A75" s="601" t="s">
        <v>773</v>
      </c>
      <c r="B75" s="602" t="s">
        <v>2370</v>
      </c>
      <c r="C75" s="603" t="s">
        <v>1063</v>
      </c>
      <c r="D75" s="702" t="str">
        <f>IF(COUNTIF('SOURCE BA'!$F:$F,$A75)&gt;0,SUMIF('SOURCE BA'!$F:$F,$A75,'SOURCE BA'!$C:$C),IF(COUNTIF('SOURCE BA'!$F:$F,$A75 &amp; "?")&gt;0,SUMIF('SOURCE BA'!$F:$F,$A75 &amp; "?", 'SOURCE BA'!$C:$C),"..."))</f>
        <v>...</v>
      </c>
      <c r="E75" s="702" t="str">
        <f>IF(COUNTIF('SOURCE EA'!$F:$F,$A75)&gt;0,SUMIF('SOURCE EA'!$F:$F,$A75,'SOURCE EA'!$C:$C),IF(COUNTIF('SOURCE EA'!$F:$F,$A75 &amp; "?")&gt;0,SUMIF('SOURCE EA'!$F:$F,$A75 &amp; "?", 'SOURCE EA'!$C:$C),"..."))</f>
        <v>...</v>
      </c>
      <c r="F75" s="703" t="str">
        <f>IF(COUNTIF('SOURCE SS'!$F:$F,$A75)&gt;0,SUMIF('SOURCE SS'!$F:$F,$A75,'SOURCE SS'!$C:$C),IF(COUNTIF('SOURCE SS'!$F:$F,$A75 &amp; "?")&gt;0,SUMIF('SOURCE SS'!$F:$F,$A75 &amp; "?", 'SOURCE SS'!$C:$C),"..."))</f>
        <v>...</v>
      </c>
      <c r="G75" s="702" t="str">
        <f>IF(COUNTIF('SOURCE CC'!$F:$F,$A75)&gt;0,SUMIF('SOURCE CC'!$F:$F,$A75,'SOURCE CC'!$C:$C),IF(COUNTIF('SOURCE CC'!$F:$F,$A75 &amp; "?")&gt;0,SUMIF('SOURCE CC'!$F:$F,$A75 &amp; "?", 'SOURCE CC'!$C:$C),"..."))</f>
        <v>...</v>
      </c>
      <c r="H75" s="703" t="str">
        <f>IF(COUNTIF('SOURCE CG'!$F:$F,$A75)&gt;0,SUMIF('SOURCE CG'!$F:$F,$A75,'SOURCE CG'!$C:$C),IF(COUNTIF('SOURCE CG'!$F:$F,$A75 &amp; "?")&gt;0,SUMIF('SOURCE CG'!$F:$F,$A75 &amp; "?", 'SOURCE CG'!$C:$C),IF(COUNT(D75:G75)&gt;0,SUM(D75:G75),"...")))</f>
        <v>...</v>
      </c>
      <c r="I75" s="702" t="str">
        <f>IF(COUNTIF('SOURCE SG'!$F:$F,$A75)&gt;0,SUMIF('SOURCE SG'!$F:$F,$A75,'SOURCE SG'!$C:$C),IF(COUNTIF('SOURCE SG'!$F:$F,$A75 &amp; "?")&gt;0,SUMIF('SOURCE SG'!$F:$F,$A75 &amp; "?", 'SOURCE SG'!$C:$C),"..."))</f>
        <v>...</v>
      </c>
      <c r="J75" s="703" t="str">
        <f>IF(COUNTIF('SOURCE LG'!$F:$F,$A75)&gt;0,SUMIF('SOURCE LG'!$F:$F,$A75,'SOURCE LG'!$C:$C),IF(COUNTIF('SOURCE LG'!$F:$F,$A75 &amp; "?")&gt;0,SUMIF('SOURCE LG'!$F:$F,$A75 &amp; "?", 'SOURCE LG'!$C:$C),"..."))</f>
        <v>...</v>
      </c>
      <c r="K75" s="702" t="str">
        <f>IF(COUNTIF('SOURCE CT'!$F:$F,$A75)&gt;0,SUMIF('SOURCE CT'!$F:$F,$A75,'SOURCE CT'!$C:$C),IF(COUNTIF('SOURCE CT'!$F:$F,$A75 &amp; "?")&gt;0,SUMIF('SOURCE CT'!$F:$F,$A75 &amp; "?", 'SOURCE CT'!$C:$C),"..."))</f>
        <v>...</v>
      </c>
      <c r="L75" s="704" t="str">
        <f>IF(COUNTIF('SOURCE GG'!$F:$F,$A75)&gt;0,SUMIF('SOURCE GG'!$F:$F,$A75,'SOURCE GG'!$C:$C),IF(COUNTIF('SOURCE GG'!$F:$F,$A75 &amp; "?")&gt;0,SUMIF('SOURCE GG'!$F:$F,$A75 &amp; "?", 'SOURCE GG'!$C:$C),IF(COUNT(H75:K75)&gt;0,SUM(H75:K75),"...")))</f>
        <v>...</v>
      </c>
      <c r="M75" s="703" t="str">
        <f>IF(COUNTIF('SOURCE NFPC'!$F:$F,$A75)&gt;0,SUMIF('SOURCE NFPC'!$F:$F,$A75,'SOURCE NFPC'!$C:$C),IF(COUNTIF('SOURCE NFPC'!$F:$F,$A75 &amp; "?")&gt;0,SUMIF('SOURCE NFPC'!$F:$F,$A75 &amp; "?", 'SOURCE NFPC'!$C:$C),"..."))</f>
        <v>...</v>
      </c>
      <c r="N75" s="702" t="str">
        <f>IF(COUNTIF('SOURCE CN'!$F:$F,$A75)&gt;0,SUMIF('SOURCE CN'!$F:$F,$A75,'SOURCE CN'!$C:$C),IF(COUNTIF('SOURCE CN'!$F:$F,$A75 &amp; "?")&gt;0,SUMIF('SOURCE CN'!$F:$F,$A75 &amp; "?", 'SOURCE CN'!$C:$C),"..."))</f>
        <v>...</v>
      </c>
      <c r="O75" s="704" t="str">
        <f>IF(COUNTIF('SOURCE NFPS'!$F:$F,$A75)&gt;0,SUMIF('SOURCE NFPS'!$F:$F,$A75,'SOURCE NFPS'!$C:$C),IF(COUNTIF('SOURCE NFPS'!$F:$F,$A75 &amp; "?")&gt;0,SUMIF('SOURCE NFPS'!$F:$F,$A75 &amp; "?", 'SOURCE NFPS'!$C:$C),IF(COUNT(L75:N75)&gt;0,SUM(L75:N75),"...")))</f>
        <v>...</v>
      </c>
      <c r="Q75" s="613">
        <f>SUM(H75)-SUM(D75)-SUM(E75)-SUM(F75)-SUM(G75)</f>
        <v>0</v>
      </c>
      <c r="R75" s="614">
        <f>SUM(L75)-SUM(H75)-SUM(I75)-SUM(J75)-SUM(K75)</f>
        <v>0</v>
      </c>
      <c r="S75" s="615">
        <f>SUM(O75)-SUM(L75)-SUM(M75)-SUM(N75)</f>
        <v>0</v>
      </c>
      <c r="U75" s="601" t="s">
        <v>773</v>
      </c>
      <c r="V75" s="601" t="str">
        <f t="shared" si="3"/>
        <v>A9M3</v>
      </c>
    </row>
    <row r="76" spans="1:22" ht="12.75" customHeight="1">
      <c r="A76" s="132" t="s">
        <v>1424</v>
      </c>
      <c r="B76" s="133"/>
      <c r="C76" s="22"/>
      <c r="D76" s="23"/>
      <c r="E76" s="23"/>
      <c r="F76" s="23"/>
      <c r="G76" s="23"/>
      <c r="H76" s="23"/>
      <c r="I76" s="23"/>
      <c r="J76" s="23"/>
      <c r="K76" s="23"/>
      <c r="L76" s="23"/>
      <c r="M76" s="23"/>
      <c r="N76" s="23"/>
      <c r="O76" s="23"/>
      <c r="Q76" s="23"/>
      <c r="R76" s="23"/>
    </row>
    <row r="77" spans="1:22" ht="10.5" customHeight="1">
      <c r="A77" s="132" t="s">
        <v>1425</v>
      </c>
      <c r="B77" s="133"/>
      <c r="C77" s="22"/>
      <c r="D77" s="23"/>
      <c r="E77" s="23"/>
      <c r="F77" s="23"/>
      <c r="G77" s="23"/>
      <c r="H77" s="23"/>
      <c r="I77" s="23"/>
      <c r="J77" s="23"/>
      <c r="K77" s="23"/>
      <c r="L77" s="23"/>
      <c r="M77" s="23"/>
      <c r="N77" s="23"/>
      <c r="O77" s="23"/>
      <c r="Q77" s="23"/>
      <c r="R77" s="23"/>
    </row>
    <row r="78" spans="1:22" ht="10.5" customHeight="1">
      <c r="A78" s="132" t="s">
        <v>774</v>
      </c>
      <c r="B78" s="34"/>
      <c r="C78" s="22"/>
      <c r="D78" s="22"/>
      <c r="E78" s="22"/>
      <c r="F78" s="22"/>
      <c r="G78" s="22"/>
      <c r="H78" s="22"/>
      <c r="I78" s="22"/>
      <c r="J78" s="22"/>
      <c r="K78" s="22"/>
      <c r="L78" s="22"/>
      <c r="M78" s="22"/>
      <c r="N78" s="22"/>
      <c r="O78" s="22"/>
      <c r="Q78" s="16"/>
      <c r="R78" s="16"/>
    </row>
    <row r="79" spans="1:22" ht="10.5" customHeight="1">
      <c r="A79" s="132" t="s">
        <v>439</v>
      </c>
      <c r="B79" s="34"/>
      <c r="C79" s="22"/>
      <c r="D79" s="22"/>
      <c r="E79" s="22"/>
      <c r="F79" s="22"/>
      <c r="G79" s="22"/>
      <c r="H79" s="22"/>
      <c r="I79" s="22"/>
      <c r="J79" s="22"/>
      <c r="K79" s="22"/>
      <c r="L79" s="22"/>
      <c r="M79" s="22"/>
      <c r="N79" s="22"/>
      <c r="O79" s="22"/>
      <c r="Q79" s="16"/>
      <c r="R79" s="16"/>
    </row>
    <row r="80" spans="1:22" ht="10.5" customHeight="1">
      <c r="A80" s="133" t="s">
        <v>807</v>
      </c>
      <c r="B80" s="34"/>
      <c r="C80" s="22"/>
      <c r="D80" s="22"/>
      <c r="E80" s="22"/>
      <c r="F80" s="22"/>
      <c r="G80" s="22"/>
      <c r="H80" s="22"/>
      <c r="I80" s="22"/>
      <c r="J80" s="22"/>
      <c r="K80" s="22"/>
      <c r="L80" s="22"/>
      <c r="M80" s="22"/>
      <c r="N80" s="22"/>
      <c r="O80" s="22"/>
      <c r="Q80" s="16"/>
      <c r="R80" s="16"/>
    </row>
    <row r="81" spans="1:18" ht="10.5" customHeight="1">
      <c r="A81" s="134"/>
      <c r="B81" s="134"/>
      <c r="C81" s="24"/>
      <c r="D81" s="24"/>
      <c r="E81" s="24"/>
      <c r="F81" s="24"/>
      <c r="G81" s="24"/>
      <c r="H81" s="24"/>
      <c r="I81" s="24"/>
      <c r="J81" s="24"/>
      <c r="K81" s="24"/>
      <c r="L81" s="24"/>
      <c r="M81" s="24"/>
      <c r="N81" s="24"/>
      <c r="O81" s="24"/>
      <c r="Q81" s="16"/>
      <c r="R81" s="16"/>
    </row>
    <row r="82" spans="1:18" ht="15" customHeight="1">
      <c r="A82" s="135" t="s">
        <v>440</v>
      </c>
      <c r="B82" s="136"/>
      <c r="C82" s="20"/>
      <c r="D82" s="20"/>
      <c r="E82" s="20"/>
      <c r="F82" s="20"/>
      <c r="G82" s="20"/>
      <c r="H82" s="20"/>
      <c r="I82" s="20"/>
      <c r="J82" s="20"/>
      <c r="K82" s="20"/>
      <c r="L82" s="20"/>
      <c r="M82" s="20"/>
      <c r="N82" s="20"/>
      <c r="O82" s="26"/>
      <c r="Q82" s="16"/>
      <c r="R82" s="16"/>
    </row>
    <row r="83" spans="1:18" ht="12.75" customHeight="1">
      <c r="A83" s="153" t="s">
        <v>1349</v>
      </c>
      <c r="B83" s="34"/>
      <c r="C83" s="22" t="s">
        <v>1063</v>
      </c>
      <c r="D83" s="31"/>
      <c r="E83" s="31"/>
      <c r="F83" s="31"/>
      <c r="G83" s="31"/>
      <c r="H83" s="31"/>
      <c r="I83" s="31"/>
      <c r="J83" s="31"/>
      <c r="K83" s="31"/>
      <c r="L83" s="31"/>
      <c r="M83" s="31"/>
      <c r="N83" s="31"/>
      <c r="O83" s="31"/>
      <c r="Q83" s="16"/>
      <c r="R83" s="16"/>
    </row>
    <row r="84" spans="1:18" ht="15" customHeight="1">
      <c r="A84" s="153"/>
      <c r="B84" s="133" t="s">
        <v>441</v>
      </c>
      <c r="C84" s="22" t="s">
        <v>1063</v>
      </c>
      <c r="D84" s="582">
        <f>SUM(D8)-SUM(D9)-SUM(D21)+SUM(D47)</f>
        <v>0</v>
      </c>
      <c r="E84" s="582">
        <f t="shared" ref="E84:O84" si="4">SUM(E8)-SUM(E9)-SUM(E21)+SUM(E47)</f>
        <v>0</v>
      </c>
      <c r="F84" s="582">
        <f t="shared" si="4"/>
        <v>0</v>
      </c>
      <c r="G84" s="582">
        <f t="shared" si="4"/>
        <v>0</v>
      </c>
      <c r="H84" s="582">
        <f t="shared" si="4"/>
        <v>0</v>
      </c>
      <c r="I84" s="582">
        <f t="shared" si="4"/>
        <v>0</v>
      </c>
      <c r="J84" s="582">
        <f t="shared" si="4"/>
        <v>0</v>
      </c>
      <c r="K84" s="582">
        <f t="shared" si="4"/>
        <v>0</v>
      </c>
      <c r="L84" s="582">
        <f t="shared" si="4"/>
        <v>0</v>
      </c>
      <c r="M84" s="582">
        <f t="shared" si="4"/>
        <v>0</v>
      </c>
      <c r="N84" s="582">
        <f t="shared" si="4"/>
        <v>0</v>
      </c>
      <c r="O84" s="582">
        <f t="shared" si="4"/>
        <v>0</v>
      </c>
      <c r="Q84" s="16"/>
      <c r="R84" s="16"/>
    </row>
    <row r="85" spans="1:18" ht="10.5" customHeight="1">
      <c r="A85" s="133"/>
      <c r="B85" s="133" t="s">
        <v>96</v>
      </c>
      <c r="C85" s="4" t="s">
        <v>1063</v>
      </c>
      <c r="D85" s="582">
        <f>SUM(D9)-SUM(D10)-SUM(D14)-SUM(D15)-SUM(D16)</f>
        <v>0</v>
      </c>
      <c r="E85" s="582">
        <f t="shared" ref="E85:O85" si="5">SUM(E9)-SUM(E10)-SUM(E14)-SUM(E15)-SUM(E16)</f>
        <v>0</v>
      </c>
      <c r="F85" s="582">
        <f t="shared" si="5"/>
        <v>0</v>
      </c>
      <c r="G85" s="582">
        <f t="shared" si="5"/>
        <v>0</v>
      </c>
      <c r="H85" s="582">
        <f t="shared" si="5"/>
        <v>0</v>
      </c>
      <c r="I85" s="582">
        <f t="shared" si="5"/>
        <v>0</v>
      </c>
      <c r="J85" s="582">
        <f t="shared" si="5"/>
        <v>0</v>
      </c>
      <c r="K85" s="582">
        <f t="shared" si="5"/>
        <v>0</v>
      </c>
      <c r="L85" s="582">
        <f t="shared" si="5"/>
        <v>0</v>
      </c>
      <c r="M85" s="582">
        <f t="shared" si="5"/>
        <v>0</v>
      </c>
      <c r="N85" s="582">
        <f t="shared" si="5"/>
        <v>0</v>
      </c>
      <c r="O85" s="582">
        <f t="shared" si="5"/>
        <v>0</v>
      </c>
      <c r="Q85" s="16"/>
      <c r="R85" s="16"/>
    </row>
    <row r="86" spans="1:18" ht="10.5" customHeight="1">
      <c r="A86" s="133"/>
      <c r="B86" s="133" t="s">
        <v>97</v>
      </c>
      <c r="C86" s="4" t="s">
        <v>1063</v>
      </c>
      <c r="D86" s="582">
        <f>SUM(D10)-SUM(D11)-SUM(D12)-SUM(D13)</f>
        <v>0</v>
      </c>
      <c r="E86" s="582">
        <f t="shared" ref="E86:O86" si="6">SUM(E10)-SUM(E11)-SUM(E12)-SUM(E13)</f>
        <v>0</v>
      </c>
      <c r="F86" s="582">
        <f t="shared" si="6"/>
        <v>0</v>
      </c>
      <c r="G86" s="582">
        <f t="shared" si="6"/>
        <v>0</v>
      </c>
      <c r="H86" s="582">
        <f t="shared" si="6"/>
        <v>0</v>
      </c>
      <c r="I86" s="582">
        <f t="shared" si="6"/>
        <v>0</v>
      </c>
      <c r="J86" s="582">
        <f t="shared" si="6"/>
        <v>0</v>
      </c>
      <c r="K86" s="582">
        <f t="shared" si="6"/>
        <v>0</v>
      </c>
      <c r="L86" s="582">
        <f t="shared" si="6"/>
        <v>0</v>
      </c>
      <c r="M86" s="582">
        <f t="shared" si="6"/>
        <v>0</v>
      </c>
      <c r="N86" s="582">
        <f t="shared" si="6"/>
        <v>0</v>
      </c>
      <c r="O86" s="582">
        <f t="shared" si="6"/>
        <v>0</v>
      </c>
      <c r="Q86" s="16"/>
      <c r="R86" s="16"/>
    </row>
    <row r="87" spans="1:18" ht="10.5" customHeight="1">
      <c r="A87" s="133"/>
      <c r="B87" s="133" t="s">
        <v>98</v>
      </c>
      <c r="C87" s="4" t="s">
        <v>1063</v>
      </c>
      <c r="D87" s="582">
        <f>SUM(D16)-SUM(D17)-SUM(D18)-SUM(D19)-SUM(D20)</f>
        <v>0</v>
      </c>
      <c r="E87" s="582">
        <f t="shared" ref="E87:O87" si="7">SUM(E16)-SUM(E17)-SUM(E18)-SUM(E19)-SUM(E20)</f>
        <v>0</v>
      </c>
      <c r="F87" s="582">
        <f t="shared" si="7"/>
        <v>0</v>
      </c>
      <c r="G87" s="582">
        <f t="shared" si="7"/>
        <v>0</v>
      </c>
      <c r="H87" s="582">
        <f t="shared" si="7"/>
        <v>0</v>
      </c>
      <c r="I87" s="582">
        <f t="shared" si="7"/>
        <v>0</v>
      </c>
      <c r="J87" s="582">
        <f t="shared" si="7"/>
        <v>0</v>
      </c>
      <c r="K87" s="582">
        <f t="shared" si="7"/>
        <v>0</v>
      </c>
      <c r="L87" s="582">
        <f t="shared" si="7"/>
        <v>0</v>
      </c>
      <c r="M87" s="582">
        <f t="shared" si="7"/>
        <v>0</v>
      </c>
      <c r="N87" s="582">
        <f t="shared" si="7"/>
        <v>0</v>
      </c>
      <c r="O87" s="582">
        <f t="shared" si="7"/>
        <v>0</v>
      </c>
      <c r="Q87" s="16"/>
      <c r="R87" s="16"/>
    </row>
    <row r="88" spans="1:18" ht="15" customHeight="1">
      <c r="A88" s="34"/>
      <c r="B88" s="133" t="s">
        <v>99</v>
      </c>
      <c r="C88" s="4" t="s">
        <v>1063</v>
      </c>
      <c r="D88" s="582">
        <f>SUM(D21)-SUM(D30)-SUM(D38)</f>
        <v>0</v>
      </c>
      <c r="E88" s="582">
        <f t="shared" ref="E88:O88" si="8">SUM(E21)-SUM(E30)-SUM(E38)</f>
        <v>0</v>
      </c>
      <c r="F88" s="582">
        <f t="shared" si="8"/>
        <v>0</v>
      </c>
      <c r="G88" s="582">
        <f t="shared" si="8"/>
        <v>0</v>
      </c>
      <c r="H88" s="582">
        <f t="shared" si="8"/>
        <v>0</v>
      </c>
      <c r="I88" s="582">
        <f t="shared" si="8"/>
        <v>0</v>
      </c>
      <c r="J88" s="582">
        <f t="shared" si="8"/>
        <v>0</v>
      </c>
      <c r="K88" s="582">
        <f t="shared" si="8"/>
        <v>0</v>
      </c>
      <c r="L88" s="582">
        <f t="shared" si="8"/>
        <v>0</v>
      </c>
      <c r="M88" s="582">
        <f t="shared" si="8"/>
        <v>0</v>
      </c>
      <c r="N88" s="582">
        <f t="shared" si="8"/>
        <v>0</v>
      </c>
      <c r="O88" s="582">
        <f t="shared" si="8"/>
        <v>0</v>
      </c>
      <c r="Q88" s="16"/>
      <c r="R88" s="16"/>
    </row>
    <row r="89" spans="1:18" ht="10.5" customHeight="1">
      <c r="A89" s="34"/>
      <c r="B89" s="133" t="s">
        <v>2371</v>
      </c>
      <c r="C89" s="4" t="s">
        <v>1063</v>
      </c>
      <c r="D89" s="582">
        <f>SUM(D21)-SUM(D22)-SUM(D23)-SUM(D24)-SUM(D25)-SUM(D26)-SUM(D27)-SUM(D28)-SUM(D29)</f>
        <v>0</v>
      </c>
      <c r="E89" s="582">
        <f t="shared" ref="E89:O89" si="9">SUM(E21)-SUM(E22)-SUM(E23)-SUM(E24)-SUM(E25)-SUM(E26)-SUM(E27)-SUM(E28)-SUM(E29)</f>
        <v>0</v>
      </c>
      <c r="F89" s="582">
        <f t="shared" si="9"/>
        <v>0</v>
      </c>
      <c r="G89" s="582">
        <f t="shared" si="9"/>
        <v>0</v>
      </c>
      <c r="H89" s="582">
        <f t="shared" si="9"/>
        <v>0</v>
      </c>
      <c r="I89" s="582">
        <f t="shared" si="9"/>
        <v>0</v>
      </c>
      <c r="J89" s="582">
        <f t="shared" si="9"/>
        <v>0</v>
      </c>
      <c r="K89" s="582">
        <f t="shared" si="9"/>
        <v>0</v>
      </c>
      <c r="L89" s="582">
        <f t="shared" si="9"/>
        <v>0</v>
      </c>
      <c r="M89" s="582">
        <f t="shared" si="9"/>
        <v>0</v>
      </c>
      <c r="N89" s="582">
        <f t="shared" si="9"/>
        <v>0</v>
      </c>
      <c r="O89" s="582">
        <f t="shared" si="9"/>
        <v>0</v>
      </c>
      <c r="Q89" s="16"/>
      <c r="R89" s="16"/>
    </row>
    <row r="90" spans="1:18" ht="10.5" customHeight="1">
      <c r="A90" s="34"/>
      <c r="B90" s="133" t="s">
        <v>100</v>
      </c>
      <c r="C90" s="4" t="s">
        <v>1063</v>
      </c>
      <c r="D90" s="582">
        <f t="shared" ref="D90:D96" si="10">SUM(D23)-SUM(D31)-SUM(D40)</f>
        <v>0</v>
      </c>
      <c r="E90" s="582">
        <f t="shared" ref="E90:O90" si="11">SUM(E23)-SUM(E31)-SUM(E40)</f>
        <v>0</v>
      </c>
      <c r="F90" s="582">
        <f t="shared" si="11"/>
        <v>0</v>
      </c>
      <c r="G90" s="582">
        <f t="shared" si="11"/>
        <v>0</v>
      </c>
      <c r="H90" s="582">
        <f t="shared" si="11"/>
        <v>0</v>
      </c>
      <c r="I90" s="582">
        <f t="shared" si="11"/>
        <v>0</v>
      </c>
      <c r="J90" s="582">
        <f t="shared" si="11"/>
        <v>0</v>
      </c>
      <c r="K90" s="582">
        <f t="shared" si="11"/>
        <v>0</v>
      </c>
      <c r="L90" s="582">
        <f t="shared" si="11"/>
        <v>0</v>
      </c>
      <c r="M90" s="582">
        <f t="shared" si="11"/>
        <v>0</v>
      </c>
      <c r="N90" s="582">
        <f t="shared" si="11"/>
        <v>0</v>
      </c>
      <c r="O90" s="582">
        <f t="shared" si="11"/>
        <v>0</v>
      </c>
      <c r="Q90" s="16"/>
      <c r="R90" s="16"/>
    </row>
    <row r="91" spans="1:18" ht="10.5" customHeight="1">
      <c r="A91" s="34"/>
      <c r="B91" s="133" t="s">
        <v>101</v>
      </c>
      <c r="C91" s="4" t="s">
        <v>1063</v>
      </c>
      <c r="D91" s="582">
        <f t="shared" si="10"/>
        <v>0</v>
      </c>
      <c r="E91" s="582">
        <f t="shared" ref="E91:O91" si="12">SUM(E24)-SUM(E32)-SUM(E41)</f>
        <v>0</v>
      </c>
      <c r="F91" s="582">
        <f t="shared" si="12"/>
        <v>0</v>
      </c>
      <c r="G91" s="582">
        <f t="shared" si="12"/>
        <v>0</v>
      </c>
      <c r="H91" s="582">
        <f t="shared" si="12"/>
        <v>0</v>
      </c>
      <c r="I91" s="582">
        <f t="shared" si="12"/>
        <v>0</v>
      </c>
      <c r="J91" s="582">
        <f t="shared" si="12"/>
        <v>0</v>
      </c>
      <c r="K91" s="582">
        <f t="shared" si="12"/>
        <v>0</v>
      </c>
      <c r="L91" s="582">
        <f t="shared" si="12"/>
        <v>0</v>
      </c>
      <c r="M91" s="582">
        <f t="shared" si="12"/>
        <v>0</v>
      </c>
      <c r="N91" s="582">
        <f t="shared" si="12"/>
        <v>0</v>
      </c>
      <c r="O91" s="582">
        <f t="shared" si="12"/>
        <v>0</v>
      </c>
      <c r="Q91" s="16"/>
      <c r="R91" s="16"/>
    </row>
    <row r="92" spans="1:18" ht="10.5" customHeight="1">
      <c r="A92" s="34"/>
      <c r="B92" s="133" t="s">
        <v>1574</v>
      </c>
      <c r="C92" s="4" t="s">
        <v>1063</v>
      </c>
      <c r="D92" s="582">
        <f t="shared" si="10"/>
        <v>0</v>
      </c>
      <c r="E92" s="582">
        <f t="shared" ref="E92:O92" si="13">SUM(E25)-SUM(E33)-SUM(E42)</f>
        <v>0</v>
      </c>
      <c r="F92" s="582">
        <f t="shared" si="13"/>
        <v>0</v>
      </c>
      <c r="G92" s="582">
        <f t="shared" si="13"/>
        <v>0</v>
      </c>
      <c r="H92" s="582">
        <f t="shared" si="13"/>
        <v>0</v>
      </c>
      <c r="I92" s="582">
        <f t="shared" si="13"/>
        <v>0</v>
      </c>
      <c r="J92" s="582">
        <f t="shared" si="13"/>
        <v>0</v>
      </c>
      <c r="K92" s="582">
        <f t="shared" si="13"/>
        <v>0</v>
      </c>
      <c r="L92" s="582">
        <f t="shared" si="13"/>
        <v>0</v>
      </c>
      <c r="M92" s="582">
        <f t="shared" si="13"/>
        <v>0</v>
      </c>
      <c r="N92" s="582">
        <f t="shared" si="13"/>
        <v>0</v>
      </c>
      <c r="O92" s="582">
        <f t="shared" si="13"/>
        <v>0</v>
      </c>
      <c r="Q92" s="16"/>
      <c r="R92" s="16"/>
    </row>
    <row r="93" spans="1:18" ht="10.5" customHeight="1">
      <c r="A93" s="34"/>
      <c r="B93" s="133" t="s">
        <v>1575</v>
      </c>
      <c r="C93" s="4" t="s">
        <v>1063</v>
      </c>
      <c r="D93" s="582">
        <f t="shared" si="10"/>
        <v>0</v>
      </c>
      <c r="E93" s="582">
        <f t="shared" ref="E93:O93" si="14">SUM(E26)-SUM(E34)-SUM(E43)</f>
        <v>0</v>
      </c>
      <c r="F93" s="582">
        <f t="shared" si="14"/>
        <v>0</v>
      </c>
      <c r="G93" s="582">
        <f t="shared" si="14"/>
        <v>0</v>
      </c>
      <c r="H93" s="582">
        <f t="shared" si="14"/>
        <v>0</v>
      </c>
      <c r="I93" s="582">
        <f t="shared" si="14"/>
        <v>0</v>
      </c>
      <c r="J93" s="582">
        <f t="shared" si="14"/>
        <v>0</v>
      </c>
      <c r="K93" s="582">
        <f t="shared" si="14"/>
        <v>0</v>
      </c>
      <c r="L93" s="582">
        <f t="shared" si="14"/>
        <v>0</v>
      </c>
      <c r="M93" s="582">
        <f t="shared" si="14"/>
        <v>0</v>
      </c>
      <c r="N93" s="582">
        <f t="shared" si="14"/>
        <v>0</v>
      </c>
      <c r="O93" s="582">
        <f t="shared" si="14"/>
        <v>0</v>
      </c>
      <c r="Q93" s="16"/>
      <c r="R93" s="16"/>
    </row>
    <row r="94" spans="1:18" ht="10.5" customHeight="1">
      <c r="A94" s="34"/>
      <c r="B94" s="133" t="s">
        <v>1363</v>
      </c>
      <c r="C94" s="4" t="s">
        <v>1063</v>
      </c>
      <c r="D94" s="582">
        <f t="shared" si="10"/>
        <v>0</v>
      </c>
      <c r="E94" s="582">
        <f t="shared" ref="E94:O94" si="15">SUM(E27)-SUM(E35)-SUM(E44)</f>
        <v>0</v>
      </c>
      <c r="F94" s="582">
        <f t="shared" si="15"/>
        <v>0</v>
      </c>
      <c r="G94" s="582">
        <f t="shared" si="15"/>
        <v>0</v>
      </c>
      <c r="H94" s="582">
        <f t="shared" si="15"/>
        <v>0</v>
      </c>
      <c r="I94" s="582">
        <f t="shared" si="15"/>
        <v>0</v>
      </c>
      <c r="J94" s="582">
        <f t="shared" si="15"/>
        <v>0</v>
      </c>
      <c r="K94" s="582">
        <f t="shared" si="15"/>
        <v>0</v>
      </c>
      <c r="L94" s="582">
        <f t="shared" si="15"/>
        <v>0</v>
      </c>
      <c r="M94" s="582">
        <f t="shared" si="15"/>
        <v>0</v>
      </c>
      <c r="N94" s="582">
        <f t="shared" si="15"/>
        <v>0</v>
      </c>
      <c r="O94" s="582">
        <f t="shared" si="15"/>
        <v>0</v>
      </c>
      <c r="Q94" s="16"/>
      <c r="R94" s="16"/>
    </row>
    <row r="95" spans="1:18" ht="10.5" customHeight="1">
      <c r="A95" s="34"/>
      <c r="B95" s="133" t="s">
        <v>1364</v>
      </c>
      <c r="C95" s="4" t="s">
        <v>1063</v>
      </c>
      <c r="D95" s="582">
        <f t="shared" si="10"/>
        <v>0</v>
      </c>
      <c r="E95" s="582">
        <f t="shared" ref="E95:O95" si="16">SUM(E28)-SUM(E36)-SUM(E45)</f>
        <v>0</v>
      </c>
      <c r="F95" s="582">
        <f t="shared" si="16"/>
        <v>0</v>
      </c>
      <c r="G95" s="582">
        <f t="shared" si="16"/>
        <v>0</v>
      </c>
      <c r="H95" s="582">
        <f t="shared" si="16"/>
        <v>0</v>
      </c>
      <c r="I95" s="582">
        <f t="shared" si="16"/>
        <v>0</v>
      </c>
      <c r="J95" s="582">
        <f t="shared" si="16"/>
        <v>0</v>
      </c>
      <c r="K95" s="582">
        <f t="shared" si="16"/>
        <v>0</v>
      </c>
      <c r="L95" s="582">
        <f t="shared" si="16"/>
        <v>0</v>
      </c>
      <c r="M95" s="582">
        <f t="shared" si="16"/>
        <v>0</v>
      </c>
      <c r="N95" s="582">
        <f t="shared" si="16"/>
        <v>0</v>
      </c>
      <c r="O95" s="582">
        <f t="shared" si="16"/>
        <v>0</v>
      </c>
      <c r="Q95" s="16"/>
      <c r="R95" s="16"/>
    </row>
    <row r="96" spans="1:18" ht="10.5" customHeight="1">
      <c r="A96" s="34"/>
      <c r="B96" s="133" t="s">
        <v>1365</v>
      </c>
      <c r="C96" s="4" t="s">
        <v>1063</v>
      </c>
      <c r="D96" s="582">
        <f t="shared" si="10"/>
        <v>0</v>
      </c>
      <c r="E96" s="582">
        <f t="shared" ref="E96:O96" si="17">SUM(E29)-SUM(E37)-SUM(E46)</f>
        <v>0</v>
      </c>
      <c r="F96" s="582">
        <f t="shared" si="17"/>
        <v>0</v>
      </c>
      <c r="G96" s="582">
        <f t="shared" si="17"/>
        <v>0</v>
      </c>
      <c r="H96" s="582">
        <f t="shared" si="17"/>
        <v>0</v>
      </c>
      <c r="I96" s="582">
        <f t="shared" si="17"/>
        <v>0</v>
      </c>
      <c r="J96" s="582">
        <f t="shared" si="17"/>
        <v>0</v>
      </c>
      <c r="K96" s="582">
        <f t="shared" si="17"/>
        <v>0</v>
      </c>
      <c r="L96" s="582">
        <f t="shared" si="17"/>
        <v>0</v>
      </c>
      <c r="M96" s="582">
        <f t="shared" si="17"/>
        <v>0</v>
      </c>
      <c r="N96" s="582">
        <f t="shared" si="17"/>
        <v>0</v>
      </c>
      <c r="O96" s="582">
        <f t="shared" si="17"/>
        <v>0</v>
      </c>
      <c r="Q96" s="16"/>
      <c r="R96" s="16"/>
    </row>
    <row r="97" spans="1:18" ht="10.5" customHeight="1">
      <c r="A97" s="133"/>
      <c r="B97" s="133" t="s">
        <v>1366</v>
      </c>
      <c r="C97" s="4" t="s">
        <v>1063</v>
      </c>
      <c r="D97" s="582">
        <f>SUM(D30)-SUM(D31)-SUM(D32)-SUM(D33)-SUM(D34)-SUM(D35)-SUM(D36)-SUM(D37)</f>
        <v>0</v>
      </c>
      <c r="E97" s="582">
        <f t="shared" ref="E97:O97" si="18">SUM(E30)-SUM(E31)-SUM(E32)-SUM(E33)-SUM(E34)-SUM(E35)-SUM(E36)-SUM(E37)</f>
        <v>0</v>
      </c>
      <c r="F97" s="582">
        <f t="shared" si="18"/>
        <v>0</v>
      </c>
      <c r="G97" s="582">
        <f t="shared" si="18"/>
        <v>0</v>
      </c>
      <c r="H97" s="582">
        <f t="shared" si="18"/>
        <v>0</v>
      </c>
      <c r="I97" s="582">
        <f t="shared" si="18"/>
        <v>0</v>
      </c>
      <c r="J97" s="582">
        <f t="shared" si="18"/>
        <v>0</v>
      </c>
      <c r="K97" s="582">
        <f t="shared" si="18"/>
        <v>0</v>
      </c>
      <c r="L97" s="582">
        <f t="shared" si="18"/>
        <v>0</v>
      </c>
      <c r="M97" s="582">
        <f t="shared" si="18"/>
        <v>0</v>
      </c>
      <c r="N97" s="582">
        <f t="shared" si="18"/>
        <v>0</v>
      </c>
      <c r="O97" s="582">
        <f t="shared" si="18"/>
        <v>0</v>
      </c>
      <c r="Q97" s="16"/>
      <c r="R97" s="16"/>
    </row>
    <row r="98" spans="1:18" ht="10.5" customHeight="1">
      <c r="A98" s="133"/>
      <c r="B98" s="133" t="s">
        <v>2372</v>
      </c>
      <c r="C98" s="4" t="s">
        <v>1063</v>
      </c>
      <c r="D98" s="582">
        <f>SUM(D38)-SUM(D39)-SUM(D40)-SUM(D41)-SUM(D42)-SUM(D43)-SUM(D44)-SUM(D45)-SUM(D46)</f>
        <v>0</v>
      </c>
      <c r="E98" s="582">
        <f t="shared" ref="E98:O98" si="19">SUM(E38)-SUM(E39)-SUM(E40)-SUM(E41)-SUM(E42)-SUM(E43)-SUM(E44)-SUM(E45)-SUM(E46)</f>
        <v>0</v>
      </c>
      <c r="F98" s="582">
        <f t="shared" si="19"/>
        <v>0</v>
      </c>
      <c r="G98" s="582">
        <f t="shared" si="19"/>
        <v>0</v>
      </c>
      <c r="H98" s="582">
        <f t="shared" si="19"/>
        <v>0</v>
      </c>
      <c r="I98" s="582">
        <f t="shared" si="19"/>
        <v>0</v>
      </c>
      <c r="J98" s="582">
        <f t="shared" si="19"/>
        <v>0</v>
      </c>
      <c r="K98" s="582">
        <f t="shared" si="19"/>
        <v>0</v>
      </c>
      <c r="L98" s="582">
        <f t="shared" si="19"/>
        <v>0</v>
      </c>
      <c r="M98" s="582">
        <f t="shared" si="19"/>
        <v>0</v>
      </c>
      <c r="N98" s="582">
        <f t="shared" si="19"/>
        <v>0</v>
      </c>
      <c r="O98" s="582">
        <f t="shared" si="19"/>
        <v>0</v>
      </c>
      <c r="Q98" s="16"/>
      <c r="R98" s="16"/>
    </row>
    <row r="99" spans="1:18" ht="15" customHeight="1">
      <c r="A99" s="34"/>
      <c r="B99" s="34" t="s">
        <v>1001</v>
      </c>
      <c r="C99" s="22" t="s">
        <v>1063</v>
      </c>
      <c r="D99" s="582">
        <f>SUM(D47)-SUM(D56)-SUM(D64)</f>
        <v>0</v>
      </c>
      <c r="E99" s="582">
        <f t="shared" ref="E99:O99" si="20">SUM(E47)-SUM(E56)-SUM(E64)</f>
        <v>0</v>
      </c>
      <c r="F99" s="582">
        <f t="shared" si="20"/>
        <v>0</v>
      </c>
      <c r="G99" s="582">
        <f t="shared" si="20"/>
        <v>0</v>
      </c>
      <c r="H99" s="582">
        <f t="shared" si="20"/>
        <v>0</v>
      </c>
      <c r="I99" s="582">
        <f t="shared" si="20"/>
        <v>0</v>
      </c>
      <c r="J99" s="582">
        <f t="shared" si="20"/>
        <v>0</v>
      </c>
      <c r="K99" s="582">
        <f t="shared" si="20"/>
        <v>0</v>
      </c>
      <c r="L99" s="582">
        <f t="shared" si="20"/>
        <v>0</v>
      </c>
      <c r="M99" s="582">
        <f t="shared" si="20"/>
        <v>0</v>
      </c>
      <c r="N99" s="582">
        <f t="shared" si="20"/>
        <v>0</v>
      </c>
      <c r="O99" s="582">
        <f t="shared" si="20"/>
        <v>0</v>
      </c>
      <c r="Q99" s="16"/>
      <c r="R99" s="16"/>
    </row>
    <row r="100" spans="1:18" ht="10.5" customHeight="1">
      <c r="A100" s="34"/>
      <c r="B100" s="133" t="s">
        <v>2373</v>
      </c>
      <c r="C100" s="22" t="s">
        <v>1063</v>
      </c>
      <c r="D100" s="582">
        <f>SUM(D47)-SUM(D48)-SUM(D49)-SUM(D50)-SUM(D51)-SUM(D52)-SUM(D53)-SUM(D54)-SUM(D55)</f>
        <v>0</v>
      </c>
      <c r="E100" s="582">
        <f t="shared" ref="E100:O100" si="21">SUM(E47)-SUM(E48)-SUM(E49)-SUM(E50)-SUM(E51)-SUM(E52)-SUM(E53)-SUM(E54)-SUM(E55)</f>
        <v>0</v>
      </c>
      <c r="F100" s="582">
        <f t="shared" si="21"/>
        <v>0</v>
      </c>
      <c r="G100" s="582">
        <f t="shared" si="21"/>
        <v>0</v>
      </c>
      <c r="H100" s="582">
        <f t="shared" si="21"/>
        <v>0</v>
      </c>
      <c r="I100" s="582">
        <f t="shared" si="21"/>
        <v>0</v>
      </c>
      <c r="J100" s="582">
        <f t="shared" si="21"/>
        <v>0</v>
      </c>
      <c r="K100" s="582">
        <f t="shared" si="21"/>
        <v>0</v>
      </c>
      <c r="L100" s="582">
        <f t="shared" si="21"/>
        <v>0</v>
      </c>
      <c r="M100" s="582">
        <f t="shared" si="21"/>
        <v>0</v>
      </c>
      <c r="N100" s="582">
        <f t="shared" si="21"/>
        <v>0</v>
      </c>
      <c r="O100" s="582">
        <f t="shared" si="21"/>
        <v>0</v>
      </c>
      <c r="Q100" s="16"/>
      <c r="R100" s="16"/>
    </row>
    <row r="101" spans="1:18" ht="10.5" customHeight="1">
      <c r="A101" s="34"/>
      <c r="B101" s="133" t="s">
        <v>1368</v>
      </c>
      <c r="C101" s="22" t="s">
        <v>1063</v>
      </c>
      <c r="D101" s="582">
        <f t="shared" ref="D101:D107" si="22">SUM(D49)-SUM(D57)-SUM(D66)</f>
        <v>0</v>
      </c>
      <c r="E101" s="582">
        <f t="shared" ref="E101:O101" si="23">SUM(E49)-SUM(E57)-SUM(E66)</f>
        <v>0</v>
      </c>
      <c r="F101" s="582">
        <f t="shared" si="23"/>
        <v>0</v>
      </c>
      <c r="G101" s="582">
        <f t="shared" si="23"/>
        <v>0</v>
      </c>
      <c r="H101" s="582">
        <f t="shared" si="23"/>
        <v>0</v>
      </c>
      <c r="I101" s="582">
        <f t="shared" si="23"/>
        <v>0</v>
      </c>
      <c r="J101" s="582">
        <f t="shared" si="23"/>
        <v>0</v>
      </c>
      <c r="K101" s="582">
        <f t="shared" si="23"/>
        <v>0</v>
      </c>
      <c r="L101" s="582">
        <f t="shared" si="23"/>
        <v>0</v>
      </c>
      <c r="M101" s="582">
        <f t="shared" si="23"/>
        <v>0</v>
      </c>
      <c r="N101" s="582">
        <f t="shared" si="23"/>
        <v>0</v>
      </c>
      <c r="O101" s="582">
        <f t="shared" si="23"/>
        <v>0</v>
      </c>
      <c r="Q101" s="16"/>
      <c r="R101" s="16"/>
    </row>
    <row r="102" spans="1:18" ht="10.5" customHeight="1">
      <c r="A102" s="34"/>
      <c r="B102" s="133" t="s">
        <v>1094</v>
      </c>
      <c r="C102" s="22" t="s">
        <v>1063</v>
      </c>
      <c r="D102" s="582">
        <f t="shared" si="22"/>
        <v>0</v>
      </c>
      <c r="E102" s="582">
        <f t="shared" ref="E102:O102" si="24">SUM(E50)-SUM(E58)-SUM(E67)</f>
        <v>0</v>
      </c>
      <c r="F102" s="582">
        <f t="shared" si="24"/>
        <v>0</v>
      </c>
      <c r="G102" s="582">
        <f t="shared" si="24"/>
        <v>0</v>
      </c>
      <c r="H102" s="582">
        <f t="shared" si="24"/>
        <v>0</v>
      </c>
      <c r="I102" s="582">
        <f t="shared" si="24"/>
        <v>0</v>
      </c>
      <c r="J102" s="582">
        <f t="shared" si="24"/>
        <v>0</v>
      </c>
      <c r="K102" s="582">
        <f t="shared" si="24"/>
        <v>0</v>
      </c>
      <c r="L102" s="582">
        <f t="shared" si="24"/>
        <v>0</v>
      </c>
      <c r="M102" s="582">
        <f t="shared" si="24"/>
        <v>0</v>
      </c>
      <c r="N102" s="582">
        <f t="shared" si="24"/>
        <v>0</v>
      </c>
      <c r="O102" s="582">
        <f t="shared" si="24"/>
        <v>0</v>
      </c>
      <c r="Q102" s="16"/>
      <c r="R102" s="16"/>
    </row>
    <row r="103" spans="1:18" ht="10.5" customHeight="1">
      <c r="A103" s="34"/>
      <c r="B103" s="133" t="s">
        <v>1095</v>
      </c>
      <c r="C103" s="22" t="s">
        <v>1063</v>
      </c>
      <c r="D103" s="582">
        <f t="shared" si="22"/>
        <v>0</v>
      </c>
      <c r="E103" s="582">
        <f t="shared" ref="E103:O103" si="25">SUM(E51)-SUM(E59)-SUM(E68)</f>
        <v>0</v>
      </c>
      <c r="F103" s="582">
        <f t="shared" si="25"/>
        <v>0</v>
      </c>
      <c r="G103" s="582">
        <f t="shared" si="25"/>
        <v>0</v>
      </c>
      <c r="H103" s="582">
        <f t="shared" si="25"/>
        <v>0</v>
      </c>
      <c r="I103" s="582">
        <f t="shared" si="25"/>
        <v>0</v>
      </c>
      <c r="J103" s="582">
        <f t="shared" si="25"/>
        <v>0</v>
      </c>
      <c r="K103" s="582">
        <f t="shared" si="25"/>
        <v>0</v>
      </c>
      <c r="L103" s="582">
        <f t="shared" si="25"/>
        <v>0</v>
      </c>
      <c r="M103" s="582">
        <f t="shared" si="25"/>
        <v>0</v>
      </c>
      <c r="N103" s="582">
        <f t="shared" si="25"/>
        <v>0</v>
      </c>
      <c r="O103" s="582">
        <f t="shared" si="25"/>
        <v>0</v>
      </c>
      <c r="Q103" s="16"/>
      <c r="R103" s="16"/>
    </row>
    <row r="104" spans="1:18" ht="10.5" customHeight="1">
      <c r="A104" s="34"/>
      <c r="B104" s="133" t="s">
        <v>1027</v>
      </c>
      <c r="C104" s="22" t="s">
        <v>1063</v>
      </c>
      <c r="D104" s="582">
        <f t="shared" si="22"/>
        <v>0</v>
      </c>
      <c r="E104" s="582">
        <f t="shared" ref="E104:O104" si="26">SUM(E52)-SUM(E60)-SUM(E69)</f>
        <v>0</v>
      </c>
      <c r="F104" s="582">
        <f t="shared" si="26"/>
        <v>0</v>
      </c>
      <c r="G104" s="582">
        <f t="shared" si="26"/>
        <v>0</v>
      </c>
      <c r="H104" s="582">
        <f t="shared" si="26"/>
        <v>0</v>
      </c>
      <c r="I104" s="582">
        <f t="shared" si="26"/>
        <v>0</v>
      </c>
      <c r="J104" s="582">
        <f t="shared" si="26"/>
        <v>0</v>
      </c>
      <c r="K104" s="582">
        <f t="shared" si="26"/>
        <v>0</v>
      </c>
      <c r="L104" s="582">
        <f t="shared" si="26"/>
        <v>0</v>
      </c>
      <c r="M104" s="582">
        <f t="shared" si="26"/>
        <v>0</v>
      </c>
      <c r="N104" s="582">
        <f t="shared" si="26"/>
        <v>0</v>
      </c>
      <c r="O104" s="582">
        <f t="shared" si="26"/>
        <v>0</v>
      </c>
      <c r="Q104" s="16"/>
      <c r="R104" s="16"/>
    </row>
    <row r="105" spans="1:18" ht="10.5" customHeight="1">
      <c r="A105" s="34"/>
      <c r="B105" s="133" t="s">
        <v>1028</v>
      </c>
      <c r="C105" s="22" t="s">
        <v>1063</v>
      </c>
      <c r="D105" s="582">
        <f t="shared" si="22"/>
        <v>0</v>
      </c>
      <c r="E105" s="582">
        <f t="shared" ref="E105:O105" si="27">SUM(E53)-SUM(E61)-SUM(E70)</f>
        <v>0</v>
      </c>
      <c r="F105" s="582">
        <f t="shared" si="27"/>
        <v>0</v>
      </c>
      <c r="G105" s="582">
        <f t="shared" si="27"/>
        <v>0</v>
      </c>
      <c r="H105" s="582">
        <f t="shared" si="27"/>
        <v>0</v>
      </c>
      <c r="I105" s="582">
        <f t="shared" si="27"/>
        <v>0</v>
      </c>
      <c r="J105" s="582">
        <f t="shared" si="27"/>
        <v>0</v>
      </c>
      <c r="K105" s="582">
        <f t="shared" si="27"/>
        <v>0</v>
      </c>
      <c r="L105" s="582">
        <f t="shared" si="27"/>
        <v>0</v>
      </c>
      <c r="M105" s="582">
        <f t="shared" si="27"/>
        <v>0</v>
      </c>
      <c r="N105" s="582">
        <f t="shared" si="27"/>
        <v>0</v>
      </c>
      <c r="O105" s="582">
        <f t="shared" si="27"/>
        <v>0</v>
      </c>
      <c r="Q105" s="16"/>
      <c r="R105" s="16"/>
    </row>
    <row r="106" spans="1:18" ht="10.5" customHeight="1">
      <c r="A106" s="34"/>
      <c r="B106" s="133" t="s">
        <v>248</v>
      </c>
      <c r="C106" s="22" t="s">
        <v>1063</v>
      </c>
      <c r="D106" s="582">
        <f t="shared" si="22"/>
        <v>0</v>
      </c>
      <c r="E106" s="582">
        <f t="shared" ref="E106:O106" si="28">SUM(E54)-SUM(E62)-SUM(E71)</f>
        <v>0</v>
      </c>
      <c r="F106" s="582">
        <f t="shared" si="28"/>
        <v>0</v>
      </c>
      <c r="G106" s="582">
        <f t="shared" si="28"/>
        <v>0</v>
      </c>
      <c r="H106" s="582">
        <f t="shared" si="28"/>
        <v>0</v>
      </c>
      <c r="I106" s="582">
        <f t="shared" si="28"/>
        <v>0</v>
      </c>
      <c r="J106" s="582">
        <f t="shared" si="28"/>
        <v>0</v>
      </c>
      <c r="K106" s="582">
        <f t="shared" si="28"/>
        <v>0</v>
      </c>
      <c r="L106" s="582">
        <f t="shared" si="28"/>
        <v>0</v>
      </c>
      <c r="M106" s="582">
        <f t="shared" si="28"/>
        <v>0</v>
      </c>
      <c r="N106" s="582">
        <f t="shared" si="28"/>
        <v>0</v>
      </c>
      <c r="O106" s="582">
        <f t="shared" si="28"/>
        <v>0</v>
      </c>
      <c r="Q106" s="16"/>
      <c r="R106" s="16"/>
    </row>
    <row r="107" spans="1:18" ht="10.5" customHeight="1">
      <c r="A107" s="34"/>
      <c r="B107" s="133" t="s">
        <v>249</v>
      </c>
      <c r="C107" s="22" t="s">
        <v>1063</v>
      </c>
      <c r="D107" s="582">
        <f t="shared" si="22"/>
        <v>0</v>
      </c>
      <c r="E107" s="582">
        <f t="shared" ref="E107:O107" si="29">SUM(E55)-SUM(E63)-SUM(E72)</f>
        <v>0</v>
      </c>
      <c r="F107" s="582">
        <f t="shared" si="29"/>
        <v>0</v>
      </c>
      <c r="G107" s="582">
        <f t="shared" si="29"/>
        <v>0</v>
      </c>
      <c r="H107" s="582">
        <f t="shared" si="29"/>
        <v>0</v>
      </c>
      <c r="I107" s="582">
        <f t="shared" si="29"/>
        <v>0</v>
      </c>
      <c r="J107" s="582">
        <f t="shared" si="29"/>
        <v>0</v>
      </c>
      <c r="K107" s="582">
        <f t="shared" si="29"/>
        <v>0</v>
      </c>
      <c r="L107" s="582">
        <f t="shared" si="29"/>
        <v>0</v>
      </c>
      <c r="M107" s="582">
        <f t="shared" si="29"/>
        <v>0</v>
      </c>
      <c r="N107" s="582">
        <f t="shared" si="29"/>
        <v>0</v>
      </c>
      <c r="O107" s="582">
        <f t="shared" si="29"/>
        <v>0</v>
      </c>
      <c r="Q107" s="16"/>
      <c r="R107" s="16"/>
    </row>
    <row r="108" spans="1:18" ht="10.5" customHeight="1">
      <c r="A108" s="34"/>
      <c r="B108" s="133" t="s">
        <v>564</v>
      </c>
      <c r="C108" s="22" t="s">
        <v>1063</v>
      </c>
      <c r="D108" s="582">
        <f>SUM(D56)-SUM(D57)-SUM(D58)-SUM(D59)-SUM(D60)-SUM(D61)-SUM(D62)-SUM(D63)</f>
        <v>0</v>
      </c>
      <c r="E108" s="582">
        <f t="shared" ref="E108:O108" si="30">SUM(E56)-SUM(E57)-SUM(E58)-SUM(E59)-SUM(E60)-SUM(E61)-SUM(E62)-SUM(E63)</f>
        <v>0</v>
      </c>
      <c r="F108" s="582">
        <f t="shared" si="30"/>
        <v>0</v>
      </c>
      <c r="G108" s="582">
        <f t="shared" si="30"/>
        <v>0</v>
      </c>
      <c r="H108" s="582">
        <f t="shared" si="30"/>
        <v>0</v>
      </c>
      <c r="I108" s="582">
        <f t="shared" si="30"/>
        <v>0</v>
      </c>
      <c r="J108" s="582">
        <f t="shared" si="30"/>
        <v>0</v>
      </c>
      <c r="K108" s="582">
        <f t="shared" si="30"/>
        <v>0</v>
      </c>
      <c r="L108" s="582">
        <f t="shared" si="30"/>
        <v>0</v>
      </c>
      <c r="M108" s="582">
        <f t="shared" si="30"/>
        <v>0</v>
      </c>
      <c r="N108" s="582">
        <f t="shared" si="30"/>
        <v>0</v>
      </c>
      <c r="O108" s="582">
        <f t="shared" si="30"/>
        <v>0</v>
      </c>
      <c r="Q108" s="16"/>
      <c r="R108" s="16"/>
    </row>
    <row r="109" spans="1:18" ht="10.5" customHeight="1">
      <c r="A109" s="133"/>
      <c r="B109" s="133" t="s">
        <v>565</v>
      </c>
      <c r="C109" s="4" t="s">
        <v>1063</v>
      </c>
      <c r="D109" s="582">
        <f>SUM(D64)-SUM(D66)-SUM(D67)-SUM(D68)-SUM(D69)-SUM(D70)-SUM(D71)-SUM(D72)</f>
        <v>0</v>
      </c>
      <c r="E109" s="582">
        <f t="shared" ref="E109:O109" si="31">SUM(E64)-SUM(E66)-SUM(E67)-SUM(E68)-SUM(E69)-SUM(E70)-SUM(E71)-SUM(E72)</f>
        <v>0</v>
      </c>
      <c r="F109" s="582">
        <f t="shared" si="31"/>
        <v>0</v>
      </c>
      <c r="G109" s="582">
        <f t="shared" si="31"/>
        <v>0</v>
      </c>
      <c r="H109" s="582">
        <f t="shared" si="31"/>
        <v>0</v>
      </c>
      <c r="I109" s="582">
        <f t="shared" si="31"/>
        <v>0</v>
      </c>
      <c r="J109" s="582">
        <f t="shared" si="31"/>
        <v>0</v>
      </c>
      <c r="K109" s="582">
        <f t="shared" si="31"/>
        <v>0</v>
      </c>
      <c r="L109" s="582">
        <f t="shared" si="31"/>
        <v>0</v>
      </c>
      <c r="M109" s="582">
        <f t="shared" si="31"/>
        <v>0</v>
      </c>
      <c r="N109" s="582">
        <f t="shared" si="31"/>
        <v>0</v>
      </c>
      <c r="O109" s="582">
        <f t="shared" si="31"/>
        <v>0</v>
      </c>
    </row>
    <row r="110" spans="1:18" ht="10.5" customHeight="1">
      <c r="A110" s="133"/>
      <c r="B110" s="133" t="s">
        <v>566</v>
      </c>
      <c r="C110" s="4" t="s">
        <v>1063</v>
      </c>
      <c r="D110" s="582">
        <f>SUM(D74)-SUM(D21)+SUM(D47)</f>
        <v>0</v>
      </c>
      <c r="E110" s="582">
        <f t="shared" ref="E110:O110" si="32">SUM(E74)-SUM(E21)+SUM(E47)</f>
        <v>0</v>
      </c>
      <c r="F110" s="582">
        <f t="shared" si="32"/>
        <v>0</v>
      </c>
      <c r="G110" s="582">
        <f t="shared" si="32"/>
        <v>0</v>
      </c>
      <c r="H110" s="582">
        <f t="shared" si="32"/>
        <v>0</v>
      </c>
      <c r="I110" s="582">
        <f t="shared" si="32"/>
        <v>0</v>
      </c>
      <c r="J110" s="582">
        <f t="shared" si="32"/>
        <v>0</v>
      </c>
      <c r="K110" s="582">
        <f t="shared" si="32"/>
        <v>0</v>
      </c>
      <c r="L110" s="582">
        <f t="shared" si="32"/>
        <v>0</v>
      </c>
      <c r="M110" s="582">
        <f t="shared" si="32"/>
        <v>0</v>
      </c>
      <c r="N110" s="582">
        <f t="shared" si="32"/>
        <v>0</v>
      </c>
      <c r="O110" s="582">
        <f t="shared" si="32"/>
        <v>0</v>
      </c>
    </row>
    <row r="111" spans="1:18" ht="15" customHeight="1">
      <c r="A111" s="133"/>
      <c r="B111" s="154" t="s">
        <v>567</v>
      </c>
      <c r="C111" s="4"/>
      <c r="D111" s="582"/>
      <c r="E111" s="582"/>
      <c r="F111" s="582"/>
      <c r="G111" s="582"/>
      <c r="H111" s="582"/>
      <c r="I111" s="582"/>
      <c r="J111" s="582"/>
      <c r="K111" s="582"/>
      <c r="L111" s="582"/>
      <c r="M111" s="582"/>
      <c r="N111" s="582"/>
      <c r="O111" s="582"/>
    </row>
    <row r="112" spans="1:18" ht="12" customHeight="1">
      <c r="A112" s="133"/>
      <c r="B112" s="133" t="s">
        <v>735</v>
      </c>
      <c r="C112" s="4" t="s">
        <v>1063</v>
      </c>
      <c r="D112" s="582">
        <f>SUM(D8)-SUM(Table5!D8)-SUM(Table4!D8)</f>
        <v>0</v>
      </c>
      <c r="E112" s="582">
        <f>SUM(E8)-SUM(Table5!E8)-SUM(Table4!E8)</f>
        <v>0</v>
      </c>
      <c r="F112" s="582">
        <f>SUM(F8)-SUM(Table5!F8)-SUM(Table4!F8)</f>
        <v>0</v>
      </c>
      <c r="G112" s="582">
        <f>SUM(G8)-SUM(Table5!G8)-SUM(Table4!G8)</f>
        <v>0</v>
      </c>
      <c r="H112" s="582">
        <f>SUM(H8)-SUM(Table5!H8)-SUM(Table4!H8)</f>
        <v>0</v>
      </c>
      <c r="I112" s="582">
        <f>SUM(I8)-SUM(Table5!I8)-SUM(Table4!I8)</f>
        <v>0</v>
      </c>
      <c r="J112" s="582">
        <f>SUM(J8)-SUM(Table5!J8)-SUM(Table4!J8)</f>
        <v>0</v>
      </c>
      <c r="K112" s="582">
        <f>SUM(K8)-SUM(Table5!K8)-SUM(Table4!K8)</f>
        <v>0</v>
      </c>
      <c r="L112" s="582">
        <f>SUM(L8)-SUM(Table5!L8)-SUM(Table4!L8)</f>
        <v>0</v>
      </c>
      <c r="M112" s="582">
        <f>SUM(M8)-SUM(Table5!M8)-SUM(Table4!M8)</f>
        <v>0</v>
      </c>
      <c r="N112" s="582">
        <f>SUM(N8)-SUM(Table5!N8)-SUM(Table4!N8)</f>
        <v>0</v>
      </c>
      <c r="O112" s="582">
        <f>SUM(O8)-SUM(Table5!O8)-SUM(Table4!O8)</f>
        <v>0</v>
      </c>
    </row>
    <row r="113" spans="1:15" ht="15" customHeight="1">
      <c r="A113" s="133"/>
      <c r="B113" s="133" t="s">
        <v>736</v>
      </c>
      <c r="C113" s="4" t="s">
        <v>1063</v>
      </c>
      <c r="D113" s="582">
        <f>SUM(D9)-SUM(Table5!D9)-SUM(Table4!D9)</f>
        <v>0</v>
      </c>
      <c r="E113" s="582">
        <f>SUM(E9)-SUM(Table5!E9)-SUM(Table4!E9)</f>
        <v>0</v>
      </c>
      <c r="F113" s="582">
        <f>SUM(F9)-SUM(Table5!F9)-SUM(Table4!F9)</f>
        <v>0</v>
      </c>
      <c r="G113" s="582">
        <f>SUM(G9)-SUM(Table5!G9)-SUM(Table4!G9)</f>
        <v>0</v>
      </c>
      <c r="H113" s="582">
        <f>SUM(H9)-SUM(Table5!H9)-SUM(Table4!H9)</f>
        <v>0</v>
      </c>
      <c r="I113" s="582">
        <f>SUM(I9)-SUM(Table5!I9)-SUM(Table4!I9)</f>
        <v>0</v>
      </c>
      <c r="J113" s="582">
        <f>SUM(J9)-SUM(Table5!J9)-SUM(Table4!J9)</f>
        <v>0</v>
      </c>
      <c r="K113" s="582">
        <f>SUM(K9)-SUM(Table5!K9)-SUM(Table4!K9)</f>
        <v>0</v>
      </c>
      <c r="L113" s="582">
        <f>SUM(L9)-SUM(Table5!L9)-SUM(Table4!L9)</f>
        <v>0</v>
      </c>
      <c r="M113" s="582">
        <f>SUM(M9)-SUM(Table5!M9)-SUM(Table4!M9)</f>
        <v>0</v>
      </c>
      <c r="N113" s="582">
        <f>SUM(N9)-SUM(Table5!N9)-SUM(Table4!N9)</f>
        <v>0</v>
      </c>
      <c r="O113" s="582">
        <f>SUM(O9)-SUM(Table5!O9)-SUM(Table4!O9)</f>
        <v>0</v>
      </c>
    </row>
    <row r="114" spans="1:15" ht="10.5" customHeight="1">
      <c r="A114" s="133"/>
      <c r="B114" s="133" t="s">
        <v>737</v>
      </c>
      <c r="C114" s="4" t="s">
        <v>1063</v>
      </c>
      <c r="D114" s="582">
        <f>SUM(D10)-SUM(Table5!D10)-SUM(Table4!D10)</f>
        <v>0</v>
      </c>
      <c r="E114" s="582">
        <f>SUM(E10)-SUM(Table5!E10)-SUM(Table4!E10)</f>
        <v>0</v>
      </c>
      <c r="F114" s="582">
        <f>SUM(F10)-SUM(Table5!F10)-SUM(Table4!F10)</f>
        <v>0</v>
      </c>
      <c r="G114" s="582">
        <f>SUM(G10)-SUM(Table5!G10)-SUM(Table4!G10)</f>
        <v>0</v>
      </c>
      <c r="H114" s="582">
        <f>SUM(H10)-SUM(Table5!H10)-SUM(Table4!H10)</f>
        <v>0</v>
      </c>
      <c r="I114" s="582">
        <f>SUM(I10)-SUM(Table5!I10)-SUM(Table4!I10)</f>
        <v>0</v>
      </c>
      <c r="J114" s="582">
        <f>SUM(J10)-SUM(Table5!J10)-SUM(Table4!J10)</f>
        <v>0</v>
      </c>
      <c r="K114" s="582">
        <f>SUM(K10)-SUM(Table5!K10)-SUM(Table4!K10)</f>
        <v>0</v>
      </c>
      <c r="L114" s="582">
        <f>SUM(L10)-SUM(Table5!L10)-SUM(Table4!L10)</f>
        <v>0</v>
      </c>
      <c r="M114" s="582">
        <f>SUM(M10)-SUM(Table5!M10)-SUM(Table4!M10)</f>
        <v>0</v>
      </c>
      <c r="N114" s="582">
        <f>SUM(N10)-SUM(Table5!N10)-SUM(Table4!N10)</f>
        <v>0</v>
      </c>
      <c r="O114" s="582">
        <f>SUM(O10)-SUM(Table5!O10)-SUM(Table4!O10)</f>
        <v>0</v>
      </c>
    </row>
    <row r="115" spans="1:15" ht="10.5" customHeight="1">
      <c r="A115" s="133"/>
      <c r="B115" s="133" t="s">
        <v>128</v>
      </c>
      <c r="C115" s="4" t="s">
        <v>1063</v>
      </c>
      <c r="D115" s="582">
        <f>SUM(D11)-SUM(Table5!D11)-SUM(Table4!D11)</f>
        <v>0</v>
      </c>
      <c r="E115" s="582">
        <f>SUM(E11)-SUM(Table5!E11)-SUM(Table4!E11)</f>
        <v>0</v>
      </c>
      <c r="F115" s="582">
        <f>SUM(F11)-SUM(Table5!F11)-SUM(Table4!F11)</f>
        <v>0</v>
      </c>
      <c r="G115" s="582">
        <f>SUM(G11)-SUM(Table5!G11)-SUM(Table4!G11)</f>
        <v>0</v>
      </c>
      <c r="H115" s="582">
        <f>SUM(H11)-SUM(Table5!H11)-SUM(Table4!H11)</f>
        <v>0</v>
      </c>
      <c r="I115" s="582">
        <f>SUM(I11)-SUM(Table5!I11)-SUM(Table4!I11)</f>
        <v>0</v>
      </c>
      <c r="J115" s="582">
        <f>SUM(J11)-SUM(Table5!J11)-SUM(Table4!J11)</f>
        <v>0</v>
      </c>
      <c r="K115" s="582">
        <f>SUM(K11)-SUM(Table5!K11)-SUM(Table4!K11)</f>
        <v>0</v>
      </c>
      <c r="L115" s="582">
        <f>SUM(L11)-SUM(Table5!L11)-SUM(Table4!L11)</f>
        <v>0</v>
      </c>
      <c r="M115" s="582">
        <f>SUM(M11)-SUM(Table5!M11)-SUM(Table4!M11)</f>
        <v>0</v>
      </c>
      <c r="N115" s="582">
        <f>SUM(N11)-SUM(Table5!N11)-SUM(Table4!N11)</f>
        <v>0</v>
      </c>
      <c r="O115" s="582">
        <f>SUM(O11)-SUM(Table5!O11)-SUM(Table4!O11)</f>
        <v>0</v>
      </c>
    </row>
    <row r="116" spans="1:15" ht="10.5" customHeight="1">
      <c r="A116" s="133"/>
      <c r="B116" s="133" t="s">
        <v>129</v>
      </c>
      <c r="C116" s="4" t="s">
        <v>1063</v>
      </c>
      <c r="D116" s="582">
        <f>SUM(D12)-SUM(Table5!D12)-SUM(Table4!D12)</f>
        <v>0</v>
      </c>
      <c r="E116" s="582">
        <f>SUM(E12)-SUM(Table5!E12)-SUM(Table4!E12)</f>
        <v>0</v>
      </c>
      <c r="F116" s="582">
        <f>SUM(F12)-SUM(Table5!F12)-SUM(Table4!F12)</f>
        <v>0</v>
      </c>
      <c r="G116" s="582">
        <f>SUM(G12)-SUM(Table5!G12)-SUM(Table4!G12)</f>
        <v>0</v>
      </c>
      <c r="H116" s="582">
        <f>SUM(H12)-SUM(Table5!H12)-SUM(Table4!H12)</f>
        <v>0</v>
      </c>
      <c r="I116" s="582">
        <f>SUM(I12)-SUM(Table5!I12)-SUM(Table4!I12)</f>
        <v>0</v>
      </c>
      <c r="J116" s="582">
        <f>SUM(J12)-SUM(Table5!J12)-SUM(Table4!J12)</f>
        <v>0</v>
      </c>
      <c r="K116" s="582">
        <f>SUM(K12)-SUM(Table5!K12)-SUM(Table4!K12)</f>
        <v>0</v>
      </c>
      <c r="L116" s="582">
        <f>SUM(L12)-SUM(Table5!L12)-SUM(Table4!L12)</f>
        <v>0</v>
      </c>
      <c r="M116" s="582">
        <f>SUM(M12)-SUM(Table5!M12)-SUM(Table4!M12)</f>
        <v>0</v>
      </c>
      <c r="N116" s="582">
        <f>SUM(N12)-SUM(Table5!N12)-SUM(Table4!N12)</f>
        <v>0</v>
      </c>
      <c r="O116" s="582">
        <f>SUM(O12)-SUM(Table5!O12)-SUM(Table4!O12)</f>
        <v>0</v>
      </c>
    </row>
    <row r="117" spans="1:15" ht="10.5" customHeight="1">
      <c r="A117" s="133"/>
      <c r="B117" s="133" t="s">
        <v>416</v>
      </c>
      <c r="C117" s="4" t="s">
        <v>1063</v>
      </c>
      <c r="D117" s="582">
        <f>SUM(D13)-SUM(Table5!D13)-SUM(Table4!D13)</f>
        <v>0</v>
      </c>
      <c r="E117" s="582">
        <f>SUM(E13)-SUM(Table5!E13)-SUM(Table4!E13)</f>
        <v>0</v>
      </c>
      <c r="F117" s="582">
        <f>SUM(F13)-SUM(Table5!F13)-SUM(Table4!F13)</f>
        <v>0</v>
      </c>
      <c r="G117" s="582">
        <f>SUM(G13)-SUM(Table5!G13)-SUM(Table4!G13)</f>
        <v>0</v>
      </c>
      <c r="H117" s="582">
        <f>SUM(H13)-SUM(Table5!H13)-SUM(Table4!H13)</f>
        <v>0</v>
      </c>
      <c r="I117" s="582">
        <f>SUM(I13)-SUM(Table5!I13)-SUM(Table4!I13)</f>
        <v>0</v>
      </c>
      <c r="J117" s="582">
        <f>SUM(J13)-SUM(Table5!J13)-SUM(Table4!J13)</f>
        <v>0</v>
      </c>
      <c r="K117" s="582">
        <f>SUM(K13)-SUM(Table5!K13)-SUM(Table4!K13)</f>
        <v>0</v>
      </c>
      <c r="L117" s="582">
        <f>SUM(L13)-SUM(Table5!L13)-SUM(Table4!L13)</f>
        <v>0</v>
      </c>
      <c r="M117" s="582">
        <f>SUM(M13)-SUM(Table5!M13)-SUM(Table4!M13)</f>
        <v>0</v>
      </c>
      <c r="N117" s="582">
        <f>SUM(N13)-SUM(Table5!N13)-SUM(Table4!N13)</f>
        <v>0</v>
      </c>
      <c r="O117" s="582">
        <f>SUM(O13)-SUM(Table5!O13)-SUM(Table4!O13)</f>
        <v>0</v>
      </c>
    </row>
    <row r="118" spans="1:15" ht="10.5" customHeight="1">
      <c r="A118" s="133"/>
      <c r="B118" s="133" t="s">
        <v>417</v>
      </c>
      <c r="C118" s="4" t="s">
        <v>1063</v>
      </c>
      <c r="D118" s="582">
        <f>SUM(D14)-SUM(Table5!D14)-SUM(Table4!D14)</f>
        <v>0</v>
      </c>
      <c r="E118" s="582">
        <f>SUM(E14)-SUM(Table5!E14)-SUM(Table4!E14)</f>
        <v>0</v>
      </c>
      <c r="F118" s="582">
        <f>SUM(F14)-SUM(Table5!F14)-SUM(Table4!F14)</f>
        <v>0</v>
      </c>
      <c r="G118" s="582">
        <f>SUM(G14)-SUM(Table5!G14)-SUM(Table4!G14)</f>
        <v>0</v>
      </c>
      <c r="H118" s="582">
        <f>SUM(H14)-SUM(Table5!H14)-SUM(Table4!H14)</f>
        <v>0</v>
      </c>
      <c r="I118" s="582">
        <f>SUM(I14)-SUM(Table5!I14)-SUM(Table4!I14)</f>
        <v>0</v>
      </c>
      <c r="J118" s="582">
        <f>SUM(J14)-SUM(Table5!J14)-SUM(Table4!J14)</f>
        <v>0</v>
      </c>
      <c r="K118" s="582">
        <f>SUM(K14)-SUM(Table5!K14)-SUM(Table4!K14)</f>
        <v>0</v>
      </c>
      <c r="L118" s="582">
        <f>SUM(L14)-SUM(Table5!L14)-SUM(Table4!L14)</f>
        <v>0</v>
      </c>
      <c r="M118" s="582">
        <f>SUM(M14)-SUM(Table5!M14)-SUM(Table4!M14)</f>
        <v>0</v>
      </c>
      <c r="N118" s="582">
        <f>SUM(N14)-SUM(Table5!N14)-SUM(Table4!N14)</f>
        <v>0</v>
      </c>
      <c r="O118" s="582">
        <f>SUM(O14)-SUM(Table5!O14)-SUM(Table4!O14)</f>
        <v>0</v>
      </c>
    </row>
    <row r="119" spans="1:15" ht="10.5" customHeight="1">
      <c r="A119" s="133"/>
      <c r="B119" s="133" t="s">
        <v>1557</v>
      </c>
      <c r="C119" s="4" t="s">
        <v>1063</v>
      </c>
      <c r="D119" s="582">
        <f>SUM(D15)-SUM(Table5!D15)-SUM(Table4!D15)</f>
        <v>0</v>
      </c>
      <c r="E119" s="582">
        <f>SUM(E15)-SUM(Table5!E15)-SUM(Table4!E15)</f>
        <v>0</v>
      </c>
      <c r="F119" s="582">
        <f>SUM(F15)-SUM(Table5!F15)-SUM(Table4!F15)</f>
        <v>0</v>
      </c>
      <c r="G119" s="582">
        <f>SUM(G15)-SUM(Table5!G15)-SUM(Table4!G15)</f>
        <v>0</v>
      </c>
      <c r="H119" s="582">
        <f>SUM(H15)-SUM(Table5!H15)-SUM(Table4!H15)</f>
        <v>0</v>
      </c>
      <c r="I119" s="582">
        <f>SUM(I15)-SUM(Table5!I15)-SUM(Table4!I15)</f>
        <v>0</v>
      </c>
      <c r="J119" s="582">
        <f>SUM(J15)-SUM(Table5!J15)-SUM(Table4!J15)</f>
        <v>0</v>
      </c>
      <c r="K119" s="582">
        <f>SUM(K15)-SUM(Table5!K15)-SUM(Table4!K15)</f>
        <v>0</v>
      </c>
      <c r="L119" s="582">
        <f>SUM(L15)-SUM(Table5!L15)-SUM(Table4!L15)</f>
        <v>0</v>
      </c>
      <c r="M119" s="582">
        <f>SUM(M15)-SUM(Table5!M15)-SUM(Table4!M15)</f>
        <v>0</v>
      </c>
      <c r="N119" s="582">
        <f>SUM(N15)-SUM(Table5!N15)-SUM(Table4!N15)</f>
        <v>0</v>
      </c>
      <c r="O119" s="582">
        <f>SUM(O15)-SUM(Table5!O15)-SUM(Table4!O15)</f>
        <v>0</v>
      </c>
    </row>
    <row r="120" spans="1:15" ht="10.5" customHeight="1">
      <c r="A120" s="133"/>
      <c r="B120" s="133" t="s">
        <v>1558</v>
      </c>
      <c r="C120" s="4" t="s">
        <v>1063</v>
      </c>
      <c r="D120" s="582">
        <f>SUM(D16)-SUM(Table5!D16)-SUM(Table4!D16)</f>
        <v>0</v>
      </c>
      <c r="E120" s="582">
        <f>SUM(E16)-SUM(Table5!E16)-SUM(Table4!E16)</f>
        <v>0</v>
      </c>
      <c r="F120" s="582">
        <f>SUM(F16)-SUM(Table5!F16)-SUM(Table4!F16)</f>
        <v>0</v>
      </c>
      <c r="G120" s="582">
        <f>SUM(G16)-SUM(Table5!G16)-SUM(Table4!G16)</f>
        <v>0</v>
      </c>
      <c r="H120" s="582">
        <f>SUM(H16)-SUM(Table5!H16)-SUM(Table4!H16)</f>
        <v>0</v>
      </c>
      <c r="I120" s="582">
        <f>SUM(I16)-SUM(Table5!I16)-SUM(Table4!I16)</f>
        <v>0</v>
      </c>
      <c r="J120" s="582">
        <f>SUM(J16)-SUM(Table5!J16)-SUM(Table4!J16)</f>
        <v>0</v>
      </c>
      <c r="K120" s="582">
        <f>SUM(K16)-SUM(Table5!K16)-SUM(Table4!K16)</f>
        <v>0</v>
      </c>
      <c r="L120" s="582">
        <f>SUM(L16)-SUM(Table5!L16)-SUM(Table4!L16)</f>
        <v>0</v>
      </c>
      <c r="M120" s="582">
        <f>SUM(M16)-SUM(Table5!M16)-SUM(Table4!M16)</f>
        <v>0</v>
      </c>
      <c r="N120" s="582">
        <f>SUM(N16)-SUM(Table5!N16)-SUM(Table4!N16)</f>
        <v>0</v>
      </c>
      <c r="O120" s="582">
        <f>SUM(O16)-SUM(Table5!O16)-SUM(Table4!O16)</f>
        <v>0</v>
      </c>
    </row>
    <row r="121" spans="1:15" ht="10.5" customHeight="1">
      <c r="A121" s="133"/>
      <c r="B121" s="133" t="s">
        <v>1553</v>
      </c>
      <c r="C121" s="4" t="s">
        <v>1063</v>
      </c>
      <c r="D121" s="582">
        <f>SUM(D17)-SUM(Table5!D17)-SUM(Table4!D17)</f>
        <v>0</v>
      </c>
      <c r="E121" s="582">
        <f>SUM(E17)-SUM(Table5!E17)-SUM(Table4!E17)</f>
        <v>0</v>
      </c>
      <c r="F121" s="582">
        <f>SUM(F17)-SUM(Table5!F17)-SUM(Table4!F17)</f>
        <v>0</v>
      </c>
      <c r="G121" s="582">
        <f>SUM(G17)-SUM(Table5!G17)-SUM(Table4!G17)</f>
        <v>0</v>
      </c>
      <c r="H121" s="582">
        <f>SUM(H17)-SUM(Table5!H17)-SUM(Table4!H17)</f>
        <v>0</v>
      </c>
      <c r="I121" s="582">
        <f>SUM(I17)-SUM(Table5!I17)-SUM(Table4!I17)</f>
        <v>0</v>
      </c>
      <c r="J121" s="582">
        <f>SUM(J17)-SUM(Table5!J17)-SUM(Table4!J17)</f>
        <v>0</v>
      </c>
      <c r="K121" s="582">
        <f>SUM(K17)-SUM(Table5!K17)-SUM(Table4!K17)</f>
        <v>0</v>
      </c>
      <c r="L121" s="582">
        <f>SUM(L17)-SUM(Table5!L17)-SUM(Table4!L17)</f>
        <v>0</v>
      </c>
      <c r="M121" s="582">
        <f>SUM(M17)-SUM(Table5!M17)-SUM(Table4!M17)</f>
        <v>0</v>
      </c>
      <c r="N121" s="582">
        <f>SUM(N17)-SUM(Table5!N17)-SUM(Table4!N17)</f>
        <v>0</v>
      </c>
      <c r="O121" s="582">
        <f>SUM(O17)-SUM(Table5!O17)-SUM(Table4!O17)</f>
        <v>0</v>
      </c>
    </row>
    <row r="122" spans="1:15" ht="10.5" customHeight="1">
      <c r="A122" s="133"/>
      <c r="B122" s="133" t="s">
        <v>1554</v>
      </c>
      <c r="C122" s="4" t="s">
        <v>1063</v>
      </c>
      <c r="D122" s="582">
        <f>SUM(D18)-SUM(Table5!D18)-SUM(Table4!D18)</f>
        <v>0</v>
      </c>
      <c r="E122" s="582">
        <f>SUM(E18)-SUM(Table5!E18)-SUM(Table4!E18)</f>
        <v>0</v>
      </c>
      <c r="F122" s="582">
        <f>SUM(F18)-SUM(Table5!F18)-SUM(Table4!F18)</f>
        <v>0</v>
      </c>
      <c r="G122" s="582">
        <f>SUM(G18)-SUM(Table5!G18)-SUM(Table4!G18)</f>
        <v>0</v>
      </c>
      <c r="H122" s="582">
        <f>SUM(H18)-SUM(Table5!H18)-SUM(Table4!H18)</f>
        <v>0</v>
      </c>
      <c r="I122" s="582">
        <f>SUM(I18)-SUM(Table5!I18)-SUM(Table4!I18)</f>
        <v>0</v>
      </c>
      <c r="J122" s="582">
        <f>SUM(J18)-SUM(Table5!J18)-SUM(Table4!J18)</f>
        <v>0</v>
      </c>
      <c r="K122" s="582">
        <f>SUM(K18)-SUM(Table5!K18)-SUM(Table4!K18)</f>
        <v>0</v>
      </c>
      <c r="L122" s="582">
        <f>SUM(L18)-SUM(Table5!L18)-SUM(Table4!L18)</f>
        <v>0</v>
      </c>
      <c r="M122" s="582">
        <f>SUM(M18)-SUM(Table5!M18)-SUM(Table4!M18)</f>
        <v>0</v>
      </c>
      <c r="N122" s="582">
        <f>SUM(N18)-SUM(Table5!N18)-SUM(Table4!N18)</f>
        <v>0</v>
      </c>
      <c r="O122" s="582">
        <f>SUM(O18)-SUM(Table5!O18)-SUM(Table4!O18)</f>
        <v>0</v>
      </c>
    </row>
    <row r="123" spans="1:15" ht="10.5" customHeight="1">
      <c r="A123" s="133"/>
      <c r="B123" s="133" t="s">
        <v>1555</v>
      </c>
      <c r="C123" s="4" t="s">
        <v>1063</v>
      </c>
      <c r="D123" s="582">
        <f>SUM(D19)-SUM(Table5!D19)-SUM(Table4!D19)</f>
        <v>0</v>
      </c>
      <c r="E123" s="582">
        <f>SUM(E19)-SUM(Table5!E19)-SUM(Table4!E19)</f>
        <v>0</v>
      </c>
      <c r="F123" s="582">
        <f>SUM(F19)-SUM(Table5!F19)-SUM(Table4!F19)</f>
        <v>0</v>
      </c>
      <c r="G123" s="582">
        <f>SUM(G19)-SUM(Table5!G19)-SUM(Table4!G19)</f>
        <v>0</v>
      </c>
      <c r="H123" s="582">
        <f>SUM(H19)-SUM(Table5!H19)-SUM(Table4!H19)</f>
        <v>0</v>
      </c>
      <c r="I123" s="582">
        <f>SUM(I19)-SUM(Table5!I19)-SUM(Table4!I19)</f>
        <v>0</v>
      </c>
      <c r="J123" s="582">
        <f>SUM(J19)-SUM(Table5!J19)-SUM(Table4!J19)</f>
        <v>0</v>
      </c>
      <c r="K123" s="582">
        <f>SUM(K19)-SUM(Table5!K19)-SUM(Table4!K19)</f>
        <v>0</v>
      </c>
      <c r="L123" s="582">
        <f>SUM(L19)-SUM(Table5!L19)-SUM(Table4!L19)</f>
        <v>0</v>
      </c>
      <c r="M123" s="582">
        <f>SUM(M19)-SUM(Table5!M19)-SUM(Table4!M19)</f>
        <v>0</v>
      </c>
      <c r="N123" s="582">
        <f>SUM(N19)-SUM(Table5!N19)-SUM(Table4!N19)</f>
        <v>0</v>
      </c>
      <c r="O123" s="582">
        <f>SUM(O19)-SUM(Table5!O19)-SUM(Table4!O19)</f>
        <v>0</v>
      </c>
    </row>
    <row r="124" spans="1:15" ht="10.5" customHeight="1">
      <c r="A124" s="133"/>
      <c r="B124" s="133" t="s">
        <v>1556</v>
      </c>
      <c r="C124" s="4" t="s">
        <v>1063</v>
      </c>
      <c r="D124" s="582">
        <f>SUM(D20)-SUM(Table5!D20)-SUM(Table4!D20)</f>
        <v>0</v>
      </c>
      <c r="E124" s="582">
        <f>SUM(E20)-SUM(Table5!E20)-SUM(Table4!E20)</f>
        <v>0</v>
      </c>
      <c r="F124" s="582">
        <f>SUM(F20)-SUM(Table5!F20)-SUM(Table4!F20)</f>
        <v>0</v>
      </c>
      <c r="G124" s="582">
        <f>SUM(G20)-SUM(Table5!G20)-SUM(Table4!G20)</f>
        <v>0</v>
      </c>
      <c r="H124" s="582">
        <f>SUM(H20)-SUM(Table5!H20)-SUM(Table4!H20)</f>
        <v>0</v>
      </c>
      <c r="I124" s="582">
        <f>SUM(I20)-SUM(Table5!I20)-SUM(Table4!I20)</f>
        <v>0</v>
      </c>
      <c r="J124" s="582">
        <f>SUM(J20)-SUM(Table5!J20)-SUM(Table4!J20)</f>
        <v>0</v>
      </c>
      <c r="K124" s="582">
        <f>SUM(K20)-SUM(Table5!K20)-SUM(Table4!K20)</f>
        <v>0</v>
      </c>
      <c r="L124" s="582">
        <f>SUM(L20)-SUM(Table5!L20)-SUM(Table4!L20)</f>
        <v>0</v>
      </c>
      <c r="M124" s="582">
        <f>SUM(M20)-SUM(Table5!M20)-SUM(Table4!M20)</f>
        <v>0</v>
      </c>
      <c r="N124" s="582">
        <f>SUM(N20)-SUM(Table5!N20)-SUM(Table4!N20)</f>
        <v>0</v>
      </c>
      <c r="O124" s="582">
        <f>SUM(O20)-SUM(Table5!O20)-SUM(Table4!O20)</f>
        <v>0</v>
      </c>
    </row>
    <row r="125" spans="1:15" ht="15" customHeight="1">
      <c r="A125" s="133"/>
      <c r="B125" s="133" t="s">
        <v>1540</v>
      </c>
      <c r="C125" s="4" t="s">
        <v>1063</v>
      </c>
      <c r="D125" s="582">
        <f>SUM(D21)-SUM(Table5!D21)-SUM(Table4!D21)</f>
        <v>0</v>
      </c>
      <c r="E125" s="582">
        <f>SUM(E21)-SUM(Table5!E21)-SUM(Table4!E21)</f>
        <v>0</v>
      </c>
      <c r="F125" s="582">
        <f>SUM(F21)-SUM(Table5!F21)-SUM(Table4!F21)</f>
        <v>0</v>
      </c>
      <c r="G125" s="582">
        <f>SUM(G21)-SUM(Table5!G21)-SUM(Table4!G21)</f>
        <v>0</v>
      </c>
      <c r="H125" s="582">
        <f>SUM(H21)-SUM(Table5!H21)-SUM(Table4!H21)</f>
        <v>0</v>
      </c>
      <c r="I125" s="582">
        <f>SUM(I21)-SUM(Table5!I21)-SUM(Table4!I21)</f>
        <v>0</v>
      </c>
      <c r="J125" s="582">
        <f>SUM(J21)-SUM(Table5!J21)-SUM(Table4!J21)</f>
        <v>0</v>
      </c>
      <c r="K125" s="582">
        <f>SUM(K21)-SUM(Table5!K21)-SUM(Table4!K21)</f>
        <v>0</v>
      </c>
      <c r="L125" s="582">
        <f>SUM(L21)-SUM(Table5!L21)-SUM(Table4!L21)</f>
        <v>0</v>
      </c>
      <c r="M125" s="582">
        <f>SUM(M21)-SUM(Table5!M21)-SUM(Table4!M21)</f>
        <v>0</v>
      </c>
      <c r="N125" s="582">
        <f>SUM(N21)-SUM(Table5!N21)-SUM(Table4!N21)</f>
        <v>0</v>
      </c>
      <c r="O125" s="582">
        <f>SUM(O21)-SUM(Table5!O21)-SUM(Table4!O21)</f>
        <v>0</v>
      </c>
    </row>
    <row r="126" spans="1:15" ht="10.5" customHeight="1">
      <c r="A126" s="133"/>
      <c r="B126" s="133" t="s">
        <v>1541</v>
      </c>
      <c r="C126" s="4" t="s">
        <v>1063</v>
      </c>
      <c r="D126" s="582">
        <f>SUM(D23)-SUM(Table5!D23)-SUM(Table4!D23)</f>
        <v>0</v>
      </c>
      <c r="E126" s="582">
        <f>SUM(E23)-SUM(Table5!E23)-SUM(Table4!E23)</f>
        <v>0</v>
      </c>
      <c r="F126" s="582">
        <f>SUM(F23)-SUM(Table5!F23)-SUM(Table4!F23)</f>
        <v>0</v>
      </c>
      <c r="G126" s="582">
        <f>SUM(G23)-SUM(Table5!G23)-SUM(Table4!G23)</f>
        <v>0</v>
      </c>
      <c r="H126" s="582">
        <f>SUM(H23)-SUM(Table5!H23)-SUM(Table4!H23)</f>
        <v>0</v>
      </c>
      <c r="I126" s="582">
        <f>SUM(I23)-SUM(Table5!I23)-SUM(Table4!I23)</f>
        <v>0</v>
      </c>
      <c r="J126" s="582">
        <f>SUM(J23)-SUM(Table5!J23)-SUM(Table4!J23)</f>
        <v>0</v>
      </c>
      <c r="K126" s="582">
        <f>SUM(K23)-SUM(Table5!K23)-SUM(Table4!K23)</f>
        <v>0</v>
      </c>
      <c r="L126" s="582">
        <f>SUM(L23)-SUM(Table5!L23)-SUM(Table4!L23)</f>
        <v>0</v>
      </c>
      <c r="M126" s="582">
        <f>SUM(M23)-SUM(Table5!M23)-SUM(Table4!M23)</f>
        <v>0</v>
      </c>
      <c r="N126" s="582">
        <f>SUM(N23)-SUM(Table5!N23)-SUM(Table4!N23)</f>
        <v>0</v>
      </c>
      <c r="O126" s="582">
        <f>SUM(O23)-SUM(Table5!O23)-SUM(Table4!O23)</f>
        <v>0</v>
      </c>
    </row>
    <row r="127" spans="1:15" ht="10.5" customHeight="1">
      <c r="A127" s="133"/>
      <c r="B127" s="133" t="s">
        <v>1542</v>
      </c>
      <c r="C127" s="4" t="s">
        <v>1063</v>
      </c>
      <c r="D127" s="582">
        <f>SUM(D24)-SUM(Table5!D24)-SUM(Table4!D24)</f>
        <v>0</v>
      </c>
      <c r="E127" s="582">
        <f>SUM(E24)-SUM(Table5!E24)-SUM(Table4!E24)</f>
        <v>0</v>
      </c>
      <c r="F127" s="582">
        <f>SUM(F24)-SUM(Table5!F24)-SUM(Table4!F24)</f>
        <v>0</v>
      </c>
      <c r="G127" s="582">
        <f>SUM(G24)-SUM(Table5!G24)-SUM(Table4!G24)</f>
        <v>0</v>
      </c>
      <c r="H127" s="582">
        <f>SUM(H24)-SUM(Table5!H24)-SUM(Table4!H24)</f>
        <v>0</v>
      </c>
      <c r="I127" s="582">
        <f>SUM(I24)-SUM(Table5!I24)-SUM(Table4!I24)</f>
        <v>0</v>
      </c>
      <c r="J127" s="582">
        <f>SUM(J24)-SUM(Table5!J24)-SUM(Table4!J24)</f>
        <v>0</v>
      </c>
      <c r="K127" s="582">
        <f>SUM(K24)-SUM(Table5!K24)-SUM(Table4!K24)</f>
        <v>0</v>
      </c>
      <c r="L127" s="582">
        <f>SUM(L24)-SUM(Table5!L24)-SUM(Table4!L24)</f>
        <v>0</v>
      </c>
      <c r="M127" s="582">
        <f>SUM(M24)-SUM(Table5!M24)-SUM(Table4!M24)</f>
        <v>0</v>
      </c>
      <c r="N127" s="582">
        <f>SUM(N24)-SUM(Table5!N24)-SUM(Table4!N24)</f>
        <v>0</v>
      </c>
      <c r="O127" s="582">
        <f>SUM(O24)-SUM(Table5!O24)-SUM(Table4!O24)</f>
        <v>0</v>
      </c>
    </row>
    <row r="128" spans="1:15" ht="10.5" customHeight="1">
      <c r="A128" s="133"/>
      <c r="B128" s="133" t="s">
        <v>1543</v>
      </c>
      <c r="C128" s="4" t="s">
        <v>1063</v>
      </c>
      <c r="D128" s="582">
        <f>SUM(D25)-SUM(Table5!D25)-SUM(Table4!D25)</f>
        <v>0</v>
      </c>
      <c r="E128" s="582">
        <f>SUM(E25)-SUM(Table5!E25)-SUM(Table4!E25)</f>
        <v>0</v>
      </c>
      <c r="F128" s="582">
        <f>SUM(F25)-SUM(Table5!F25)-SUM(Table4!F25)</f>
        <v>0</v>
      </c>
      <c r="G128" s="582">
        <f>SUM(G25)-SUM(Table5!G25)-SUM(Table4!G25)</f>
        <v>0</v>
      </c>
      <c r="H128" s="582">
        <f>SUM(H25)-SUM(Table5!H25)-SUM(Table4!H25)</f>
        <v>0</v>
      </c>
      <c r="I128" s="582">
        <f>SUM(I25)-SUM(Table5!I25)-SUM(Table4!I25)</f>
        <v>0</v>
      </c>
      <c r="J128" s="582">
        <f>SUM(J25)-SUM(Table5!J25)-SUM(Table4!J25)</f>
        <v>0</v>
      </c>
      <c r="K128" s="582">
        <f>SUM(K25)-SUM(Table5!K25)-SUM(Table4!K25)</f>
        <v>0</v>
      </c>
      <c r="L128" s="582">
        <f>SUM(L25)-SUM(Table5!L25)-SUM(Table4!L25)</f>
        <v>0</v>
      </c>
      <c r="M128" s="582">
        <f>SUM(M25)-SUM(Table5!M25)-SUM(Table4!M25)</f>
        <v>0</v>
      </c>
      <c r="N128" s="582">
        <f>SUM(N25)-SUM(Table5!N25)-SUM(Table4!N25)</f>
        <v>0</v>
      </c>
      <c r="O128" s="582">
        <f>SUM(O25)-SUM(Table5!O25)-SUM(Table4!O25)</f>
        <v>0</v>
      </c>
    </row>
    <row r="129" spans="1:15" ht="10.5" customHeight="1">
      <c r="A129" s="133"/>
      <c r="B129" s="133" t="s">
        <v>1544</v>
      </c>
      <c r="C129" s="4" t="s">
        <v>1063</v>
      </c>
      <c r="D129" s="582">
        <f>SUM(D26)-SUM(Table5!D26)-SUM(Table4!D26)</f>
        <v>0</v>
      </c>
      <c r="E129" s="582">
        <f>SUM(E26)-SUM(Table5!E26)-SUM(Table4!E26)</f>
        <v>0</v>
      </c>
      <c r="F129" s="582">
        <f>SUM(F26)-SUM(Table5!F26)-SUM(Table4!F26)</f>
        <v>0</v>
      </c>
      <c r="G129" s="582">
        <f>SUM(G26)-SUM(Table5!G26)-SUM(Table4!G26)</f>
        <v>0</v>
      </c>
      <c r="H129" s="582">
        <f>SUM(H26)-SUM(Table5!H26)-SUM(Table4!H26)</f>
        <v>0</v>
      </c>
      <c r="I129" s="582">
        <f>SUM(I26)-SUM(Table5!I26)-SUM(Table4!I26)</f>
        <v>0</v>
      </c>
      <c r="J129" s="582">
        <f>SUM(J26)-SUM(Table5!J26)-SUM(Table4!J26)</f>
        <v>0</v>
      </c>
      <c r="K129" s="582">
        <f>SUM(K26)-SUM(Table5!K26)-SUM(Table4!K26)</f>
        <v>0</v>
      </c>
      <c r="L129" s="582">
        <f>SUM(L26)-SUM(Table5!L26)-SUM(Table4!L26)</f>
        <v>0</v>
      </c>
      <c r="M129" s="582">
        <f>SUM(M26)-SUM(Table5!M26)-SUM(Table4!M26)</f>
        <v>0</v>
      </c>
      <c r="N129" s="582">
        <f>SUM(N26)-SUM(Table5!N26)-SUM(Table4!N26)</f>
        <v>0</v>
      </c>
      <c r="O129" s="582">
        <f>SUM(O26)-SUM(Table5!O26)-SUM(Table4!O26)</f>
        <v>0</v>
      </c>
    </row>
    <row r="130" spans="1:15" ht="10.5" customHeight="1">
      <c r="A130" s="133"/>
      <c r="B130" s="133" t="s">
        <v>1545</v>
      </c>
      <c r="C130" s="4" t="s">
        <v>1063</v>
      </c>
      <c r="D130" s="582">
        <f>SUM(D27)-SUM(Table5!D27)-SUM(Table4!D27)</f>
        <v>0</v>
      </c>
      <c r="E130" s="582">
        <f>SUM(E27)-SUM(Table5!E27)-SUM(Table4!E27)</f>
        <v>0</v>
      </c>
      <c r="F130" s="582">
        <f>SUM(F27)-SUM(Table5!F27)-SUM(Table4!F27)</f>
        <v>0</v>
      </c>
      <c r="G130" s="582">
        <f>SUM(G27)-SUM(Table5!G27)-SUM(Table4!G27)</f>
        <v>0</v>
      </c>
      <c r="H130" s="582">
        <f>SUM(H27)-SUM(Table5!H27)-SUM(Table4!H27)</f>
        <v>0</v>
      </c>
      <c r="I130" s="582">
        <f>SUM(I27)-SUM(Table5!I27)-SUM(Table4!I27)</f>
        <v>0</v>
      </c>
      <c r="J130" s="582">
        <f>SUM(J27)-SUM(Table5!J27)-SUM(Table4!J27)</f>
        <v>0</v>
      </c>
      <c r="K130" s="582">
        <f>SUM(K27)-SUM(Table5!K27)-SUM(Table4!K27)</f>
        <v>0</v>
      </c>
      <c r="L130" s="582">
        <f>SUM(L27)-SUM(Table5!L27)-SUM(Table4!L27)</f>
        <v>0</v>
      </c>
      <c r="M130" s="582">
        <f>SUM(M27)-SUM(Table5!M27)-SUM(Table4!M27)</f>
        <v>0</v>
      </c>
      <c r="N130" s="582">
        <f>SUM(N27)-SUM(Table5!N27)-SUM(Table4!N27)</f>
        <v>0</v>
      </c>
      <c r="O130" s="582">
        <f>SUM(O27)-SUM(Table5!O27)-SUM(Table4!O27)</f>
        <v>0</v>
      </c>
    </row>
    <row r="131" spans="1:15" ht="10.5" customHeight="1">
      <c r="A131" s="133"/>
      <c r="B131" s="133" t="s">
        <v>577</v>
      </c>
      <c r="C131" s="4" t="s">
        <v>1063</v>
      </c>
      <c r="D131" s="582">
        <f>SUM(D28)-SUM(Table5!D28)-SUM(Table4!D28)</f>
        <v>0</v>
      </c>
      <c r="E131" s="582">
        <f>SUM(E28)-SUM(Table5!E28)-SUM(Table4!E28)</f>
        <v>0</v>
      </c>
      <c r="F131" s="582">
        <f>SUM(F28)-SUM(Table5!F28)-SUM(Table4!F28)</f>
        <v>0</v>
      </c>
      <c r="G131" s="582">
        <f>SUM(G28)-SUM(Table5!G28)-SUM(Table4!G28)</f>
        <v>0</v>
      </c>
      <c r="H131" s="582">
        <f>SUM(H28)-SUM(Table5!H28)-SUM(Table4!H28)</f>
        <v>0</v>
      </c>
      <c r="I131" s="582">
        <f>SUM(I28)-SUM(Table5!I28)-SUM(Table4!I28)</f>
        <v>0</v>
      </c>
      <c r="J131" s="582">
        <f>SUM(J28)-SUM(Table5!J28)-SUM(Table4!J28)</f>
        <v>0</v>
      </c>
      <c r="K131" s="582">
        <f>SUM(K28)-SUM(Table5!K28)-SUM(Table4!K28)</f>
        <v>0</v>
      </c>
      <c r="L131" s="582">
        <f>SUM(L28)-SUM(Table5!L28)-SUM(Table4!L28)</f>
        <v>0</v>
      </c>
      <c r="M131" s="582">
        <f>SUM(M28)-SUM(Table5!M28)-SUM(Table4!M28)</f>
        <v>0</v>
      </c>
      <c r="N131" s="582">
        <f>SUM(N28)-SUM(Table5!N28)-SUM(Table4!N28)</f>
        <v>0</v>
      </c>
      <c r="O131" s="582">
        <f>SUM(O28)-SUM(Table5!O28)-SUM(Table4!O28)</f>
        <v>0</v>
      </c>
    </row>
    <row r="132" spans="1:15" ht="10.5" customHeight="1">
      <c r="A132" s="133"/>
      <c r="B132" s="133" t="s">
        <v>578</v>
      </c>
      <c r="C132" s="4" t="s">
        <v>1063</v>
      </c>
      <c r="D132" s="582">
        <f>SUM(D29)-SUM(Table5!D29)-SUM(Table4!D29)</f>
        <v>0</v>
      </c>
      <c r="E132" s="582">
        <f>SUM(E29)-SUM(Table5!E29)-SUM(Table4!E29)</f>
        <v>0</v>
      </c>
      <c r="F132" s="582">
        <f>SUM(F29)-SUM(Table5!F29)-SUM(Table4!F29)</f>
        <v>0</v>
      </c>
      <c r="G132" s="582">
        <f>SUM(G29)-SUM(Table5!G29)-SUM(Table4!G29)</f>
        <v>0</v>
      </c>
      <c r="H132" s="582">
        <f>SUM(H29)-SUM(Table5!H29)-SUM(Table4!H29)</f>
        <v>0</v>
      </c>
      <c r="I132" s="582">
        <f>SUM(I29)-SUM(Table5!I29)-SUM(Table4!I29)</f>
        <v>0</v>
      </c>
      <c r="J132" s="582">
        <f>SUM(J29)-SUM(Table5!J29)-SUM(Table4!J29)</f>
        <v>0</v>
      </c>
      <c r="K132" s="582">
        <f>SUM(K29)-SUM(Table5!K29)-SUM(Table4!K29)</f>
        <v>0</v>
      </c>
      <c r="L132" s="582">
        <f>SUM(L29)-SUM(Table5!L29)-SUM(Table4!L29)</f>
        <v>0</v>
      </c>
      <c r="M132" s="582">
        <f>SUM(M29)-SUM(Table5!M29)-SUM(Table4!M29)</f>
        <v>0</v>
      </c>
      <c r="N132" s="582">
        <f>SUM(N29)-SUM(Table5!N29)-SUM(Table4!N29)</f>
        <v>0</v>
      </c>
      <c r="O132" s="582">
        <f>SUM(O29)-SUM(Table5!O29)-SUM(Table4!O29)</f>
        <v>0</v>
      </c>
    </row>
    <row r="133" spans="1:15" ht="15" customHeight="1">
      <c r="A133" s="133"/>
      <c r="B133" s="133" t="s">
        <v>579</v>
      </c>
      <c r="C133" s="4" t="s">
        <v>1063</v>
      </c>
      <c r="D133" s="582">
        <f>SUM(D30)-SUM(Table5!D30)-SUM(Table4!D30)</f>
        <v>0</v>
      </c>
      <c r="E133" s="582">
        <f>SUM(E30)-SUM(Table5!E30)-SUM(Table4!E30)</f>
        <v>0</v>
      </c>
      <c r="F133" s="582">
        <f>SUM(F30)-SUM(Table5!F30)-SUM(Table4!F30)</f>
        <v>0</v>
      </c>
      <c r="G133" s="582">
        <f>SUM(G30)-SUM(Table5!G30)-SUM(Table4!G30)</f>
        <v>0</v>
      </c>
      <c r="H133" s="582">
        <f>SUM(H30)-SUM(Table5!H30)-SUM(Table4!H30)</f>
        <v>0</v>
      </c>
      <c r="I133" s="582">
        <f>SUM(I30)-SUM(Table5!I30)-SUM(Table4!I30)</f>
        <v>0</v>
      </c>
      <c r="J133" s="582">
        <f>SUM(J30)-SUM(Table5!J30)-SUM(Table4!J30)</f>
        <v>0</v>
      </c>
      <c r="K133" s="582">
        <f>SUM(K30)-SUM(Table5!K30)-SUM(Table4!K30)</f>
        <v>0</v>
      </c>
      <c r="L133" s="582">
        <f>SUM(L30)-SUM(Table5!L30)-SUM(Table4!L30)</f>
        <v>0</v>
      </c>
      <c r="M133" s="582">
        <f>SUM(M30)-SUM(Table5!M30)-SUM(Table4!M30)</f>
        <v>0</v>
      </c>
      <c r="N133" s="582">
        <f>SUM(N30)-SUM(Table5!N30)-SUM(Table4!N30)</f>
        <v>0</v>
      </c>
      <c r="O133" s="582">
        <f>SUM(O30)-SUM(Table5!O30)-SUM(Table4!O30)</f>
        <v>0</v>
      </c>
    </row>
    <row r="134" spans="1:15" ht="10.5" customHeight="1">
      <c r="A134" s="133"/>
      <c r="B134" s="133" t="s">
        <v>580</v>
      </c>
      <c r="C134" s="4" t="s">
        <v>1063</v>
      </c>
      <c r="D134" s="582">
        <f>SUM(D31)-SUM(Table5!D31)-SUM(Table4!D31)</f>
        <v>0</v>
      </c>
      <c r="E134" s="582">
        <f>SUM(E31)-SUM(Table5!E31)-SUM(Table4!E31)</f>
        <v>0</v>
      </c>
      <c r="F134" s="582">
        <f>SUM(F31)-SUM(Table5!F31)-SUM(Table4!F31)</f>
        <v>0</v>
      </c>
      <c r="G134" s="582">
        <f>SUM(G31)-SUM(Table5!G31)-SUM(Table4!G31)</f>
        <v>0</v>
      </c>
      <c r="H134" s="582">
        <f>SUM(H31)-SUM(Table5!H31)-SUM(Table4!H31)</f>
        <v>0</v>
      </c>
      <c r="I134" s="582">
        <f>SUM(I31)-SUM(Table5!I31)-SUM(Table4!I31)</f>
        <v>0</v>
      </c>
      <c r="J134" s="582">
        <f>SUM(J31)-SUM(Table5!J31)-SUM(Table4!J31)</f>
        <v>0</v>
      </c>
      <c r="K134" s="582">
        <f>SUM(K31)-SUM(Table5!K31)-SUM(Table4!K31)</f>
        <v>0</v>
      </c>
      <c r="L134" s="582">
        <f>SUM(L31)-SUM(Table5!L31)-SUM(Table4!L31)</f>
        <v>0</v>
      </c>
      <c r="M134" s="582">
        <f>SUM(M31)-SUM(Table5!M31)-SUM(Table4!M31)</f>
        <v>0</v>
      </c>
      <c r="N134" s="582">
        <f>SUM(N31)-SUM(Table5!N31)-SUM(Table4!N31)</f>
        <v>0</v>
      </c>
      <c r="O134" s="582">
        <f>SUM(O31)-SUM(Table5!O31)-SUM(Table4!O31)</f>
        <v>0</v>
      </c>
    </row>
    <row r="135" spans="1:15" ht="10.5" customHeight="1">
      <c r="A135" s="133"/>
      <c r="B135" s="133" t="s">
        <v>893</v>
      </c>
      <c r="C135" s="4" t="s">
        <v>1063</v>
      </c>
      <c r="D135" s="582">
        <f>SUM(D32)-SUM(Table5!D32)-SUM(Table4!D32)</f>
        <v>0</v>
      </c>
      <c r="E135" s="582">
        <f>SUM(E32)-SUM(Table5!E32)-SUM(Table4!E32)</f>
        <v>0</v>
      </c>
      <c r="F135" s="582">
        <f>SUM(F32)-SUM(Table5!F32)-SUM(Table4!F32)</f>
        <v>0</v>
      </c>
      <c r="G135" s="582">
        <f>SUM(G32)-SUM(Table5!G32)-SUM(Table4!G32)</f>
        <v>0</v>
      </c>
      <c r="H135" s="582">
        <f>SUM(H32)-SUM(Table5!H32)-SUM(Table4!H32)</f>
        <v>0</v>
      </c>
      <c r="I135" s="582">
        <f>SUM(I32)-SUM(Table5!I32)-SUM(Table4!I32)</f>
        <v>0</v>
      </c>
      <c r="J135" s="582">
        <f>SUM(J32)-SUM(Table5!J32)-SUM(Table4!J32)</f>
        <v>0</v>
      </c>
      <c r="K135" s="582">
        <f>SUM(K32)-SUM(Table5!K32)-SUM(Table4!K32)</f>
        <v>0</v>
      </c>
      <c r="L135" s="582">
        <f>SUM(L32)-SUM(Table5!L32)-SUM(Table4!L32)</f>
        <v>0</v>
      </c>
      <c r="M135" s="582">
        <f>SUM(M32)-SUM(Table5!M32)-SUM(Table4!M32)</f>
        <v>0</v>
      </c>
      <c r="N135" s="582">
        <f>SUM(N32)-SUM(Table5!N32)-SUM(Table4!N32)</f>
        <v>0</v>
      </c>
      <c r="O135" s="582">
        <f>SUM(O32)-SUM(Table5!O32)-SUM(Table4!O32)</f>
        <v>0</v>
      </c>
    </row>
    <row r="136" spans="1:15" ht="10.5" customHeight="1">
      <c r="A136" s="133"/>
      <c r="B136" s="133" t="s">
        <v>863</v>
      </c>
      <c r="C136" s="4" t="s">
        <v>1063</v>
      </c>
      <c r="D136" s="582">
        <f>SUM(D33)-SUM(Table5!D33)-SUM(Table4!D33)</f>
        <v>0</v>
      </c>
      <c r="E136" s="582">
        <f>SUM(E33)-SUM(Table5!E33)-SUM(Table4!E33)</f>
        <v>0</v>
      </c>
      <c r="F136" s="582">
        <f>SUM(F33)-SUM(Table5!F33)-SUM(Table4!F33)</f>
        <v>0</v>
      </c>
      <c r="G136" s="582">
        <f>SUM(G33)-SUM(Table5!G33)-SUM(Table4!G33)</f>
        <v>0</v>
      </c>
      <c r="H136" s="582">
        <f>SUM(H33)-SUM(Table5!H33)-SUM(Table4!H33)</f>
        <v>0</v>
      </c>
      <c r="I136" s="582">
        <f>SUM(I33)-SUM(Table5!I33)-SUM(Table4!I33)</f>
        <v>0</v>
      </c>
      <c r="J136" s="582">
        <f>SUM(J33)-SUM(Table5!J33)-SUM(Table4!J33)</f>
        <v>0</v>
      </c>
      <c r="K136" s="582">
        <f>SUM(K33)-SUM(Table5!K33)-SUM(Table4!K33)</f>
        <v>0</v>
      </c>
      <c r="L136" s="582">
        <f>SUM(L33)-SUM(Table5!L33)-SUM(Table4!L33)</f>
        <v>0</v>
      </c>
      <c r="M136" s="582">
        <f>SUM(M33)-SUM(Table5!M33)-SUM(Table4!M33)</f>
        <v>0</v>
      </c>
      <c r="N136" s="582">
        <f>SUM(N33)-SUM(Table5!N33)-SUM(Table4!N33)</f>
        <v>0</v>
      </c>
      <c r="O136" s="582">
        <f>SUM(O33)-SUM(Table5!O33)-SUM(Table4!O33)</f>
        <v>0</v>
      </c>
    </row>
    <row r="137" spans="1:15" ht="10.5" customHeight="1">
      <c r="A137" s="133"/>
      <c r="B137" s="133" t="s">
        <v>864</v>
      </c>
      <c r="C137" s="4" t="s">
        <v>1063</v>
      </c>
      <c r="D137" s="582">
        <f>SUM(D34)-SUM(Table5!D34)-SUM(Table4!D34)</f>
        <v>0</v>
      </c>
      <c r="E137" s="582">
        <f>SUM(E34)-SUM(Table5!E34)-SUM(Table4!E34)</f>
        <v>0</v>
      </c>
      <c r="F137" s="582">
        <f>SUM(F34)-SUM(Table5!F34)-SUM(Table4!F34)</f>
        <v>0</v>
      </c>
      <c r="G137" s="582">
        <f>SUM(G34)-SUM(Table5!G34)-SUM(Table4!G34)</f>
        <v>0</v>
      </c>
      <c r="H137" s="582">
        <f>SUM(H34)-SUM(Table5!H34)-SUM(Table4!H34)</f>
        <v>0</v>
      </c>
      <c r="I137" s="582">
        <f>SUM(I34)-SUM(Table5!I34)-SUM(Table4!I34)</f>
        <v>0</v>
      </c>
      <c r="J137" s="582">
        <f>SUM(J34)-SUM(Table5!J34)-SUM(Table4!J34)</f>
        <v>0</v>
      </c>
      <c r="K137" s="582">
        <f>SUM(K34)-SUM(Table5!K34)-SUM(Table4!K34)</f>
        <v>0</v>
      </c>
      <c r="L137" s="582">
        <f>SUM(L34)-SUM(Table5!L34)-SUM(Table4!L34)</f>
        <v>0</v>
      </c>
      <c r="M137" s="582">
        <f>SUM(M34)-SUM(Table5!M34)-SUM(Table4!M34)</f>
        <v>0</v>
      </c>
      <c r="N137" s="582">
        <f>SUM(N34)-SUM(Table5!N34)-SUM(Table4!N34)</f>
        <v>0</v>
      </c>
      <c r="O137" s="582">
        <f>SUM(O34)-SUM(Table5!O34)-SUM(Table4!O34)</f>
        <v>0</v>
      </c>
    </row>
    <row r="138" spans="1:15" ht="10.5" customHeight="1">
      <c r="A138" s="133"/>
      <c r="B138" s="133" t="s">
        <v>865</v>
      </c>
      <c r="C138" s="4" t="s">
        <v>1063</v>
      </c>
      <c r="D138" s="582">
        <f>SUM(D35)-SUM(Table5!D35)-SUM(Table4!D35)</f>
        <v>0</v>
      </c>
      <c r="E138" s="582">
        <f>SUM(E35)-SUM(Table5!E35)-SUM(Table4!E35)</f>
        <v>0</v>
      </c>
      <c r="F138" s="582">
        <f>SUM(F35)-SUM(Table5!F35)-SUM(Table4!F35)</f>
        <v>0</v>
      </c>
      <c r="G138" s="582">
        <f>SUM(G35)-SUM(Table5!G35)-SUM(Table4!G35)</f>
        <v>0</v>
      </c>
      <c r="H138" s="582">
        <f>SUM(H35)-SUM(Table5!H35)-SUM(Table4!H35)</f>
        <v>0</v>
      </c>
      <c r="I138" s="582">
        <f>SUM(I35)-SUM(Table5!I35)-SUM(Table4!I35)</f>
        <v>0</v>
      </c>
      <c r="J138" s="582">
        <f>SUM(J35)-SUM(Table5!J35)-SUM(Table4!J35)</f>
        <v>0</v>
      </c>
      <c r="K138" s="582">
        <f>SUM(K35)-SUM(Table5!K35)-SUM(Table4!K35)</f>
        <v>0</v>
      </c>
      <c r="L138" s="582">
        <f>SUM(L35)-SUM(Table5!L35)-SUM(Table4!L35)</f>
        <v>0</v>
      </c>
      <c r="M138" s="582">
        <f>SUM(M35)-SUM(Table5!M35)-SUM(Table4!M35)</f>
        <v>0</v>
      </c>
      <c r="N138" s="582">
        <f>SUM(N35)-SUM(Table5!N35)-SUM(Table4!N35)</f>
        <v>0</v>
      </c>
      <c r="O138" s="582">
        <f>SUM(O35)-SUM(Table5!O35)-SUM(Table4!O35)</f>
        <v>0</v>
      </c>
    </row>
    <row r="139" spans="1:15" ht="10.5" customHeight="1">
      <c r="A139" s="133"/>
      <c r="B139" s="133" t="s">
        <v>866</v>
      </c>
      <c r="C139" s="4" t="s">
        <v>1063</v>
      </c>
      <c r="D139" s="582">
        <f>SUM(D36)-SUM(Table5!D36)-SUM(Table4!D36)</f>
        <v>0</v>
      </c>
      <c r="E139" s="582">
        <f>SUM(E36)-SUM(Table5!E36)-SUM(Table4!E36)</f>
        <v>0</v>
      </c>
      <c r="F139" s="582">
        <f>SUM(F36)-SUM(Table5!F36)-SUM(Table4!F36)</f>
        <v>0</v>
      </c>
      <c r="G139" s="582">
        <f>SUM(G36)-SUM(Table5!G36)-SUM(Table4!G36)</f>
        <v>0</v>
      </c>
      <c r="H139" s="582">
        <f>SUM(H36)-SUM(Table5!H36)-SUM(Table4!H36)</f>
        <v>0</v>
      </c>
      <c r="I139" s="582">
        <f>SUM(I36)-SUM(Table5!I36)-SUM(Table4!I36)</f>
        <v>0</v>
      </c>
      <c r="J139" s="582">
        <f>SUM(J36)-SUM(Table5!J36)-SUM(Table4!J36)</f>
        <v>0</v>
      </c>
      <c r="K139" s="582">
        <f>SUM(K36)-SUM(Table5!K36)-SUM(Table4!K36)</f>
        <v>0</v>
      </c>
      <c r="L139" s="582">
        <f>SUM(L36)-SUM(Table5!L36)-SUM(Table4!L36)</f>
        <v>0</v>
      </c>
      <c r="M139" s="582">
        <f>SUM(M36)-SUM(Table5!M36)-SUM(Table4!M36)</f>
        <v>0</v>
      </c>
      <c r="N139" s="582">
        <f>SUM(N36)-SUM(Table5!N36)-SUM(Table4!N36)</f>
        <v>0</v>
      </c>
      <c r="O139" s="582">
        <f>SUM(O36)-SUM(Table5!O36)-SUM(Table4!O36)</f>
        <v>0</v>
      </c>
    </row>
    <row r="140" spans="1:15" ht="10.5" customHeight="1">
      <c r="A140" s="133"/>
      <c r="B140" s="133" t="s">
        <v>867</v>
      </c>
      <c r="C140" s="4" t="s">
        <v>1063</v>
      </c>
      <c r="D140" s="582">
        <f>SUM(D37)-SUM(Table5!D37)-SUM(Table4!D37)</f>
        <v>0</v>
      </c>
      <c r="E140" s="582">
        <f>SUM(E37)-SUM(Table5!E37)-SUM(Table4!E37)</f>
        <v>0</v>
      </c>
      <c r="F140" s="582">
        <f>SUM(F37)-SUM(Table5!F37)-SUM(Table4!F37)</f>
        <v>0</v>
      </c>
      <c r="G140" s="582">
        <f>SUM(G37)-SUM(Table5!G37)-SUM(Table4!G37)</f>
        <v>0</v>
      </c>
      <c r="H140" s="582">
        <f>SUM(H37)-SUM(Table5!H37)-SUM(Table4!H37)</f>
        <v>0</v>
      </c>
      <c r="I140" s="582">
        <f>SUM(I37)-SUM(Table5!I37)-SUM(Table4!I37)</f>
        <v>0</v>
      </c>
      <c r="J140" s="582">
        <f>SUM(J37)-SUM(Table5!J37)-SUM(Table4!J37)</f>
        <v>0</v>
      </c>
      <c r="K140" s="582">
        <f>SUM(K37)-SUM(Table5!K37)-SUM(Table4!K37)</f>
        <v>0</v>
      </c>
      <c r="L140" s="582">
        <f>SUM(L37)-SUM(Table5!L37)-SUM(Table4!L37)</f>
        <v>0</v>
      </c>
      <c r="M140" s="582">
        <f>SUM(M37)-SUM(Table5!M37)-SUM(Table4!M37)</f>
        <v>0</v>
      </c>
      <c r="N140" s="582">
        <f>SUM(N37)-SUM(Table5!N37)-SUM(Table4!N37)</f>
        <v>0</v>
      </c>
      <c r="O140" s="582">
        <f>SUM(O37)-SUM(Table5!O37)-SUM(Table4!O37)</f>
        <v>0</v>
      </c>
    </row>
    <row r="141" spans="1:15" ht="15" customHeight="1">
      <c r="A141" s="133"/>
      <c r="B141" s="133" t="s">
        <v>167</v>
      </c>
      <c r="C141" s="4" t="s">
        <v>1063</v>
      </c>
      <c r="D141" s="582">
        <f>SUM(D38)-SUM(Table5!D38)-SUM(Table4!D38)</f>
        <v>0</v>
      </c>
      <c r="E141" s="582">
        <f>SUM(E38)-SUM(Table5!E38)-SUM(Table4!E38)</f>
        <v>0</v>
      </c>
      <c r="F141" s="582">
        <f>SUM(F38)-SUM(Table5!F38)-SUM(Table4!F38)</f>
        <v>0</v>
      </c>
      <c r="G141" s="582">
        <f>SUM(G38)-SUM(Table5!G38)-SUM(Table4!G38)</f>
        <v>0</v>
      </c>
      <c r="H141" s="582">
        <f>SUM(H38)-SUM(Table5!H38)-SUM(Table4!H38)</f>
        <v>0</v>
      </c>
      <c r="I141" s="582">
        <f>SUM(I38)-SUM(Table5!I38)-SUM(Table4!I38)</f>
        <v>0</v>
      </c>
      <c r="J141" s="582">
        <f>SUM(J38)-SUM(Table5!J38)-SUM(Table4!J38)</f>
        <v>0</v>
      </c>
      <c r="K141" s="582">
        <f>SUM(K38)-SUM(Table5!K38)-SUM(Table4!K38)</f>
        <v>0</v>
      </c>
      <c r="L141" s="582">
        <f>SUM(L38)-SUM(Table5!L38)-SUM(Table4!L38)</f>
        <v>0</v>
      </c>
      <c r="M141" s="582">
        <f>SUM(M38)-SUM(Table5!M38)-SUM(Table4!M38)</f>
        <v>0</v>
      </c>
      <c r="N141" s="582">
        <f>SUM(N38)-SUM(Table5!N38)-SUM(Table4!N38)</f>
        <v>0</v>
      </c>
      <c r="O141" s="582">
        <f>SUM(O38)-SUM(Table5!O38)-SUM(Table4!O38)</f>
        <v>0</v>
      </c>
    </row>
    <row r="142" spans="1:15" ht="10.5" customHeight="1">
      <c r="A142" s="133"/>
      <c r="B142" s="133" t="s">
        <v>168</v>
      </c>
      <c r="C142" s="4" t="s">
        <v>1063</v>
      </c>
      <c r="D142" s="582">
        <f>SUM(D40)-SUM(Table5!D40)-SUM(Table4!D40)</f>
        <v>0</v>
      </c>
      <c r="E142" s="582">
        <f>SUM(E40)-SUM(Table5!E40)-SUM(Table4!E40)</f>
        <v>0</v>
      </c>
      <c r="F142" s="582">
        <f>SUM(F40)-SUM(Table5!F40)-SUM(Table4!F40)</f>
        <v>0</v>
      </c>
      <c r="G142" s="582">
        <f>SUM(G40)-SUM(Table5!G40)-SUM(Table4!G40)</f>
        <v>0</v>
      </c>
      <c r="H142" s="582">
        <f>SUM(H40)-SUM(Table5!H40)-SUM(Table4!H40)</f>
        <v>0</v>
      </c>
      <c r="I142" s="582">
        <f>SUM(I40)-SUM(Table5!I40)-SUM(Table4!I40)</f>
        <v>0</v>
      </c>
      <c r="J142" s="582">
        <f>SUM(J40)-SUM(Table5!J40)-SUM(Table4!J40)</f>
        <v>0</v>
      </c>
      <c r="K142" s="582">
        <f>SUM(K40)-SUM(Table5!K40)-SUM(Table4!K40)</f>
        <v>0</v>
      </c>
      <c r="L142" s="582">
        <f>SUM(L40)-SUM(Table5!L40)-SUM(Table4!L40)</f>
        <v>0</v>
      </c>
      <c r="M142" s="582">
        <f>SUM(M40)-SUM(Table5!M40)-SUM(Table4!M40)</f>
        <v>0</v>
      </c>
      <c r="N142" s="582">
        <f>SUM(N40)-SUM(Table5!N40)-SUM(Table4!N40)</f>
        <v>0</v>
      </c>
      <c r="O142" s="582">
        <f>SUM(O40)-SUM(Table5!O40)-SUM(Table4!O40)</f>
        <v>0</v>
      </c>
    </row>
    <row r="143" spans="1:15" ht="10.5" customHeight="1">
      <c r="A143" s="133"/>
      <c r="B143" s="133" t="s">
        <v>169</v>
      </c>
      <c r="C143" s="4" t="s">
        <v>1063</v>
      </c>
      <c r="D143" s="582">
        <f>SUM(D41)-SUM(Table5!D41)-SUM(Table4!D41)</f>
        <v>0</v>
      </c>
      <c r="E143" s="582">
        <f>SUM(E41)-SUM(Table5!E41)-SUM(Table4!E41)</f>
        <v>0</v>
      </c>
      <c r="F143" s="582">
        <f>SUM(F41)-SUM(Table5!F41)-SUM(Table4!F41)</f>
        <v>0</v>
      </c>
      <c r="G143" s="582">
        <f>SUM(G41)-SUM(Table5!G41)-SUM(Table4!G41)</f>
        <v>0</v>
      </c>
      <c r="H143" s="582">
        <f>SUM(H41)-SUM(Table5!H41)-SUM(Table4!H41)</f>
        <v>0</v>
      </c>
      <c r="I143" s="582">
        <f>SUM(I41)-SUM(Table5!I41)-SUM(Table4!I41)</f>
        <v>0</v>
      </c>
      <c r="J143" s="582">
        <f>SUM(J41)-SUM(Table5!J41)-SUM(Table4!J41)</f>
        <v>0</v>
      </c>
      <c r="K143" s="582">
        <f>SUM(K41)-SUM(Table5!K41)-SUM(Table4!K41)</f>
        <v>0</v>
      </c>
      <c r="L143" s="582">
        <f>SUM(L41)-SUM(Table5!L41)-SUM(Table4!L41)</f>
        <v>0</v>
      </c>
      <c r="M143" s="582">
        <f>SUM(M41)-SUM(Table5!M41)-SUM(Table4!M41)</f>
        <v>0</v>
      </c>
      <c r="N143" s="582">
        <f>SUM(N41)-SUM(Table5!N41)-SUM(Table4!N41)</f>
        <v>0</v>
      </c>
      <c r="O143" s="582">
        <f>SUM(O41)-SUM(Table5!O41)-SUM(Table4!O41)</f>
        <v>0</v>
      </c>
    </row>
    <row r="144" spans="1:15" ht="10.5" customHeight="1">
      <c r="A144" s="133"/>
      <c r="B144" s="133" t="s">
        <v>170</v>
      </c>
      <c r="C144" s="4" t="s">
        <v>1063</v>
      </c>
      <c r="D144" s="582">
        <f>SUM(D42)-SUM(Table5!D42)-SUM(Table4!D42)</f>
        <v>0</v>
      </c>
      <c r="E144" s="582">
        <f>SUM(E42)-SUM(Table5!E42)-SUM(Table4!E42)</f>
        <v>0</v>
      </c>
      <c r="F144" s="582">
        <f>SUM(F42)-SUM(Table5!F42)-SUM(Table4!F42)</f>
        <v>0</v>
      </c>
      <c r="G144" s="582">
        <f>SUM(G42)-SUM(Table5!G42)-SUM(Table4!G42)</f>
        <v>0</v>
      </c>
      <c r="H144" s="582">
        <f>SUM(H42)-SUM(Table5!H42)-SUM(Table4!H42)</f>
        <v>0</v>
      </c>
      <c r="I144" s="582">
        <f>SUM(I42)-SUM(Table5!I42)-SUM(Table4!I42)</f>
        <v>0</v>
      </c>
      <c r="J144" s="582">
        <f>SUM(J42)-SUM(Table5!J42)-SUM(Table4!J42)</f>
        <v>0</v>
      </c>
      <c r="K144" s="582">
        <f>SUM(K42)-SUM(Table5!K42)-SUM(Table4!K42)</f>
        <v>0</v>
      </c>
      <c r="L144" s="582">
        <f>SUM(L42)-SUM(Table5!L42)-SUM(Table4!L42)</f>
        <v>0</v>
      </c>
      <c r="M144" s="582">
        <f>SUM(M42)-SUM(Table5!M42)-SUM(Table4!M42)</f>
        <v>0</v>
      </c>
      <c r="N144" s="582">
        <f>SUM(N42)-SUM(Table5!N42)-SUM(Table4!N42)</f>
        <v>0</v>
      </c>
      <c r="O144" s="582">
        <f>SUM(O42)-SUM(Table5!O42)-SUM(Table4!O42)</f>
        <v>0</v>
      </c>
    </row>
    <row r="145" spans="1:15" ht="10.5" customHeight="1">
      <c r="A145" s="133"/>
      <c r="B145" s="133" t="s">
        <v>171</v>
      </c>
      <c r="C145" s="4" t="s">
        <v>1063</v>
      </c>
      <c r="D145" s="582">
        <f>SUM(D43)-SUM(Table5!D43)-SUM(Table4!D43)</f>
        <v>0</v>
      </c>
      <c r="E145" s="582">
        <f>SUM(E43)-SUM(Table5!E43)-SUM(Table4!E43)</f>
        <v>0</v>
      </c>
      <c r="F145" s="582">
        <f>SUM(F43)-SUM(Table5!F43)-SUM(Table4!F43)</f>
        <v>0</v>
      </c>
      <c r="G145" s="582">
        <f>SUM(G43)-SUM(Table5!G43)-SUM(Table4!G43)</f>
        <v>0</v>
      </c>
      <c r="H145" s="582">
        <f>SUM(H43)-SUM(Table5!H43)-SUM(Table4!H43)</f>
        <v>0</v>
      </c>
      <c r="I145" s="582">
        <f>SUM(I43)-SUM(Table5!I43)-SUM(Table4!I43)</f>
        <v>0</v>
      </c>
      <c r="J145" s="582">
        <f>SUM(J43)-SUM(Table5!J43)-SUM(Table4!J43)</f>
        <v>0</v>
      </c>
      <c r="K145" s="582">
        <f>SUM(K43)-SUM(Table5!K43)-SUM(Table4!K43)</f>
        <v>0</v>
      </c>
      <c r="L145" s="582">
        <f>SUM(L43)-SUM(Table5!L43)-SUM(Table4!L43)</f>
        <v>0</v>
      </c>
      <c r="M145" s="582">
        <f>SUM(M43)-SUM(Table5!M43)-SUM(Table4!M43)</f>
        <v>0</v>
      </c>
      <c r="N145" s="582">
        <f>SUM(N43)-SUM(Table5!N43)-SUM(Table4!N43)</f>
        <v>0</v>
      </c>
      <c r="O145" s="582">
        <f>SUM(O43)-SUM(Table5!O43)-SUM(Table4!O43)</f>
        <v>0</v>
      </c>
    </row>
    <row r="146" spans="1:15" ht="10.5" customHeight="1">
      <c r="A146" s="133"/>
      <c r="B146" s="133" t="s">
        <v>179</v>
      </c>
      <c r="C146" s="4" t="s">
        <v>1063</v>
      </c>
      <c r="D146" s="582">
        <f>SUM(D44)-SUM(Table5!D44)-SUM(Table4!D44)</f>
        <v>0</v>
      </c>
      <c r="E146" s="582">
        <f>SUM(E44)-SUM(Table5!E44)-SUM(Table4!E44)</f>
        <v>0</v>
      </c>
      <c r="F146" s="582">
        <f>SUM(F44)-SUM(Table5!F44)-SUM(Table4!F44)</f>
        <v>0</v>
      </c>
      <c r="G146" s="582">
        <f>SUM(G44)-SUM(Table5!G44)-SUM(Table4!G44)</f>
        <v>0</v>
      </c>
      <c r="H146" s="582">
        <f>SUM(H44)-SUM(Table5!H44)-SUM(Table4!H44)</f>
        <v>0</v>
      </c>
      <c r="I146" s="582">
        <f>SUM(I44)-SUM(Table5!I44)-SUM(Table4!I44)</f>
        <v>0</v>
      </c>
      <c r="J146" s="582">
        <f>SUM(J44)-SUM(Table5!J44)-SUM(Table4!J44)</f>
        <v>0</v>
      </c>
      <c r="K146" s="582">
        <f>SUM(K44)-SUM(Table5!K44)-SUM(Table4!K44)</f>
        <v>0</v>
      </c>
      <c r="L146" s="582">
        <f>SUM(L44)-SUM(Table5!L44)-SUM(Table4!L44)</f>
        <v>0</v>
      </c>
      <c r="M146" s="582">
        <f>SUM(M44)-SUM(Table5!M44)-SUM(Table4!M44)</f>
        <v>0</v>
      </c>
      <c r="N146" s="582">
        <f>SUM(N44)-SUM(Table5!N44)-SUM(Table4!N44)</f>
        <v>0</v>
      </c>
      <c r="O146" s="582">
        <f>SUM(O44)-SUM(Table5!O44)-SUM(Table4!O44)</f>
        <v>0</v>
      </c>
    </row>
    <row r="147" spans="1:15" ht="10.5" customHeight="1">
      <c r="A147" s="133"/>
      <c r="B147" s="133" t="s">
        <v>180</v>
      </c>
      <c r="C147" s="4" t="s">
        <v>1063</v>
      </c>
      <c r="D147" s="582">
        <f>SUM(D45)-SUM(Table5!D45)-SUM(Table4!D45)</f>
        <v>0</v>
      </c>
      <c r="E147" s="582">
        <f>SUM(E45)-SUM(Table5!E45)-SUM(Table4!E45)</f>
        <v>0</v>
      </c>
      <c r="F147" s="582">
        <f>SUM(F45)-SUM(Table5!F45)-SUM(Table4!F45)</f>
        <v>0</v>
      </c>
      <c r="G147" s="582">
        <f>SUM(G45)-SUM(Table5!G45)-SUM(Table4!G45)</f>
        <v>0</v>
      </c>
      <c r="H147" s="582">
        <f>SUM(H45)-SUM(Table5!H45)-SUM(Table4!H45)</f>
        <v>0</v>
      </c>
      <c r="I147" s="582">
        <f>SUM(I45)-SUM(Table5!I45)-SUM(Table4!I45)</f>
        <v>0</v>
      </c>
      <c r="J147" s="582">
        <f>SUM(J45)-SUM(Table5!J45)-SUM(Table4!J45)</f>
        <v>0</v>
      </c>
      <c r="K147" s="582">
        <f>SUM(K45)-SUM(Table5!K45)-SUM(Table4!K45)</f>
        <v>0</v>
      </c>
      <c r="L147" s="582">
        <f>SUM(L45)-SUM(Table5!L45)-SUM(Table4!L45)</f>
        <v>0</v>
      </c>
      <c r="M147" s="582">
        <f>SUM(M45)-SUM(Table5!M45)-SUM(Table4!M45)</f>
        <v>0</v>
      </c>
      <c r="N147" s="582">
        <f>SUM(N45)-SUM(Table5!N45)-SUM(Table4!N45)</f>
        <v>0</v>
      </c>
      <c r="O147" s="582">
        <f>SUM(O45)-SUM(Table5!O45)-SUM(Table4!O45)</f>
        <v>0</v>
      </c>
    </row>
    <row r="148" spans="1:15" ht="10.5" customHeight="1">
      <c r="A148" s="133"/>
      <c r="B148" s="133" t="s">
        <v>183</v>
      </c>
      <c r="C148" s="4" t="s">
        <v>1063</v>
      </c>
      <c r="D148" s="582">
        <f>SUM(D46)-SUM(Table5!D46)-SUM(Table4!D46)</f>
        <v>0</v>
      </c>
      <c r="E148" s="582">
        <f>SUM(E46)-SUM(Table5!E46)-SUM(Table4!E46)</f>
        <v>0</v>
      </c>
      <c r="F148" s="582">
        <f>SUM(F46)-SUM(Table5!F46)-SUM(Table4!F46)</f>
        <v>0</v>
      </c>
      <c r="G148" s="582">
        <f>SUM(G46)-SUM(Table5!G46)-SUM(Table4!G46)</f>
        <v>0</v>
      </c>
      <c r="H148" s="582">
        <f>SUM(H46)-SUM(Table5!H46)-SUM(Table4!H46)</f>
        <v>0</v>
      </c>
      <c r="I148" s="582">
        <f>SUM(I46)-SUM(Table5!I46)-SUM(Table4!I46)</f>
        <v>0</v>
      </c>
      <c r="J148" s="582">
        <f>SUM(J46)-SUM(Table5!J46)-SUM(Table4!J46)</f>
        <v>0</v>
      </c>
      <c r="K148" s="582">
        <f>SUM(K46)-SUM(Table5!K46)-SUM(Table4!K46)</f>
        <v>0</v>
      </c>
      <c r="L148" s="582">
        <f>SUM(L46)-SUM(Table5!L46)-SUM(Table4!L46)</f>
        <v>0</v>
      </c>
      <c r="M148" s="582">
        <f>SUM(M46)-SUM(Table5!M46)-SUM(Table4!M46)</f>
        <v>0</v>
      </c>
      <c r="N148" s="582">
        <f>SUM(N46)-SUM(Table5!N46)-SUM(Table4!N46)</f>
        <v>0</v>
      </c>
      <c r="O148" s="582">
        <f>SUM(O46)-SUM(Table5!O46)-SUM(Table4!O46)</f>
        <v>0</v>
      </c>
    </row>
    <row r="149" spans="1:15" ht="15" customHeight="1">
      <c r="A149" s="133"/>
      <c r="B149" s="133" t="s">
        <v>176</v>
      </c>
      <c r="C149" s="4" t="s">
        <v>1063</v>
      </c>
      <c r="D149" s="582">
        <f>SUM(D47)-SUM(Table5!D47)-SUM(Table4!D47)</f>
        <v>0</v>
      </c>
      <c r="E149" s="582">
        <f>SUM(E47)-SUM(Table5!E47)-SUM(Table4!E47)</f>
        <v>0</v>
      </c>
      <c r="F149" s="582">
        <f>SUM(F47)-SUM(Table5!F47)-SUM(Table4!F47)</f>
        <v>0</v>
      </c>
      <c r="G149" s="582">
        <f>SUM(G47)-SUM(Table5!G47)-SUM(Table4!G47)</f>
        <v>0</v>
      </c>
      <c r="H149" s="582">
        <f>SUM(H47)-SUM(Table5!H47)-SUM(Table4!H47)</f>
        <v>0</v>
      </c>
      <c r="I149" s="582">
        <f>SUM(I47)-SUM(Table5!I47)-SUM(Table4!I47)</f>
        <v>0</v>
      </c>
      <c r="J149" s="582">
        <f>SUM(J47)-SUM(Table5!J47)-SUM(Table4!J47)</f>
        <v>0</v>
      </c>
      <c r="K149" s="582">
        <f>SUM(K47)-SUM(Table5!K47)-SUM(Table4!K47)</f>
        <v>0</v>
      </c>
      <c r="L149" s="582">
        <f>SUM(L47)-SUM(Table5!L47)-SUM(Table4!L47)</f>
        <v>0</v>
      </c>
      <c r="M149" s="582">
        <f>SUM(M47)-SUM(Table5!M47)-SUM(Table4!M47)</f>
        <v>0</v>
      </c>
      <c r="N149" s="582">
        <f>SUM(N47)-SUM(Table5!N47)-SUM(Table4!N47)</f>
        <v>0</v>
      </c>
      <c r="O149" s="582">
        <f>SUM(O47)-SUM(Table5!O47)-SUM(Table4!O47)</f>
        <v>0</v>
      </c>
    </row>
    <row r="150" spans="1:15" ht="10.5" customHeight="1">
      <c r="A150" s="133"/>
      <c r="B150" s="133" t="s">
        <v>177</v>
      </c>
      <c r="C150" s="4" t="s">
        <v>1063</v>
      </c>
      <c r="D150" s="582">
        <f>SUM(D49)-SUM(Table5!D49)-SUM(Table4!D49)</f>
        <v>0</v>
      </c>
      <c r="E150" s="582">
        <f>SUM(E49)-SUM(Table5!E49)-SUM(Table4!E49)</f>
        <v>0</v>
      </c>
      <c r="F150" s="582">
        <f>SUM(F49)-SUM(Table5!F49)-SUM(Table4!F49)</f>
        <v>0</v>
      </c>
      <c r="G150" s="582">
        <f>SUM(G49)-SUM(Table5!G49)-SUM(Table4!G49)</f>
        <v>0</v>
      </c>
      <c r="H150" s="582">
        <f>SUM(H49)-SUM(Table5!H49)-SUM(Table4!H49)</f>
        <v>0</v>
      </c>
      <c r="I150" s="582">
        <f>SUM(I49)-SUM(Table5!I49)-SUM(Table4!I49)</f>
        <v>0</v>
      </c>
      <c r="J150" s="582">
        <f>SUM(J49)-SUM(Table5!J49)-SUM(Table4!J49)</f>
        <v>0</v>
      </c>
      <c r="K150" s="582">
        <f>SUM(K49)-SUM(Table5!K49)-SUM(Table4!K49)</f>
        <v>0</v>
      </c>
      <c r="L150" s="582">
        <f>SUM(L49)-SUM(Table5!L49)-SUM(Table4!L49)</f>
        <v>0</v>
      </c>
      <c r="M150" s="582">
        <f>SUM(M49)-SUM(Table5!M49)-SUM(Table4!M49)</f>
        <v>0</v>
      </c>
      <c r="N150" s="582">
        <f>SUM(N49)-SUM(Table5!N49)-SUM(Table4!N49)</f>
        <v>0</v>
      </c>
      <c r="O150" s="582">
        <f>SUM(O49)-SUM(Table5!O49)-SUM(Table4!O49)</f>
        <v>0</v>
      </c>
    </row>
    <row r="151" spans="1:15" ht="10.5" customHeight="1">
      <c r="A151" s="133"/>
      <c r="B151" s="133" t="s">
        <v>178</v>
      </c>
      <c r="C151" s="4" t="s">
        <v>1063</v>
      </c>
      <c r="D151" s="582">
        <f>SUM(D50)-SUM(Table5!D50)-SUM(Table4!D50)</f>
        <v>0</v>
      </c>
      <c r="E151" s="582">
        <f>SUM(E50)-SUM(Table5!E50)-SUM(Table4!E50)</f>
        <v>0</v>
      </c>
      <c r="F151" s="582">
        <f>SUM(F50)-SUM(Table5!F50)-SUM(Table4!F50)</f>
        <v>0</v>
      </c>
      <c r="G151" s="582">
        <f>SUM(G50)-SUM(Table5!G50)-SUM(Table4!G50)</f>
        <v>0</v>
      </c>
      <c r="H151" s="582">
        <f>SUM(H50)-SUM(Table5!H50)-SUM(Table4!H50)</f>
        <v>0</v>
      </c>
      <c r="I151" s="582">
        <f>SUM(I50)-SUM(Table5!I50)-SUM(Table4!I50)</f>
        <v>0</v>
      </c>
      <c r="J151" s="582">
        <f>SUM(J50)-SUM(Table5!J50)-SUM(Table4!J50)</f>
        <v>0</v>
      </c>
      <c r="K151" s="582">
        <f>SUM(K50)-SUM(Table5!K50)-SUM(Table4!K50)</f>
        <v>0</v>
      </c>
      <c r="L151" s="582">
        <f>SUM(L50)-SUM(Table5!L50)-SUM(Table4!L50)</f>
        <v>0</v>
      </c>
      <c r="M151" s="582">
        <f>SUM(M50)-SUM(Table5!M50)-SUM(Table4!M50)</f>
        <v>0</v>
      </c>
      <c r="N151" s="582">
        <f>SUM(N50)-SUM(Table5!N50)-SUM(Table4!N50)</f>
        <v>0</v>
      </c>
      <c r="O151" s="582">
        <f>SUM(O50)-SUM(Table5!O50)-SUM(Table4!O50)</f>
        <v>0</v>
      </c>
    </row>
    <row r="152" spans="1:15" ht="10.5" customHeight="1">
      <c r="A152" s="133"/>
      <c r="B152" s="133" t="s">
        <v>1241</v>
      </c>
      <c r="C152" s="4" t="s">
        <v>1063</v>
      </c>
      <c r="D152" s="582">
        <f>SUM(D51)-SUM(Table5!D51)-SUM(Table4!D51)</f>
        <v>0</v>
      </c>
      <c r="E152" s="582">
        <f>SUM(E51)-SUM(Table5!E51)-SUM(Table4!E51)</f>
        <v>0</v>
      </c>
      <c r="F152" s="582">
        <f>SUM(F51)-SUM(Table5!F51)-SUM(Table4!F51)</f>
        <v>0</v>
      </c>
      <c r="G152" s="582">
        <f>SUM(G51)-SUM(Table5!G51)-SUM(Table4!G51)</f>
        <v>0</v>
      </c>
      <c r="H152" s="582">
        <f>SUM(H51)-SUM(Table5!H51)-SUM(Table4!H51)</f>
        <v>0</v>
      </c>
      <c r="I152" s="582">
        <f>SUM(I51)-SUM(Table5!I51)-SUM(Table4!I51)</f>
        <v>0</v>
      </c>
      <c r="J152" s="582">
        <f>SUM(J51)-SUM(Table5!J51)-SUM(Table4!J51)</f>
        <v>0</v>
      </c>
      <c r="K152" s="582">
        <f>SUM(K51)-SUM(Table5!K51)-SUM(Table4!K51)</f>
        <v>0</v>
      </c>
      <c r="L152" s="582">
        <f>SUM(L51)-SUM(Table5!L51)-SUM(Table4!L51)</f>
        <v>0</v>
      </c>
      <c r="M152" s="582">
        <f>SUM(M51)-SUM(Table5!M51)-SUM(Table4!M51)</f>
        <v>0</v>
      </c>
      <c r="N152" s="582">
        <f>SUM(N51)-SUM(Table5!N51)-SUM(Table4!N51)</f>
        <v>0</v>
      </c>
      <c r="O152" s="582">
        <f>SUM(O51)-SUM(Table5!O51)-SUM(Table4!O51)</f>
        <v>0</v>
      </c>
    </row>
    <row r="153" spans="1:15" ht="10.5" customHeight="1">
      <c r="A153" s="133"/>
      <c r="B153" s="133" t="s">
        <v>1242</v>
      </c>
      <c r="C153" s="4" t="s">
        <v>1063</v>
      </c>
      <c r="D153" s="582">
        <f>SUM(D52)-SUM(Table5!D52)-SUM(Table4!D52)</f>
        <v>0</v>
      </c>
      <c r="E153" s="582">
        <f>SUM(E52)-SUM(Table5!E52)-SUM(Table4!E52)</f>
        <v>0</v>
      </c>
      <c r="F153" s="582">
        <f>SUM(F52)-SUM(Table5!F52)-SUM(Table4!F52)</f>
        <v>0</v>
      </c>
      <c r="G153" s="582">
        <f>SUM(G52)-SUM(Table5!G52)-SUM(Table4!G52)</f>
        <v>0</v>
      </c>
      <c r="H153" s="582">
        <f>SUM(H52)-SUM(Table5!H52)-SUM(Table4!H52)</f>
        <v>0</v>
      </c>
      <c r="I153" s="582">
        <f>SUM(I52)-SUM(Table5!I52)-SUM(Table4!I52)</f>
        <v>0</v>
      </c>
      <c r="J153" s="582">
        <f>SUM(J52)-SUM(Table5!J52)-SUM(Table4!J52)</f>
        <v>0</v>
      </c>
      <c r="K153" s="582">
        <f>SUM(K52)-SUM(Table5!K52)-SUM(Table4!K52)</f>
        <v>0</v>
      </c>
      <c r="L153" s="582">
        <f>SUM(L52)-SUM(Table5!L52)-SUM(Table4!L52)</f>
        <v>0</v>
      </c>
      <c r="M153" s="582">
        <f>SUM(M52)-SUM(Table5!M52)-SUM(Table4!M52)</f>
        <v>0</v>
      </c>
      <c r="N153" s="582">
        <f>SUM(N52)-SUM(Table5!N52)-SUM(Table4!N52)</f>
        <v>0</v>
      </c>
      <c r="O153" s="582">
        <f>SUM(O52)-SUM(Table5!O52)-SUM(Table4!O52)</f>
        <v>0</v>
      </c>
    </row>
    <row r="154" spans="1:15" ht="10.5" customHeight="1">
      <c r="A154" s="133"/>
      <c r="B154" s="133" t="s">
        <v>1243</v>
      </c>
      <c r="C154" s="4" t="s">
        <v>1063</v>
      </c>
      <c r="D154" s="582">
        <f>SUM(D53)-SUM(Table5!D53)-SUM(Table4!D53)</f>
        <v>0</v>
      </c>
      <c r="E154" s="582">
        <f>SUM(E53)-SUM(Table5!E53)-SUM(Table4!E53)</f>
        <v>0</v>
      </c>
      <c r="F154" s="582">
        <f>SUM(F53)-SUM(Table5!F53)-SUM(Table4!F53)</f>
        <v>0</v>
      </c>
      <c r="G154" s="582">
        <f>SUM(G53)-SUM(Table5!G53)-SUM(Table4!G53)</f>
        <v>0</v>
      </c>
      <c r="H154" s="582">
        <f>SUM(H53)-SUM(Table5!H53)-SUM(Table4!H53)</f>
        <v>0</v>
      </c>
      <c r="I154" s="582">
        <f>SUM(I53)-SUM(Table5!I53)-SUM(Table4!I53)</f>
        <v>0</v>
      </c>
      <c r="J154" s="582">
        <f>SUM(J53)-SUM(Table5!J53)-SUM(Table4!J53)</f>
        <v>0</v>
      </c>
      <c r="K154" s="582">
        <f>SUM(K53)-SUM(Table5!K53)-SUM(Table4!K53)</f>
        <v>0</v>
      </c>
      <c r="L154" s="582">
        <f>SUM(L53)-SUM(Table5!L53)-SUM(Table4!L53)</f>
        <v>0</v>
      </c>
      <c r="M154" s="582">
        <f>SUM(M53)-SUM(Table5!M53)-SUM(Table4!M53)</f>
        <v>0</v>
      </c>
      <c r="N154" s="582">
        <f>SUM(N53)-SUM(Table5!N53)-SUM(Table4!N53)</f>
        <v>0</v>
      </c>
      <c r="O154" s="582">
        <f>SUM(O53)-SUM(Table5!O53)-SUM(Table4!O53)</f>
        <v>0</v>
      </c>
    </row>
    <row r="155" spans="1:15" ht="10.5" customHeight="1">
      <c r="A155" s="133"/>
      <c r="B155" s="133" t="s">
        <v>184</v>
      </c>
      <c r="C155" s="4" t="s">
        <v>1063</v>
      </c>
      <c r="D155" s="582">
        <f>SUM(D54)-SUM(Table5!D54)-SUM(Table4!D54)</f>
        <v>0</v>
      </c>
      <c r="E155" s="582">
        <f>SUM(E54)-SUM(Table5!E54)-SUM(Table4!E54)</f>
        <v>0</v>
      </c>
      <c r="F155" s="582">
        <f>SUM(F54)-SUM(Table5!F54)-SUM(Table4!F54)</f>
        <v>0</v>
      </c>
      <c r="G155" s="582">
        <f>SUM(G54)-SUM(Table5!G54)-SUM(Table4!G54)</f>
        <v>0</v>
      </c>
      <c r="H155" s="582">
        <f>SUM(H54)-SUM(Table5!H54)-SUM(Table4!H54)</f>
        <v>0</v>
      </c>
      <c r="I155" s="582">
        <f>SUM(I54)-SUM(Table5!I54)-SUM(Table4!I54)</f>
        <v>0</v>
      </c>
      <c r="J155" s="582">
        <f>SUM(J54)-SUM(Table5!J54)-SUM(Table4!J54)</f>
        <v>0</v>
      </c>
      <c r="K155" s="582">
        <f>SUM(K54)-SUM(Table5!K54)-SUM(Table4!K54)</f>
        <v>0</v>
      </c>
      <c r="L155" s="582">
        <f>SUM(L54)-SUM(Table5!L54)-SUM(Table4!L54)</f>
        <v>0</v>
      </c>
      <c r="M155" s="582">
        <f>SUM(M54)-SUM(Table5!M54)-SUM(Table4!M54)</f>
        <v>0</v>
      </c>
      <c r="N155" s="582">
        <f>SUM(N54)-SUM(Table5!N54)-SUM(Table4!N54)</f>
        <v>0</v>
      </c>
      <c r="O155" s="582">
        <f>SUM(O54)-SUM(Table5!O54)-SUM(Table4!O54)</f>
        <v>0</v>
      </c>
    </row>
    <row r="156" spans="1:15" ht="10.5" customHeight="1">
      <c r="A156" s="133"/>
      <c r="B156" s="133" t="s">
        <v>185</v>
      </c>
      <c r="C156" s="4" t="s">
        <v>1063</v>
      </c>
      <c r="D156" s="582">
        <f>SUM(D55)-SUM(Table5!D55)-SUM(Table4!D55)</f>
        <v>0</v>
      </c>
      <c r="E156" s="582">
        <f>SUM(E55)-SUM(Table5!E55)-SUM(Table4!E55)</f>
        <v>0</v>
      </c>
      <c r="F156" s="582">
        <f>SUM(F55)-SUM(Table5!F55)-SUM(Table4!F55)</f>
        <v>0</v>
      </c>
      <c r="G156" s="582">
        <f>SUM(G55)-SUM(Table5!G55)-SUM(Table4!G55)</f>
        <v>0</v>
      </c>
      <c r="H156" s="582">
        <f>SUM(H55)-SUM(Table5!H55)-SUM(Table4!H55)</f>
        <v>0</v>
      </c>
      <c r="I156" s="582">
        <f>SUM(I55)-SUM(Table5!I55)-SUM(Table4!I55)</f>
        <v>0</v>
      </c>
      <c r="J156" s="582">
        <f>SUM(J55)-SUM(Table5!J55)-SUM(Table4!J55)</f>
        <v>0</v>
      </c>
      <c r="K156" s="582">
        <f>SUM(K55)-SUM(Table5!K55)-SUM(Table4!K55)</f>
        <v>0</v>
      </c>
      <c r="L156" s="582">
        <f>SUM(L55)-SUM(Table5!L55)-SUM(Table4!L55)</f>
        <v>0</v>
      </c>
      <c r="M156" s="582">
        <f>SUM(M55)-SUM(Table5!M55)-SUM(Table4!M55)</f>
        <v>0</v>
      </c>
      <c r="N156" s="582">
        <f>SUM(N55)-SUM(Table5!N55)-SUM(Table4!N55)</f>
        <v>0</v>
      </c>
      <c r="O156" s="582">
        <f>SUM(O55)-SUM(Table5!O55)-SUM(Table4!O55)</f>
        <v>0</v>
      </c>
    </row>
    <row r="157" spans="1:15" ht="15" customHeight="1">
      <c r="A157" s="133"/>
      <c r="B157" s="133" t="s">
        <v>1384</v>
      </c>
      <c r="C157" s="4" t="s">
        <v>1063</v>
      </c>
      <c r="D157" s="582">
        <f>SUM(D56)-SUM(Table5!D56)-SUM(Table4!D56)</f>
        <v>0</v>
      </c>
      <c r="E157" s="582">
        <f>SUM(E56)-SUM(Table5!E56)-SUM(Table4!E56)</f>
        <v>0</v>
      </c>
      <c r="F157" s="582">
        <f>SUM(F56)-SUM(Table5!F56)-SUM(Table4!F56)</f>
        <v>0</v>
      </c>
      <c r="G157" s="582">
        <f>SUM(G56)-SUM(Table5!G56)-SUM(Table4!G56)</f>
        <v>0</v>
      </c>
      <c r="H157" s="582">
        <f>SUM(H56)-SUM(Table5!H56)-SUM(Table4!H56)</f>
        <v>0</v>
      </c>
      <c r="I157" s="582">
        <f>SUM(I56)-SUM(Table5!I56)-SUM(Table4!I56)</f>
        <v>0</v>
      </c>
      <c r="J157" s="582">
        <f>SUM(J56)-SUM(Table5!J56)-SUM(Table4!J56)</f>
        <v>0</v>
      </c>
      <c r="K157" s="582">
        <f>SUM(K56)-SUM(Table5!K56)-SUM(Table4!K56)</f>
        <v>0</v>
      </c>
      <c r="L157" s="582">
        <f>SUM(L56)-SUM(Table5!L56)-SUM(Table4!L56)</f>
        <v>0</v>
      </c>
      <c r="M157" s="582">
        <f>SUM(M56)-SUM(Table5!M56)-SUM(Table4!M56)</f>
        <v>0</v>
      </c>
      <c r="N157" s="582">
        <f>SUM(N56)-SUM(Table5!N56)-SUM(Table4!N56)</f>
        <v>0</v>
      </c>
      <c r="O157" s="582">
        <f>SUM(O56)-SUM(Table5!O56)-SUM(Table4!O56)</f>
        <v>0</v>
      </c>
    </row>
    <row r="158" spans="1:15" ht="10.5" customHeight="1">
      <c r="A158" s="133"/>
      <c r="B158" s="133" t="s">
        <v>1385</v>
      </c>
      <c r="C158" s="4" t="s">
        <v>1063</v>
      </c>
      <c r="D158" s="582">
        <f>SUM(D57)-SUM(Table5!D57)-SUM(Table4!D57)</f>
        <v>0</v>
      </c>
      <c r="E158" s="582">
        <f>SUM(E57)-SUM(Table5!E57)-SUM(Table4!E57)</f>
        <v>0</v>
      </c>
      <c r="F158" s="582">
        <f>SUM(F57)-SUM(Table5!F57)-SUM(Table4!F57)</f>
        <v>0</v>
      </c>
      <c r="G158" s="582">
        <f>SUM(G57)-SUM(Table5!G57)-SUM(Table4!G57)</f>
        <v>0</v>
      </c>
      <c r="H158" s="582">
        <f>SUM(H57)-SUM(Table5!H57)-SUM(Table4!H57)</f>
        <v>0</v>
      </c>
      <c r="I158" s="582">
        <f>SUM(I57)-SUM(Table5!I57)-SUM(Table4!I57)</f>
        <v>0</v>
      </c>
      <c r="J158" s="582">
        <f>SUM(J57)-SUM(Table5!J57)-SUM(Table4!J57)</f>
        <v>0</v>
      </c>
      <c r="K158" s="582">
        <f>SUM(K57)-SUM(Table5!K57)-SUM(Table4!K57)</f>
        <v>0</v>
      </c>
      <c r="L158" s="582">
        <f>SUM(L57)-SUM(Table5!L57)-SUM(Table4!L57)</f>
        <v>0</v>
      </c>
      <c r="M158" s="582">
        <f>SUM(M57)-SUM(Table5!M57)-SUM(Table4!M57)</f>
        <v>0</v>
      </c>
      <c r="N158" s="582">
        <f>SUM(N57)-SUM(Table5!N57)-SUM(Table4!N57)</f>
        <v>0</v>
      </c>
      <c r="O158" s="582">
        <f>SUM(O57)-SUM(Table5!O57)-SUM(Table4!O57)</f>
        <v>0</v>
      </c>
    </row>
    <row r="159" spans="1:15" ht="10.5" customHeight="1">
      <c r="A159" s="133"/>
      <c r="B159" s="133" t="s">
        <v>814</v>
      </c>
      <c r="C159" s="4" t="s">
        <v>1063</v>
      </c>
      <c r="D159" s="582">
        <f>SUM(D58)-SUM(Table5!D58)-SUM(Table4!D58)</f>
        <v>0</v>
      </c>
      <c r="E159" s="582">
        <f>SUM(E58)-SUM(Table5!E58)-SUM(Table4!E58)</f>
        <v>0</v>
      </c>
      <c r="F159" s="582">
        <f>SUM(F58)-SUM(Table5!F58)-SUM(Table4!F58)</f>
        <v>0</v>
      </c>
      <c r="G159" s="582">
        <f>SUM(G58)-SUM(Table5!G58)-SUM(Table4!G58)</f>
        <v>0</v>
      </c>
      <c r="H159" s="582">
        <f>SUM(H58)-SUM(Table5!H58)-SUM(Table4!H58)</f>
        <v>0</v>
      </c>
      <c r="I159" s="582">
        <f>SUM(I58)-SUM(Table5!I58)-SUM(Table4!I58)</f>
        <v>0</v>
      </c>
      <c r="J159" s="582">
        <f>SUM(J58)-SUM(Table5!J58)-SUM(Table4!J58)</f>
        <v>0</v>
      </c>
      <c r="K159" s="582">
        <f>SUM(K58)-SUM(Table5!K58)-SUM(Table4!K58)</f>
        <v>0</v>
      </c>
      <c r="L159" s="582">
        <f>SUM(L58)-SUM(Table5!L58)-SUM(Table4!L58)</f>
        <v>0</v>
      </c>
      <c r="M159" s="582">
        <f>SUM(M58)-SUM(Table5!M58)-SUM(Table4!M58)</f>
        <v>0</v>
      </c>
      <c r="N159" s="582">
        <f>SUM(N58)-SUM(Table5!N58)-SUM(Table4!N58)</f>
        <v>0</v>
      </c>
      <c r="O159" s="582">
        <f>SUM(O58)-SUM(Table5!O58)-SUM(Table4!O58)</f>
        <v>0</v>
      </c>
    </row>
    <row r="160" spans="1:15" ht="10.5" customHeight="1">
      <c r="A160" s="133"/>
      <c r="B160" s="133" t="s">
        <v>815</v>
      </c>
      <c r="C160" s="4" t="s">
        <v>1063</v>
      </c>
      <c r="D160" s="582">
        <f>SUM(D59)-SUM(Table5!D59)-SUM(Table4!D59)</f>
        <v>0</v>
      </c>
      <c r="E160" s="582">
        <f>SUM(E59)-SUM(Table5!E59)-SUM(Table4!E59)</f>
        <v>0</v>
      </c>
      <c r="F160" s="582">
        <f>SUM(F59)-SUM(Table5!F59)-SUM(Table4!F59)</f>
        <v>0</v>
      </c>
      <c r="G160" s="582">
        <f>SUM(G59)-SUM(Table5!G59)-SUM(Table4!G59)</f>
        <v>0</v>
      </c>
      <c r="H160" s="582">
        <f>SUM(H59)-SUM(Table5!H59)-SUM(Table4!H59)</f>
        <v>0</v>
      </c>
      <c r="I160" s="582">
        <f>SUM(I59)-SUM(Table5!I59)-SUM(Table4!I59)</f>
        <v>0</v>
      </c>
      <c r="J160" s="582">
        <f>SUM(J59)-SUM(Table5!J59)-SUM(Table4!J59)</f>
        <v>0</v>
      </c>
      <c r="K160" s="582">
        <f>SUM(K59)-SUM(Table5!K59)-SUM(Table4!K59)</f>
        <v>0</v>
      </c>
      <c r="L160" s="582">
        <f>SUM(L59)-SUM(Table5!L59)-SUM(Table4!L59)</f>
        <v>0</v>
      </c>
      <c r="M160" s="582">
        <f>SUM(M59)-SUM(Table5!M59)-SUM(Table4!M59)</f>
        <v>0</v>
      </c>
      <c r="N160" s="582">
        <f>SUM(N59)-SUM(Table5!N59)-SUM(Table4!N59)</f>
        <v>0</v>
      </c>
      <c r="O160" s="582">
        <f>SUM(O59)-SUM(Table5!O59)-SUM(Table4!O59)</f>
        <v>0</v>
      </c>
    </row>
    <row r="161" spans="1:15" ht="10.5" customHeight="1">
      <c r="A161" s="133"/>
      <c r="B161" s="133" t="s">
        <v>816</v>
      </c>
      <c r="C161" s="4" t="s">
        <v>1063</v>
      </c>
      <c r="D161" s="582">
        <f>SUM(D60)-SUM(Table5!D60)-SUM(Table4!D60)</f>
        <v>0</v>
      </c>
      <c r="E161" s="582">
        <f>SUM(E60)-SUM(Table5!E60)-SUM(Table4!E60)</f>
        <v>0</v>
      </c>
      <c r="F161" s="582">
        <f>SUM(F60)-SUM(Table5!F60)-SUM(Table4!F60)</f>
        <v>0</v>
      </c>
      <c r="G161" s="582">
        <f>SUM(G60)-SUM(Table5!G60)-SUM(Table4!G60)</f>
        <v>0</v>
      </c>
      <c r="H161" s="582">
        <f>SUM(H60)-SUM(Table5!H60)-SUM(Table4!H60)</f>
        <v>0</v>
      </c>
      <c r="I161" s="582">
        <f>SUM(I60)-SUM(Table5!I60)-SUM(Table4!I60)</f>
        <v>0</v>
      </c>
      <c r="J161" s="582">
        <f>SUM(J60)-SUM(Table5!J60)-SUM(Table4!J60)</f>
        <v>0</v>
      </c>
      <c r="K161" s="582">
        <f>SUM(K60)-SUM(Table5!K60)-SUM(Table4!K60)</f>
        <v>0</v>
      </c>
      <c r="L161" s="582">
        <f>SUM(L60)-SUM(Table5!L60)-SUM(Table4!L60)</f>
        <v>0</v>
      </c>
      <c r="M161" s="582">
        <f>SUM(M60)-SUM(Table5!M60)-SUM(Table4!M60)</f>
        <v>0</v>
      </c>
      <c r="N161" s="582">
        <f>SUM(N60)-SUM(Table5!N60)-SUM(Table4!N60)</f>
        <v>0</v>
      </c>
      <c r="O161" s="582">
        <f>SUM(O60)-SUM(Table5!O60)-SUM(Table4!O60)</f>
        <v>0</v>
      </c>
    </row>
    <row r="162" spans="1:15" ht="10.5" customHeight="1">
      <c r="A162" s="133"/>
      <c r="B162" s="133" t="s">
        <v>955</v>
      </c>
      <c r="C162" s="4" t="s">
        <v>1063</v>
      </c>
      <c r="D162" s="582">
        <f>SUM(D61)-SUM(Table5!D61)-SUM(Table4!D61)</f>
        <v>0</v>
      </c>
      <c r="E162" s="582">
        <f>SUM(E61)-SUM(Table5!E61)-SUM(Table4!E61)</f>
        <v>0</v>
      </c>
      <c r="F162" s="582">
        <f>SUM(F61)-SUM(Table5!F61)-SUM(Table4!F61)</f>
        <v>0</v>
      </c>
      <c r="G162" s="582">
        <f>SUM(G61)-SUM(Table5!G61)-SUM(Table4!G61)</f>
        <v>0</v>
      </c>
      <c r="H162" s="582">
        <f>SUM(H61)-SUM(Table5!H61)-SUM(Table4!H61)</f>
        <v>0</v>
      </c>
      <c r="I162" s="582">
        <f>SUM(I61)-SUM(Table5!I61)-SUM(Table4!I61)</f>
        <v>0</v>
      </c>
      <c r="J162" s="582">
        <f>SUM(J61)-SUM(Table5!J61)-SUM(Table4!J61)</f>
        <v>0</v>
      </c>
      <c r="K162" s="582">
        <f>SUM(K61)-SUM(Table5!K61)-SUM(Table4!K61)</f>
        <v>0</v>
      </c>
      <c r="L162" s="582">
        <f>SUM(L61)-SUM(Table5!L61)-SUM(Table4!L61)</f>
        <v>0</v>
      </c>
      <c r="M162" s="582">
        <f>SUM(M61)-SUM(Table5!M61)-SUM(Table4!M61)</f>
        <v>0</v>
      </c>
      <c r="N162" s="582">
        <f>SUM(N61)-SUM(Table5!N61)-SUM(Table4!N61)</f>
        <v>0</v>
      </c>
      <c r="O162" s="582">
        <f>SUM(O61)-SUM(Table5!O61)-SUM(Table4!O61)</f>
        <v>0</v>
      </c>
    </row>
    <row r="163" spans="1:15" ht="10.5" customHeight="1">
      <c r="A163" s="133"/>
      <c r="B163" s="133" t="s">
        <v>956</v>
      </c>
      <c r="C163" s="4" t="s">
        <v>1063</v>
      </c>
      <c r="D163" s="582">
        <f>SUM(D62)-SUM(Table5!D62)-SUM(Table4!D62)</f>
        <v>0</v>
      </c>
      <c r="E163" s="582">
        <f>SUM(E62)-SUM(Table5!E62)-SUM(Table4!E62)</f>
        <v>0</v>
      </c>
      <c r="F163" s="582">
        <f>SUM(F62)-SUM(Table5!F62)-SUM(Table4!F62)</f>
        <v>0</v>
      </c>
      <c r="G163" s="582">
        <f>SUM(G62)-SUM(Table5!G62)-SUM(Table4!G62)</f>
        <v>0</v>
      </c>
      <c r="H163" s="582">
        <f>SUM(H62)-SUM(Table5!H62)-SUM(Table4!H62)</f>
        <v>0</v>
      </c>
      <c r="I163" s="582">
        <f>SUM(I62)-SUM(Table5!I62)-SUM(Table4!I62)</f>
        <v>0</v>
      </c>
      <c r="J163" s="582">
        <f>SUM(J62)-SUM(Table5!J62)-SUM(Table4!J62)</f>
        <v>0</v>
      </c>
      <c r="K163" s="582">
        <f>SUM(K62)-SUM(Table5!K62)-SUM(Table4!K62)</f>
        <v>0</v>
      </c>
      <c r="L163" s="582">
        <f>SUM(L62)-SUM(Table5!L62)-SUM(Table4!L62)</f>
        <v>0</v>
      </c>
      <c r="M163" s="582">
        <f>SUM(M62)-SUM(Table5!M62)-SUM(Table4!M62)</f>
        <v>0</v>
      </c>
      <c r="N163" s="582">
        <f>SUM(N62)-SUM(Table5!N62)-SUM(Table4!N62)</f>
        <v>0</v>
      </c>
      <c r="O163" s="582">
        <f>SUM(O62)-SUM(Table5!O62)-SUM(Table4!O62)</f>
        <v>0</v>
      </c>
    </row>
    <row r="164" spans="1:15" ht="10.5" customHeight="1">
      <c r="A164" s="133"/>
      <c r="B164" s="133" t="s">
        <v>957</v>
      </c>
      <c r="C164" s="4" t="s">
        <v>1063</v>
      </c>
      <c r="D164" s="582">
        <f>SUM(D63)-SUM(Table5!D63)-SUM(Table4!D63)</f>
        <v>0</v>
      </c>
      <c r="E164" s="582">
        <f>SUM(E63)-SUM(Table5!E63)-SUM(Table4!E63)</f>
        <v>0</v>
      </c>
      <c r="F164" s="582">
        <f>SUM(F63)-SUM(Table5!F63)-SUM(Table4!F63)</f>
        <v>0</v>
      </c>
      <c r="G164" s="582">
        <f>SUM(G63)-SUM(Table5!G63)-SUM(Table4!G63)</f>
        <v>0</v>
      </c>
      <c r="H164" s="582">
        <f>SUM(H63)-SUM(Table5!H63)-SUM(Table4!H63)</f>
        <v>0</v>
      </c>
      <c r="I164" s="582">
        <f>SUM(I63)-SUM(Table5!I63)-SUM(Table4!I63)</f>
        <v>0</v>
      </c>
      <c r="J164" s="582">
        <f>SUM(J63)-SUM(Table5!J63)-SUM(Table4!J63)</f>
        <v>0</v>
      </c>
      <c r="K164" s="582">
        <f>SUM(K63)-SUM(Table5!K63)-SUM(Table4!K63)</f>
        <v>0</v>
      </c>
      <c r="L164" s="582">
        <f>SUM(L63)-SUM(Table5!L63)-SUM(Table4!L63)</f>
        <v>0</v>
      </c>
      <c r="M164" s="582">
        <f>SUM(M63)-SUM(Table5!M63)-SUM(Table4!M63)</f>
        <v>0</v>
      </c>
      <c r="N164" s="582">
        <f>SUM(N63)-SUM(Table5!N63)-SUM(Table4!N63)</f>
        <v>0</v>
      </c>
      <c r="O164" s="582">
        <f>SUM(O63)-SUM(Table5!O63)-SUM(Table4!O63)</f>
        <v>0</v>
      </c>
    </row>
    <row r="165" spans="1:15" ht="15" customHeight="1">
      <c r="A165" s="133"/>
      <c r="B165" s="133" t="s">
        <v>1437</v>
      </c>
      <c r="C165" s="4" t="s">
        <v>1063</v>
      </c>
      <c r="D165" s="582">
        <f>SUM(D64)-SUM(Table5!D64)-SUM(Table4!D64)</f>
        <v>0</v>
      </c>
      <c r="E165" s="582">
        <f>SUM(E64)-SUM(Table5!E64)-SUM(Table4!E64)</f>
        <v>0</v>
      </c>
      <c r="F165" s="582">
        <f>SUM(F64)-SUM(Table5!F64)-SUM(Table4!F64)</f>
        <v>0</v>
      </c>
      <c r="G165" s="582">
        <f>SUM(G64)-SUM(Table5!G64)-SUM(Table4!G64)</f>
        <v>0</v>
      </c>
      <c r="H165" s="582">
        <f>SUM(H64)-SUM(Table5!H64)-SUM(Table4!H64)</f>
        <v>0</v>
      </c>
      <c r="I165" s="582">
        <f>SUM(I64)-SUM(Table5!I64)-SUM(Table4!I64)</f>
        <v>0</v>
      </c>
      <c r="J165" s="582">
        <f>SUM(J64)-SUM(Table5!J64)-SUM(Table4!J64)</f>
        <v>0</v>
      </c>
      <c r="K165" s="582">
        <f>SUM(K64)-SUM(Table5!K64)-SUM(Table4!K64)</f>
        <v>0</v>
      </c>
      <c r="L165" s="582">
        <f>SUM(L64)-SUM(Table5!L64)-SUM(Table4!L64)</f>
        <v>0</v>
      </c>
      <c r="M165" s="582">
        <f>SUM(M64)-SUM(Table5!M64)-SUM(Table4!M64)</f>
        <v>0</v>
      </c>
      <c r="N165" s="582">
        <f>SUM(N64)-SUM(Table5!N64)-SUM(Table4!N64)</f>
        <v>0</v>
      </c>
      <c r="O165" s="582">
        <f>SUM(O64)-SUM(Table5!O64)-SUM(Table4!O64)</f>
        <v>0</v>
      </c>
    </row>
    <row r="166" spans="1:15" ht="10.5" customHeight="1">
      <c r="A166" s="133"/>
      <c r="B166" s="133" t="s">
        <v>1438</v>
      </c>
      <c r="C166" s="4" t="s">
        <v>1063</v>
      </c>
      <c r="D166" s="582">
        <f>SUM(D66)-SUM(Table5!D66)-SUM(Table4!D66)</f>
        <v>0</v>
      </c>
      <c r="E166" s="582">
        <f>SUM(E66)-SUM(Table5!E66)-SUM(Table4!E66)</f>
        <v>0</v>
      </c>
      <c r="F166" s="582">
        <f>SUM(F66)-SUM(Table5!F66)-SUM(Table4!F66)</f>
        <v>0</v>
      </c>
      <c r="G166" s="582">
        <f>SUM(G66)-SUM(Table5!G66)-SUM(Table4!G66)</f>
        <v>0</v>
      </c>
      <c r="H166" s="582">
        <f>SUM(H66)-SUM(Table5!H66)-SUM(Table4!H66)</f>
        <v>0</v>
      </c>
      <c r="I166" s="582">
        <f>SUM(I66)-SUM(Table5!I66)-SUM(Table4!I66)</f>
        <v>0</v>
      </c>
      <c r="J166" s="582">
        <f>SUM(J66)-SUM(Table5!J66)-SUM(Table4!J66)</f>
        <v>0</v>
      </c>
      <c r="K166" s="582">
        <f>SUM(K66)-SUM(Table5!K66)-SUM(Table4!K66)</f>
        <v>0</v>
      </c>
      <c r="L166" s="582">
        <f>SUM(L66)-SUM(Table5!L66)-SUM(Table4!L66)</f>
        <v>0</v>
      </c>
      <c r="M166" s="582">
        <f>SUM(M66)-SUM(Table5!M66)-SUM(Table4!M66)</f>
        <v>0</v>
      </c>
      <c r="N166" s="582">
        <f>SUM(N66)-SUM(Table5!N66)-SUM(Table4!N66)</f>
        <v>0</v>
      </c>
      <c r="O166" s="582">
        <f>SUM(O66)-SUM(Table5!O66)-SUM(Table4!O66)</f>
        <v>0</v>
      </c>
    </row>
    <row r="167" spans="1:15" ht="10.5" customHeight="1">
      <c r="A167" s="133"/>
      <c r="B167" s="133" t="s">
        <v>1439</v>
      </c>
      <c r="C167" s="4" t="s">
        <v>1063</v>
      </c>
      <c r="D167" s="582">
        <f>SUM(D67)-SUM(Table5!D67)-SUM(Table4!D67)</f>
        <v>0</v>
      </c>
      <c r="E167" s="582">
        <f>SUM(E67)-SUM(Table5!E67)-SUM(Table4!E67)</f>
        <v>0</v>
      </c>
      <c r="F167" s="582">
        <f>SUM(F67)-SUM(Table5!F67)-SUM(Table4!F67)</f>
        <v>0</v>
      </c>
      <c r="G167" s="582">
        <f>SUM(G67)-SUM(Table5!G67)-SUM(Table4!G67)</f>
        <v>0</v>
      </c>
      <c r="H167" s="582">
        <f>SUM(H67)-SUM(Table5!H67)-SUM(Table4!H67)</f>
        <v>0</v>
      </c>
      <c r="I167" s="582">
        <f>SUM(I67)-SUM(Table5!I67)-SUM(Table4!I67)</f>
        <v>0</v>
      </c>
      <c r="J167" s="582">
        <f>SUM(J67)-SUM(Table5!J67)-SUM(Table4!J67)</f>
        <v>0</v>
      </c>
      <c r="K167" s="582">
        <f>SUM(K67)-SUM(Table5!K67)-SUM(Table4!K67)</f>
        <v>0</v>
      </c>
      <c r="L167" s="582">
        <f>SUM(L67)-SUM(Table5!L67)-SUM(Table4!L67)</f>
        <v>0</v>
      </c>
      <c r="M167" s="582">
        <f>SUM(M67)-SUM(Table5!M67)-SUM(Table4!M67)</f>
        <v>0</v>
      </c>
      <c r="N167" s="582">
        <f>SUM(N67)-SUM(Table5!N67)-SUM(Table4!N67)</f>
        <v>0</v>
      </c>
      <c r="O167" s="582">
        <f>SUM(O67)-SUM(Table5!O67)-SUM(Table4!O67)</f>
        <v>0</v>
      </c>
    </row>
    <row r="168" spans="1:15" ht="10.5" customHeight="1">
      <c r="A168" s="133"/>
      <c r="B168" s="133" t="s">
        <v>1440</v>
      </c>
      <c r="C168" s="4" t="s">
        <v>1063</v>
      </c>
      <c r="D168" s="582">
        <f>SUM(D68)-SUM(Table5!D68)-SUM(Table4!D68)</f>
        <v>0</v>
      </c>
      <c r="E168" s="582">
        <f>SUM(E68)-SUM(Table5!E68)-SUM(Table4!E68)</f>
        <v>0</v>
      </c>
      <c r="F168" s="582">
        <f>SUM(F68)-SUM(Table5!F68)-SUM(Table4!F68)</f>
        <v>0</v>
      </c>
      <c r="G168" s="582">
        <f>SUM(G68)-SUM(Table5!G68)-SUM(Table4!G68)</f>
        <v>0</v>
      </c>
      <c r="H168" s="582">
        <f>SUM(H68)-SUM(Table5!H68)-SUM(Table4!H68)</f>
        <v>0</v>
      </c>
      <c r="I168" s="582">
        <f>SUM(I68)-SUM(Table5!I68)-SUM(Table4!I68)</f>
        <v>0</v>
      </c>
      <c r="J168" s="582">
        <f>SUM(J68)-SUM(Table5!J68)-SUM(Table4!J68)</f>
        <v>0</v>
      </c>
      <c r="K168" s="582">
        <f>SUM(K68)-SUM(Table5!K68)-SUM(Table4!K68)</f>
        <v>0</v>
      </c>
      <c r="L168" s="582">
        <f>SUM(L68)-SUM(Table5!L68)-SUM(Table4!L68)</f>
        <v>0</v>
      </c>
      <c r="M168" s="582">
        <f>SUM(M68)-SUM(Table5!M68)-SUM(Table4!M68)</f>
        <v>0</v>
      </c>
      <c r="N168" s="582">
        <f>SUM(N68)-SUM(Table5!N68)-SUM(Table4!N68)</f>
        <v>0</v>
      </c>
      <c r="O168" s="582">
        <f>SUM(O68)-SUM(Table5!O68)-SUM(Table4!O68)</f>
        <v>0</v>
      </c>
    </row>
    <row r="169" spans="1:15" ht="10.5" customHeight="1">
      <c r="A169" s="133"/>
      <c r="B169" s="133" t="s">
        <v>1441</v>
      </c>
      <c r="C169" s="4" t="s">
        <v>1063</v>
      </c>
      <c r="D169" s="582">
        <f>SUM(D69)-SUM(Table5!D69)-SUM(Table4!D69)</f>
        <v>0</v>
      </c>
      <c r="E169" s="582">
        <f>SUM(E69)-SUM(Table5!E69)-SUM(Table4!E69)</f>
        <v>0</v>
      </c>
      <c r="F169" s="582">
        <f>SUM(F69)-SUM(Table5!F69)-SUM(Table4!F69)</f>
        <v>0</v>
      </c>
      <c r="G169" s="582">
        <f>SUM(G69)-SUM(Table5!G69)-SUM(Table4!G69)</f>
        <v>0</v>
      </c>
      <c r="H169" s="582">
        <f>SUM(H69)-SUM(Table5!H69)-SUM(Table4!H69)</f>
        <v>0</v>
      </c>
      <c r="I169" s="582">
        <f>SUM(I69)-SUM(Table5!I69)-SUM(Table4!I69)</f>
        <v>0</v>
      </c>
      <c r="J169" s="582">
        <f>SUM(J69)-SUM(Table5!J69)-SUM(Table4!J69)</f>
        <v>0</v>
      </c>
      <c r="K169" s="582">
        <f>SUM(K69)-SUM(Table5!K69)-SUM(Table4!K69)</f>
        <v>0</v>
      </c>
      <c r="L169" s="582">
        <f>SUM(L69)-SUM(Table5!L69)-SUM(Table4!L69)</f>
        <v>0</v>
      </c>
      <c r="M169" s="582">
        <f>SUM(M69)-SUM(Table5!M69)-SUM(Table4!M69)</f>
        <v>0</v>
      </c>
      <c r="N169" s="582">
        <f>SUM(N69)-SUM(Table5!N69)-SUM(Table4!N69)</f>
        <v>0</v>
      </c>
      <c r="O169" s="582">
        <f>SUM(O69)-SUM(Table5!O69)-SUM(Table4!O69)</f>
        <v>0</v>
      </c>
    </row>
    <row r="170" spans="1:15" ht="10.5" customHeight="1">
      <c r="A170" s="133"/>
      <c r="B170" s="133" t="s">
        <v>1164</v>
      </c>
      <c r="C170" s="4" t="s">
        <v>1063</v>
      </c>
      <c r="D170" s="582">
        <f>SUM(D70)-SUM(Table5!D70)-SUM(Table4!D70)</f>
        <v>0</v>
      </c>
      <c r="E170" s="582">
        <f>SUM(E70)-SUM(Table5!E70)-SUM(Table4!E70)</f>
        <v>0</v>
      </c>
      <c r="F170" s="582">
        <f>SUM(F70)-SUM(Table5!F70)-SUM(Table4!F70)</f>
        <v>0</v>
      </c>
      <c r="G170" s="582">
        <f>SUM(G70)-SUM(Table5!G70)-SUM(Table4!G70)</f>
        <v>0</v>
      </c>
      <c r="H170" s="582">
        <f>SUM(H70)-SUM(Table5!H70)-SUM(Table4!H70)</f>
        <v>0</v>
      </c>
      <c r="I170" s="582">
        <f>SUM(I70)-SUM(Table5!I70)-SUM(Table4!I70)</f>
        <v>0</v>
      </c>
      <c r="J170" s="582">
        <f>SUM(J70)-SUM(Table5!J70)-SUM(Table4!J70)</f>
        <v>0</v>
      </c>
      <c r="K170" s="582">
        <f>SUM(K70)-SUM(Table5!K70)-SUM(Table4!K70)</f>
        <v>0</v>
      </c>
      <c r="L170" s="582">
        <f>SUM(L70)-SUM(Table5!L70)-SUM(Table4!L70)</f>
        <v>0</v>
      </c>
      <c r="M170" s="582">
        <f>SUM(M70)-SUM(Table5!M70)-SUM(Table4!M70)</f>
        <v>0</v>
      </c>
      <c r="N170" s="582">
        <f>SUM(N70)-SUM(Table5!N70)-SUM(Table4!N70)</f>
        <v>0</v>
      </c>
      <c r="O170" s="582">
        <f>SUM(O70)-SUM(Table5!O70)-SUM(Table4!O70)</f>
        <v>0</v>
      </c>
    </row>
    <row r="171" spans="1:15" ht="10.5" customHeight="1">
      <c r="A171" s="133"/>
      <c r="B171" s="133" t="s">
        <v>1445</v>
      </c>
      <c r="C171" s="4" t="s">
        <v>1063</v>
      </c>
      <c r="D171" s="582">
        <f>SUM(D71)-SUM(Table5!D71)-SUM(Table4!D71)</f>
        <v>0</v>
      </c>
      <c r="E171" s="582">
        <f>SUM(E71)-SUM(Table5!E71)-SUM(Table4!E71)</f>
        <v>0</v>
      </c>
      <c r="F171" s="582">
        <f>SUM(F71)-SUM(Table5!F71)-SUM(Table4!F71)</f>
        <v>0</v>
      </c>
      <c r="G171" s="582">
        <f>SUM(G71)-SUM(Table5!G71)-SUM(Table4!G71)</f>
        <v>0</v>
      </c>
      <c r="H171" s="582">
        <f>SUM(H71)-SUM(Table5!H71)-SUM(Table4!H71)</f>
        <v>0</v>
      </c>
      <c r="I171" s="582">
        <f>SUM(I71)-SUM(Table5!I71)-SUM(Table4!I71)</f>
        <v>0</v>
      </c>
      <c r="J171" s="582">
        <f>SUM(J71)-SUM(Table5!J71)-SUM(Table4!J71)</f>
        <v>0</v>
      </c>
      <c r="K171" s="582">
        <f>SUM(K71)-SUM(Table5!K71)-SUM(Table4!K71)</f>
        <v>0</v>
      </c>
      <c r="L171" s="582">
        <f>SUM(L71)-SUM(Table5!L71)-SUM(Table4!L71)</f>
        <v>0</v>
      </c>
      <c r="M171" s="582">
        <f>SUM(M71)-SUM(Table5!M71)-SUM(Table4!M71)</f>
        <v>0</v>
      </c>
      <c r="N171" s="582">
        <f>SUM(N71)-SUM(Table5!N71)-SUM(Table4!N71)</f>
        <v>0</v>
      </c>
      <c r="O171" s="582">
        <f>SUM(O71)-SUM(Table5!O71)-SUM(Table4!O71)</f>
        <v>0</v>
      </c>
    </row>
    <row r="172" spans="1:15" ht="10.5" customHeight="1">
      <c r="A172" s="133"/>
      <c r="B172" s="133" t="s">
        <v>1446</v>
      </c>
      <c r="C172" s="4" t="s">
        <v>1063</v>
      </c>
      <c r="D172" s="582">
        <f>SUM(D72)-SUM(Table5!D72)-SUM(Table4!D72)</f>
        <v>0</v>
      </c>
      <c r="E172" s="582">
        <f>SUM(E72)-SUM(Table5!E72)-SUM(Table4!E72)</f>
        <v>0</v>
      </c>
      <c r="F172" s="582">
        <f>SUM(F72)-SUM(Table5!F72)-SUM(Table4!F72)</f>
        <v>0</v>
      </c>
      <c r="G172" s="582">
        <f>SUM(G72)-SUM(Table5!G72)-SUM(Table4!G72)</f>
        <v>0</v>
      </c>
      <c r="H172" s="582">
        <f>SUM(H72)-SUM(Table5!H72)-SUM(Table4!H72)</f>
        <v>0</v>
      </c>
      <c r="I172" s="582">
        <f>SUM(I72)-SUM(Table5!I72)-SUM(Table4!I72)</f>
        <v>0</v>
      </c>
      <c r="J172" s="582">
        <f>SUM(J72)-SUM(Table5!J72)-SUM(Table4!J72)</f>
        <v>0</v>
      </c>
      <c r="K172" s="582">
        <f>SUM(K72)-SUM(Table5!K72)-SUM(Table4!K72)</f>
        <v>0</v>
      </c>
      <c r="L172" s="582">
        <f>SUM(L72)-SUM(Table5!L72)-SUM(Table4!L72)</f>
        <v>0</v>
      </c>
      <c r="M172" s="582">
        <f>SUM(M72)-SUM(Table5!M72)-SUM(Table4!M72)</f>
        <v>0</v>
      </c>
      <c r="N172" s="582">
        <f>SUM(N72)-SUM(Table5!N72)-SUM(Table4!N72)</f>
        <v>0</v>
      </c>
      <c r="O172" s="582">
        <f>SUM(O72)-SUM(Table5!O72)-SUM(Table4!O72)</f>
        <v>0</v>
      </c>
    </row>
    <row r="173" spans="1:15" ht="10.5" customHeight="1">
      <c r="A173" s="133"/>
      <c r="B173" s="133" t="s">
        <v>1447</v>
      </c>
      <c r="C173" s="4" t="s">
        <v>1063</v>
      </c>
      <c r="D173" s="582">
        <f>SUM(D74)-SUM(Table5!D74)-SUM(Table4!D74)</f>
        <v>0</v>
      </c>
      <c r="E173" s="582">
        <f>SUM(E74)-SUM(Table5!E74)-SUM(Table4!E74)</f>
        <v>0</v>
      </c>
      <c r="F173" s="582">
        <f>SUM(F74)-SUM(Table5!F74)-SUM(Table4!F74)</f>
        <v>0</v>
      </c>
      <c r="G173" s="582">
        <f>SUM(G74)-SUM(Table5!G74)-SUM(Table4!G74)</f>
        <v>0</v>
      </c>
      <c r="H173" s="582">
        <f>SUM(H74)-SUM(Table5!H74)-SUM(Table4!H74)</f>
        <v>0</v>
      </c>
      <c r="I173" s="582">
        <f>SUM(I74)-SUM(Table5!I74)-SUM(Table4!I74)</f>
        <v>0</v>
      </c>
      <c r="J173" s="582">
        <f>SUM(J74)-SUM(Table5!J74)-SUM(Table4!J74)</f>
        <v>0</v>
      </c>
      <c r="K173" s="582">
        <f>SUM(K74)-SUM(Table5!K74)-SUM(Table4!K74)</f>
        <v>0</v>
      </c>
      <c r="L173" s="582">
        <f>SUM(L74)-SUM(Table5!L74)-SUM(Table4!L74)</f>
        <v>0</v>
      </c>
      <c r="M173" s="582">
        <f>SUM(M74)-SUM(Table5!M74)-SUM(Table4!M74)</f>
        <v>0</v>
      </c>
      <c r="N173" s="582">
        <f>SUM(N74)-SUM(Table5!N74)-SUM(Table4!N74)</f>
        <v>0</v>
      </c>
      <c r="O173" s="582">
        <f>SUM(O74)-SUM(Table5!O74)-SUM(Table4!O74)</f>
        <v>0</v>
      </c>
    </row>
    <row r="174" spans="1:15" ht="10.5" customHeight="1">
      <c r="A174" s="155"/>
      <c r="B174" s="155" t="s">
        <v>1448</v>
      </c>
      <c r="C174" s="6" t="s">
        <v>1063</v>
      </c>
      <c r="D174" s="583">
        <f>SUM(D75)-SUM(Table5!D75)-SUM(Table4!D75)</f>
        <v>0</v>
      </c>
      <c r="E174" s="583">
        <f>SUM(E75)-SUM(Table5!E75)-SUM(Table4!E75)</f>
        <v>0</v>
      </c>
      <c r="F174" s="583">
        <f>SUM(F75)-SUM(Table5!F75)-SUM(Table4!F75)</f>
        <v>0</v>
      </c>
      <c r="G174" s="583">
        <f>SUM(G75)-SUM(Table5!G75)-SUM(Table4!G75)</f>
        <v>0</v>
      </c>
      <c r="H174" s="583">
        <f>SUM(H75)-SUM(Table5!H75)-SUM(Table4!H75)</f>
        <v>0</v>
      </c>
      <c r="I174" s="583">
        <f>SUM(I75)-SUM(Table5!I75)-SUM(Table4!I75)</f>
        <v>0</v>
      </c>
      <c r="J174" s="583">
        <f>SUM(J75)-SUM(Table5!J75)-SUM(Table4!J75)</f>
        <v>0</v>
      </c>
      <c r="K174" s="583">
        <f>SUM(K75)-SUM(Table5!K75)-SUM(Table4!K75)</f>
        <v>0</v>
      </c>
      <c r="L174" s="583">
        <f>SUM(L75)-SUM(Table5!L75)-SUM(Table4!L75)</f>
        <v>0</v>
      </c>
      <c r="M174" s="583">
        <f>SUM(M75)-SUM(Table5!M75)-SUM(Table4!M75)</f>
        <v>0</v>
      </c>
      <c r="N174" s="583">
        <f>SUM(N75)-SUM(Table5!N75)-SUM(Table4!N75)</f>
        <v>0</v>
      </c>
      <c r="O174" s="583">
        <f>SUM(O75)-SUM(Table5!O75)-SUM(Table4!O75)</f>
        <v>0</v>
      </c>
    </row>
    <row r="175" spans="1:15">
      <c r="A175" s="34" t="s">
        <v>1262</v>
      </c>
      <c r="B175" s="156"/>
    </row>
    <row r="176" spans="1:15">
      <c r="A176" s="156"/>
      <c r="B176" s="156"/>
    </row>
    <row r="177" spans="1:2">
      <c r="A177" s="156"/>
      <c r="B177" s="156"/>
    </row>
    <row r="178" spans="1:2">
      <c r="A178" s="156"/>
      <c r="B178" s="156"/>
    </row>
    <row r="179" spans="1:2">
      <c r="A179" s="156"/>
      <c r="B179" s="156"/>
    </row>
    <row r="180" spans="1:2">
      <c r="A180" s="156"/>
      <c r="B180" s="156"/>
    </row>
    <row r="181" spans="1:2">
      <c r="A181" s="156"/>
      <c r="B181" s="156"/>
    </row>
    <row r="182" spans="1:2">
      <c r="A182" s="156"/>
      <c r="B182" s="156"/>
    </row>
  </sheetData>
  <sheetProtection sheet="1" objects="1" scenarios="1"/>
  <mergeCells count="12">
    <mergeCell ref="Q4:S4"/>
    <mergeCell ref="G1:K1"/>
    <mergeCell ref="G2:L2"/>
    <mergeCell ref="G3:H3"/>
    <mergeCell ref="K4:K5"/>
    <mergeCell ref="L4:L5"/>
    <mergeCell ref="N4:N5"/>
    <mergeCell ref="A4:B5"/>
    <mergeCell ref="D4:H4"/>
    <mergeCell ref="I4:I5"/>
    <mergeCell ref="J4:J5"/>
    <mergeCell ref="M3:M5"/>
  </mergeCells>
  <phoneticPr fontId="1" type="noConversion"/>
  <pageMargins left="0.75" right="0.75" top="1" bottom="1" header="0.5" footer="0.5"/>
  <pageSetup orientation="portrait" r:id="rId1"/>
  <headerFooter alignWithMargins="0"/>
  <ignoredErrors>
    <ignoredError sqref="D6:O6" numberStoredAsText="1"/>
  </ignoredErrors>
</worksheet>
</file>

<file path=xl/worksheets/sheet25.xml><?xml version="1.0" encoding="utf-8"?>
<worksheet xmlns="http://schemas.openxmlformats.org/spreadsheetml/2006/main" xmlns:r="http://schemas.openxmlformats.org/officeDocument/2006/relationships">
  <sheetPr codeName="Sheet15" enableFormatConditionsCalculation="0">
    <tabColor indexed="19"/>
    <pageSetUpPr fitToPage="1"/>
  </sheetPr>
  <dimension ref="A1:V146"/>
  <sheetViews>
    <sheetView zoomScale="85" zoomScaleNormal="85" workbookViewId="0">
      <pane xSplit="3" ySplit="7" topLeftCell="D8" activePane="bottomRight" state="frozen"/>
      <selection activeCell="D9" sqref="D9"/>
      <selection pane="topRight" activeCell="D9" sqref="D9"/>
      <selection pane="bottomLeft" activeCell="D9" sqref="D9"/>
      <selection pane="bottomRight" activeCell="H9" sqref="H9"/>
    </sheetView>
  </sheetViews>
  <sheetFormatPr defaultRowHeight="12.75"/>
  <cols>
    <col min="1" max="1" width="6.140625" customWidth="1"/>
    <col min="2" max="2" width="41.28515625" customWidth="1"/>
    <col min="3" max="3" width="0.85546875" customWidth="1"/>
    <col min="4" max="15" width="10" customWidth="1"/>
    <col min="16" max="16" width="3.28515625" customWidth="1"/>
    <col min="17" max="18" width="10" customWidth="1"/>
    <col min="21" max="22" width="0" hidden="1" customWidth="1"/>
  </cols>
  <sheetData>
    <row r="1" spans="1:22" ht="20.25">
      <c r="A1" s="36" t="s">
        <v>1248</v>
      </c>
      <c r="B1" s="37"/>
      <c r="C1" s="38"/>
      <c r="D1" s="320"/>
      <c r="E1" s="40"/>
      <c r="F1" s="40"/>
      <c r="G1" s="774">
        <f>'Cover page'!I7</f>
        <v>0</v>
      </c>
      <c r="H1" s="774"/>
      <c r="I1" s="774"/>
      <c r="J1" s="774"/>
      <c r="K1" s="774"/>
      <c r="L1" s="41">
        <f>'Cover page'!I9</f>
        <v>0</v>
      </c>
      <c r="M1" s="41"/>
      <c r="N1" s="41"/>
      <c r="O1" s="41"/>
      <c r="P1" s="1"/>
      <c r="Q1" s="22"/>
      <c r="R1" s="22"/>
    </row>
    <row r="2" spans="1:22">
      <c r="A2" s="36" t="s">
        <v>1459</v>
      </c>
      <c r="B2" s="83"/>
      <c r="C2" s="84"/>
      <c r="D2" s="85"/>
      <c r="E2" s="40"/>
      <c r="F2" s="40"/>
      <c r="G2" s="782">
        <f>+'Cover page'!I13</f>
        <v>0</v>
      </c>
      <c r="H2" s="782"/>
      <c r="I2" s="782"/>
      <c r="J2" s="782"/>
      <c r="K2" s="782"/>
      <c r="L2" s="782"/>
      <c r="M2" s="119"/>
      <c r="N2" s="119"/>
      <c r="O2" s="119"/>
      <c r="P2" s="1"/>
      <c r="Q2" s="22"/>
      <c r="R2" s="22"/>
    </row>
    <row r="3" spans="1:22" ht="12" customHeight="1">
      <c r="A3" s="46"/>
      <c r="B3" s="47"/>
      <c r="C3" s="48"/>
      <c r="D3" s="49"/>
      <c r="E3" s="50"/>
      <c r="F3" s="50"/>
      <c r="G3" s="778" t="s">
        <v>877</v>
      </c>
      <c r="H3" s="778"/>
      <c r="I3" s="51">
        <f>+'Cover page'!I11</f>
        <v>0</v>
      </c>
      <c r="J3" s="50"/>
      <c r="K3" s="50"/>
      <c r="L3" s="52"/>
      <c r="M3" s="775" t="s">
        <v>1018</v>
      </c>
      <c r="N3" s="125"/>
      <c r="O3" s="126"/>
      <c r="P3" s="1"/>
      <c r="Q3" s="22"/>
      <c r="R3" s="22"/>
    </row>
    <row r="4" spans="1:22" ht="12" customHeight="1">
      <c r="A4" s="785" t="s">
        <v>1460</v>
      </c>
      <c r="B4" s="785"/>
      <c r="C4" s="53"/>
      <c r="D4" s="779" t="s">
        <v>251</v>
      </c>
      <c r="E4" s="780"/>
      <c r="F4" s="780"/>
      <c r="G4" s="780"/>
      <c r="H4" s="781"/>
      <c r="I4" s="775" t="s">
        <v>252</v>
      </c>
      <c r="J4" s="777" t="s">
        <v>253</v>
      </c>
      <c r="K4" s="775" t="s">
        <v>254</v>
      </c>
      <c r="L4" s="783" t="s">
        <v>874</v>
      </c>
      <c r="M4" s="776"/>
      <c r="N4" s="776" t="s">
        <v>254</v>
      </c>
      <c r="O4" s="123" t="s">
        <v>1017</v>
      </c>
      <c r="P4" s="1"/>
      <c r="Q4" s="771" t="s">
        <v>123</v>
      </c>
      <c r="R4" s="772"/>
      <c r="S4" s="773"/>
    </row>
    <row r="5" spans="1:22" ht="30" customHeight="1">
      <c r="A5" s="785"/>
      <c r="B5" s="785"/>
      <c r="C5" s="53"/>
      <c r="D5" s="55" t="s">
        <v>264</v>
      </c>
      <c r="E5" s="56" t="s">
        <v>265</v>
      </c>
      <c r="F5" s="54" t="s">
        <v>876</v>
      </c>
      <c r="G5" s="56" t="s">
        <v>254</v>
      </c>
      <c r="H5" s="54" t="s">
        <v>873</v>
      </c>
      <c r="I5" s="776"/>
      <c r="J5" s="777"/>
      <c r="K5" s="776"/>
      <c r="L5" s="783"/>
      <c r="M5" s="776"/>
      <c r="N5" s="776"/>
      <c r="O5" s="123" t="s">
        <v>1019</v>
      </c>
      <c r="P5" s="1"/>
      <c r="Q5" s="5" t="s">
        <v>1650</v>
      </c>
      <c r="R5" s="128" t="s">
        <v>1652</v>
      </c>
      <c r="S5" s="129" t="s">
        <v>1017</v>
      </c>
    </row>
    <row r="6" spans="1:22" ht="10.5" customHeight="1">
      <c r="A6" s="57"/>
      <c r="B6" s="58"/>
      <c r="C6" s="58"/>
      <c r="D6" s="59" t="s">
        <v>255</v>
      </c>
      <c r="E6" s="60" t="s">
        <v>256</v>
      </c>
      <c r="F6" s="61" t="s">
        <v>257</v>
      </c>
      <c r="G6" s="60" t="s">
        <v>258</v>
      </c>
      <c r="H6" s="61" t="s">
        <v>259</v>
      </c>
      <c r="I6" s="60" t="s">
        <v>260</v>
      </c>
      <c r="J6" s="61" t="s">
        <v>261</v>
      </c>
      <c r="K6" s="60" t="s">
        <v>262</v>
      </c>
      <c r="L6" s="62" t="s">
        <v>263</v>
      </c>
      <c r="M6" s="59" t="s">
        <v>1020</v>
      </c>
      <c r="N6" s="60" t="s">
        <v>1021</v>
      </c>
      <c r="O6" s="60" t="s">
        <v>1022</v>
      </c>
      <c r="P6" s="1"/>
      <c r="Q6" s="7" t="s">
        <v>1651</v>
      </c>
      <c r="R6" s="130" t="s">
        <v>1653</v>
      </c>
      <c r="S6" s="8" t="s">
        <v>1023</v>
      </c>
    </row>
    <row r="7" spans="1:22" s="463" customFormat="1" ht="10.5" customHeight="1">
      <c r="A7" s="455"/>
      <c r="B7" s="456" t="s">
        <v>1109</v>
      </c>
      <c r="C7" s="457"/>
      <c r="D7" s="458" t="s">
        <v>1319</v>
      </c>
      <c r="E7" s="458" t="s">
        <v>1319</v>
      </c>
      <c r="F7" s="458" t="s">
        <v>1319</v>
      </c>
      <c r="G7" s="458" t="s">
        <v>1319</v>
      </c>
      <c r="H7" s="458" t="s">
        <v>1319</v>
      </c>
      <c r="I7" s="458" t="s">
        <v>1319</v>
      </c>
      <c r="J7" s="458" t="s">
        <v>1319</v>
      </c>
      <c r="K7" s="458" t="s">
        <v>1319</v>
      </c>
      <c r="L7" s="458" t="s">
        <v>1319</v>
      </c>
      <c r="M7" s="458" t="s">
        <v>1319</v>
      </c>
      <c r="N7" s="458" t="s">
        <v>1319</v>
      </c>
      <c r="O7" s="458" t="s">
        <v>1319</v>
      </c>
      <c r="P7" s="459"/>
      <c r="Q7" s="460"/>
      <c r="R7" s="461"/>
      <c r="S7" s="474"/>
    </row>
    <row r="8" spans="1:22" ht="12" customHeight="1">
      <c r="A8" s="65"/>
      <c r="B8" s="64" t="s">
        <v>912</v>
      </c>
      <c r="C8" s="4" t="s">
        <v>1063</v>
      </c>
      <c r="D8" s="9"/>
      <c r="E8" s="9"/>
      <c r="F8" s="10"/>
      <c r="G8" s="9"/>
      <c r="H8" s="10"/>
      <c r="I8" s="9"/>
      <c r="J8" s="10"/>
      <c r="K8" s="9"/>
      <c r="L8" s="11"/>
      <c r="M8" s="10"/>
      <c r="N8" s="9"/>
      <c r="O8" s="11"/>
      <c r="P8" s="1"/>
      <c r="Q8" s="12"/>
      <c r="R8" s="127"/>
      <c r="S8" s="13"/>
    </row>
    <row r="9" spans="1:22" s="295" customFormat="1" ht="11.25" customHeight="1">
      <c r="A9" s="63" t="s">
        <v>60</v>
      </c>
      <c r="B9" s="64" t="s">
        <v>1097</v>
      </c>
      <c r="C9" s="14" t="s">
        <v>1063</v>
      </c>
      <c r="D9" s="588" t="str">
        <f>IF('Accounting Methods'!$D$7,Table1!D8,"...")</f>
        <v>...</v>
      </c>
      <c r="E9" s="588" t="str">
        <f>IF('Accounting Methods'!$D$8,Table1!E8,"...")</f>
        <v>...</v>
      </c>
      <c r="F9" s="588" t="str">
        <f>IF('Accounting Methods'!$D$9,Table1!F8,"...")</f>
        <v>...</v>
      </c>
      <c r="G9" s="588" t="str">
        <f>IF('Accounting Methods'!$D$10,Table1!G8,"...")</f>
        <v>...</v>
      </c>
      <c r="H9" s="588" t="str">
        <f>IF('Accounting Methods'!$D$11,Table1!H8,"...")</f>
        <v>...</v>
      </c>
      <c r="I9" s="588" t="str">
        <f>IF('Accounting Methods'!$D$12,Table1!I8,"...")</f>
        <v>...</v>
      </c>
      <c r="J9" s="588" t="str">
        <f>IF('Accounting Methods'!$D$13,Table1!J8,"...")</f>
        <v>...</v>
      </c>
      <c r="K9" s="588" t="str">
        <f>IF('Accounting Methods'!$D$14,Table1!K8,"...")</f>
        <v>...</v>
      </c>
      <c r="L9" s="588" t="str">
        <f>IF('Accounting Methods'!$D$15,Table1!L8,"...")</f>
        <v>...</v>
      </c>
      <c r="M9" s="588" t="str">
        <f>IF('Accounting Methods'!$D$16,Table1!M8,"...")</f>
        <v>...</v>
      </c>
      <c r="N9" s="588" t="str">
        <f>IF('Accounting Methods'!$D$17,Table1!N8,"...")</f>
        <v>...</v>
      </c>
      <c r="O9" s="588" t="str">
        <f>IF('Accounting Methods'!$D$18,Table1!O8,"...")</f>
        <v>...</v>
      </c>
      <c r="P9" s="284"/>
      <c r="Q9" s="560">
        <f>SUM(H9)-SUM(D9)-SUM(E9)-SUM(F9)-SUM(G9)</f>
        <v>0</v>
      </c>
      <c r="R9" s="561">
        <f>SUM(L9)-SUM(H9)-SUM(I9)-SUM(J9)-SUM(K9)</f>
        <v>0</v>
      </c>
      <c r="S9" s="562">
        <f>SUM(O9)-SUM(L9)-SUM(M9)-SUM(N9)</f>
        <v>0</v>
      </c>
      <c r="U9" s="63">
        <v>1</v>
      </c>
      <c r="V9" s="63" t="str">
        <f>"C"&amp;""&amp;U9</f>
        <v>C1</v>
      </c>
    </row>
    <row r="10" spans="1:22" ht="9.75" customHeight="1">
      <c r="A10" s="65" t="s">
        <v>829</v>
      </c>
      <c r="B10" s="66" t="s">
        <v>948</v>
      </c>
      <c r="C10" s="4" t="s">
        <v>1063</v>
      </c>
      <c r="D10" s="586" t="str">
        <f>IF('Accounting Methods'!$D$7,Table1!D9,"...")</f>
        <v>...</v>
      </c>
      <c r="E10" s="586" t="str">
        <f>IF('Accounting Methods'!$D$8,Table1!E9,"...")</f>
        <v>...</v>
      </c>
      <c r="F10" s="586" t="str">
        <f>IF('Accounting Methods'!$D$9,Table1!F9,"...")</f>
        <v>...</v>
      </c>
      <c r="G10" s="586" t="str">
        <f>IF('Accounting Methods'!$D$10,Table1!G9,"...")</f>
        <v>...</v>
      </c>
      <c r="H10" s="586" t="str">
        <f>IF('Accounting Methods'!$D$11,Table1!H9,"...")</f>
        <v>...</v>
      </c>
      <c r="I10" s="586" t="str">
        <f>IF('Accounting Methods'!$D$12,Table1!I9,"...")</f>
        <v>...</v>
      </c>
      <c r="J10" s="586" t="str">
        <f>IF('Accounting Methods'!$D$13,Table1!J9,"...")</f>
        <v>...</v>
      </c>
      <c r="K10" s="586" t="str">
        <f>IF('Accounting Methods'!$D$14,Table1!K9,"...")</f>
        <v>...</v>
      </c>
      <c r="L10" s="586" t="str">
        <f>IF('Accounting Methods'!$D$15,Table1!L9,"...")</f>
        <v>...</v>
      </c>
      <c r="M10" s="586" t="str">
        <f>IF('Accounting Methods'!$D$16,Table1!M9,"...")</f>
        <v>...</v>
      </c>
      <c r="N10" s="586" t="str">
        <f>IF('Accounting Methods'!$D$17,Table1!N9,"...")</f>
        <v>...</v>
      </c>
      <c r="O10" s="586" t="str">
        <f>IF('Accounting Methods'!$D$18,Table1!O9,"...")</f>
        <v>...</v>
      </c>
      <c r="P10" s="1"/>
      <c r="Q10" s="563">
        <f t="shared" ref="Q10:Q44" si="0">SUM(H10)-SUM(D10)-SUM(E10)-SUM(F10)-SUM(G10)</f>
        <v>0</v>
      </c>
      <c r="R10" s="564">
        <f t="shared" ref="R10:R44" si="1">SUM(L10)-SUM(H10)-SUM(I10)-SUM(J10)-SUM(K10)</f>
        <v>0</v>
      </c>
      <c r="S10" s="565">
        <f t="shared" ref="S10:S44" si="2">SUM(O10)-SUM(L10)-SUM(M10)-SUM(N10)</f>
        <v>0</v>
      </c>
      <c r="U10" s="65">
        <v>11</v>
      </c>
      <c r="V10" s="65" t="str">
        <f t="shared" ref="V10:V42" si="3">"C"&amp;""&amp;U10</f>
        <v>C11</v>
      </c>
    </row>
    <row r="11" spans="1:22" ht="9.75" customHeight="1">
      <c r="A11" s="65" t="s">
        <v>61</v>
      </c>
      <c r="B11" s="66" t="s">
        <v>949</v>
      </c>
      <c r="C11" s="4" t="s">
        <v>1063</v>
      </c>
      <c r="D11" s="586" t="str">
        <f>IF('Accounting Methods'!$D$7,Table1!D42,"...")</f>
        <v>...</v>
      </c>
      <c r="E11" s="586" t="str">
        <f>IF('Accounting Methods'!$D$8,Table1!E42,"...")</f>
        <v>...</v>
      </c>
      <c r="F11" s="586" t="str">
        <f>IF('Accounting Methods'!$D$9,Table1!F42,"...")</f>
        <v>...</v>
      </c>
      <c r="G11" s="586" t="str">
        <f>IF('Accounting Methods'!$D$10,Table1!G42,"...")</f>
        <v>...</v>
      </c>
      <c r="H11" s="586" t="str">
        <f>IF('Accounting Methods'!$D$11,Table1!H42,"...")</f>
        <v>...</v>
      </c>
      <c r="I11" s="586" t="str">
        <f>IF('Accounting Methods'!$D$12,Table1!I42,"...")</f>
        <v>...</v>
      </c>
      <c r="J11" s="586" t="str">
        <f>IF('Accounting Methods'!$D$13,Table1!J42,"...")</f>
        <v>...</v>
      </c>
      <c r="K11" s="586" t="str">
        <f>IF('Accounting Methods'!$D$14,Table1!K42,"...")</f>
        <v>...</v>
      </c>
      <c r="L11" s="586" t="str">
        <f>IF('Accounting Methods'!$D$15,Table1!L42,"...")</f>
        <v>...</v>
      </c>
      <c r="M11" s="586" t="str">
        <f>IF('Accounting Methods'!$D$16,Table1!M42,"...")</f>
        <v>...</v>
      </c>
      <c r="N11" s="586" t="str">
        <f>IF('Accounting Methods'!$D$17,Table1!N42,"...")</f>
        <v>...</v>
      </c>
      <c r="O11" s="586" t="str">
        <f>IF('Accounting Methods'!$D$18,Table1!O42,"...")</f>
        <v>...</v>
      </c>
      <c r="P11" s="1"/>
      <c r="Q11" s="563">
        <f t="shared" si="0"/>
        <v>0</v>
      </c>
      <c r="R11" s="564">
        <f t="shared" si="1"/>
        <v>0</v>
      </c>
      <c r="S11" s="565">
        <f t="shared" si="2"/>
        <v>0</v>
      </c>
      <c r="U11" s="65">
        <v>12</v>
      </c>
      <c r="V11" s="65" t="str">
        <f t="shared" si="3"/>
        <v>C12</v>
      </c>
    </row>
    <row r="12" spans="1:22" ht="9.75" customHeight="1">
      <c r="A12" s="65" t="s">
        <v>62</v>
      </c>
      <c r="B12" s="66" t="s">
        <v>950</v>
      </c>
      <c r="C12" s="4" t="s">
        <v>1063</v>
      </c>
      <c r="D12" s="586" t="str">
        <f>IF('Accounting Methods'!$D$7,Table1!D52,"...")</f>
        <v>...</v>
      </c>
      <c r="E12" s="586" t="str">
        <f>IF('Accounting Methods'!$D$8,Table1!E52,"...")</f>
        <v>...</v>
      </c>
      <c r="F12" s="586" t="str">
        <f>IF('Accounting Methods'!$D$9,Table1!F52,"...")</f>
        <v>...</v>
      </c>
      <c r="G12" s="586" t="str">
        <f>IF('Accounting Methods'!$D$10,Table1!G52,"...")</f>
        <v>...</v>
      </c>
      <c r="H12" s="586" t="str">
        <f>IF('Accounting Methods'!$D$11,Table1!H52,"...")</f>
        <v>...</v>
      </c>
      <c r="I12" s="586" t="str">
        <f>IF('Accounting Methods'!$D$12,Table1!I52,"...")</f>
        <v>...</v>
      </c>
      <c r="J12" s="586" t="str">
        <f>IF('Accounting Methods'!$D$13,Table1!J52,"...")</f>
        <v>...</v>
      </c>
      <c r="K12" s="586" t="str">
        <f>IF('Accounting Methods'!$D$14,Table1!K52,"...")</f>
        <v>...</v>
      </c>
      <c r="L12" s="586" t="str">
        <f>IF('Accounting Methods'!$D$15,Table1!L52,"...")</f>
        <v>...</v>
      </c>
      <c r="M12" s="586" t="str">
        <f>IF('Accounting Methods'!$D$16,Table1!M52,"...")</f>
        <v>...</v>
      </c>
      <c r="N12" s="586" t="str">
        <f>IF('Accounting Methods'!$D$17,Table1!N52,"...")</f>
        <v>...</v>
      </c>
      <c r="O12" s="586" t="str">
        <f>IF('Accounting Methods'!$D$18,Table1!O52,"...")</f>
        <v>...</v>
      </c>
      <c r="P12" s="1"/>
      <c r="Q12" s="563">
        <f t="shared" si="0"/>
        <v>0</v>
      </c>
      <c r="R12" s="564">
        <f t="shared" si="1"/>
        <v>0</v>
      </c>
      <c r="S12" s="565">
        <f t="shared" si="2"/>
        <v>0</v>
      </c>
      <c r="U12" s="65">
        <v>13</v>
      </c>
      <c r="V12" s="65" t="str">
        <f t="shared" si="3"/>
        <v>C13</v>
      </c>
    </row>
    <row r="13" spans="1:22" ht="9.75" customHeight="1">
      <c r="A13" s="65" t="s">
        <v>63</v>
      </c>
      <c r="B13" s="66" t="s">
        <v>803</v>
      </c>
      <c r="C13" s="4" t="s">
        <v>1063</v>
      </c>
      <c r="D13" s="586" t="str">
        <f>IF('Accounting Methods'!$D$7,Table1!D62,"...")</f>
        <v>...</v>
      </c>
      <c r="E13" s="586" t="str">
        <f>IF('Accounting Methods'!$D$8,Table1!E62,"...")</f>
        <v>...</v>
      </c>
      <c r="F13" s="586" t="str">
        <f>IF('Accounting Methods'!$D$9,Table1!F62,"...")</f>
        <v>...</v>
      </c>
      <c r="G13" s="586" t="str">
        <f>IF('Accounting Methods'!$D$10,Table1!G62,"...")</f>
        <v>...</v>
      </c>
      <c r="H13" s="586" t="str">
        <f>IF('Accounting Methods'!$D$11,Table1!H62,"...")</f>
        <v>...</v>
      </c>
      <c r="I13" s="586" t="str">
        <f>IF('Accounting Methods'!$D$12,Table1!I62,"...")</f>
        <v>...</v>
      </c>
      <c r="J13" s="586" t="str">
        <f>IF('Accounting Methods'!$D$13,Table1!J62,"...")</f>
        <v>...</v>
      </c>
      <c r="K13" s="586" t="str">
        <f>IF('Accounting Methods'!$D$14,Table1!K62,"...")</f>
        <v>...</v>
      </c>
      <c r="L13" s="586" t="str">
        <f>IF('Accounting Methods'!$D$15,Table1!L62,"...")</f>
        <v>...</v>
      </c>
      <c r="M13" s="586" t="str">
        <f>IF('Accounting Methods'!$D$16,Table1!M62,"...")</f>
        <v>...</v>
      </c>
      <c r="N13" s="586" t="str">
        <f>IF('Accounting Methods'!$D$17,Table1!N62,"...")</f>
        <v>...</v>
      </c>
      <c r="O13" s="586" t="str">
        <f>IF('Accounting Methods'!$D$18,Table1!O62,"...")</f>
        <v>...</v>
      </c>
      <c r="P13" s="1"/>
      <c r="Q13" s="563">
        <f t="shared" si="0"/>
        <v>0</v>
      </c>
      <c r="R13" s="564">
        <f t="shared" si="1"/>
        <v>0</v>
      </c>
      <c r="S13" s="565">
        <f t="shared" si="2"/>
        <v>0</v>
      </c>
      <c r="U13" s="65">
        <v>14</v>
      </c>
      <c r="V13" s="65" t="str">
        <f t="shared" si="3"/>
        <v>C14</v>
      </c>
    </row>
    <row r="14" spans="1:22" s="295" customFormat="1" ht="12" customHeight="1">
      <c r="A14" s="63" t="s">
        <v>64</v>
      </c>
      <c r="B14" s="64" t="s">
        <v>1098</v>
      </c>
      <c r="C14" s="14" t="s">
        <v>1063</v>
      </c>
      <c r="D14" s="588" t="str">
        <f>IF('Accounting Methods'!$D$7,Table2!D8,"...")</f>
        <v>...</v>
      </c>
      <c r="E14" s="588" t="str">
        <f>IF('Accounting Methods'!$D$8,Table2!E8,"...")</f>
        <v>...</v>
      </c>
      <c r="F14" s="588" t="str">
        <f>IF('Accounting Methods'!$D$9,Table2!F8,"...")</f>
        <v>...</v>
      </c>
      <c r="G14" s="588" t="str">
        <f>IF('Accounting Methods'!$D$10,Table2!G8,"...")</f>
        <v>...</v>
      </c>
      <c r="H14" s="588" t="str">
        <f>IF('Accounting Methods'!$D$11,Table2!H8,"...")</f>
        <v>...</v>
      </c>
      <c r="I14" s="588" t="str">
        <f>IF('Accounting Methods'!$D$12,Table2!I8,"...")</f>
        <v>...</v>
      </c>
      <c r="J14" s="588" t="str">
        <f>IF('Accounting Methods'!$D$13,Table2!J8,"...")</f>
        <v>...</v>
      </c>
      <c r="K14" s="588" t="str">
        <f>IF('Accounting Methods'!$D$14,Table2!K8,"...")</f>
        <v>...</v>
      </c>
      <c r="L14" s="588" t="str">
        <f>IF('Accounting Methods'!$D$15,Table2!L8,"...")</f>
        <v>...</v>
      </c>
      <c r="M14" s="588" t="str">
        <f>IF('Accounting Methods'!$D$16,Table2!M8,"...")</f>
        <v>...</v>
      </c>
      <c r="N14" s="588" t="str">
        <f>IF('Accounting Methods'!$D$17,Table2!N8,"...")</f>
        <v>...</v>
      </c>
      <c r="O14" s="588" t="str">
        <f>IF('Accounting Methods'!$D$18,Table2!O8,"...")</f>
        <v>...</v>
      </c>
      <c r="P14" s="284"/>
      <c r="Q14" s="560">
        <f t="shared" si="0"/>
        <v>0</v>
      </c>
      <c r="R14" s="561">
        <f t="shared" si="1"/>
        <v>0</v>
      </c>
      <c r="S14" s="562">
        <f t="shared" si="2"/>
        <v>0</v>
      </c>
      <c r="U14" s="63">
        <v>2</v>
      </c>
      <c r="V14" s="63" t="str">
        <f t="shared" si="3"/>
        <v>C2</v>
      </c>
    </row>
    <row r="15" spans="1:22" ht="9.75" customHeight="1">
      <c r="A15" s="65" t="s">
        <v>65</v>
      </c>
      <c r="B15" s="86" t="s">
        <v>311</v>
      </c>
      <c r="C15" s="4" t="s">
        <v>1063</v>
      </c>
      <c r="D15" s="586" t="str">
        <f>IF('Accounting Methods'!$D$7,Table2!D9,"...")</f>
        <v>...</v>
      </c>
      <c r="E15" s="586" t="str">
        <f>IF('Accounting Methods'!$D$8,Table2!E9,"...")</f>
        <v>...</v>
      </c>
      <c r="F15" s="586" t="str">
        <f>IF('Accounting Methods'!$D$9,Table2!F9,"...")</f>
        <v>...</v>
      </c>
      <c r="G15" s="586" t="str">
        <f>IF('Accounting Methods'!$D$10,Table2!G9,"...")</f>
        <v>...</v>
      </c>
      <c r="H15" s="586" t="str">
        <f>IF('Accounting Methods'!$D$11,Table2!H9,"...")</f>
        <v>...</v>
      </c>
      <c r="I15" s="586" t="str">
        <f>IF('Accounting Methods'!$D$12,Table2!I9,"...")</f>
        <v>...</v>
      </c>
      <c r="J15" s="586" t="str">
        <f>IF('Accounting Methods'!$D$13,Table2!J9,"...")</f>
        <v>...</v>
      </c>
      <c r="K15" s="586" t="str">
        <f>IF('Accounting Methods'!$D$14,Table2!K9,"...")</f>
        <v>...</v>
      </c>
      <c r="L15" s="586" t="str">
        <f>IF('Accounting Methods'!$D$15,Table2!L9,"...")</f>
        <v>...</v>
      </c>
      <c r="M15" s="586" t="str">
        <f>IF('Accounting Methods'!$D$16,Table2!M9,"...")</f>
        <v>...</v>
      </c>
      <c r="N15" s="586" t="str">
        <f>IF('Accounting Methods'!$D$17,Table2!N9,"...")</f>
        <v>...</v>
      </c>
      <c r="O15" s="586" t="str">
        <f>IF('Accounting Methods'!$D$18,Table2!O9,"...")</f>
        <v>...</v>
      </c>
      <c r="P15" s="1"/>
      <c r="Q15" s="563">
        <f t="shared" si="0"/>
        <v>0</v>
      </c>
      <c r="R15" s="564">
        <f t="shared" si="1"/>
        <v>0</v>
      </c>
      <c r="S15" s="565">
        <f t="shared" si="2"/>
        <v>0</v>
      </c>
      <c r="U15" s="65">
        <v>21</v>
      </c>
      <c r="V15" s="65" t="str">
        <f t="shared" si="3"/>
        <v>C21</v>
      </c>
    </row>
    <row r="16" spans="1:22" ht="9.75" customHeight="1">
      <c r="A16" s="65" t="s">
        <v>66</v>
      </c>
      <c r="B16" s="86" t="s">
        <v>1151</v>
      </c>
      <c r="C16" s="4" t="s">
        <v>1063</v>
      </c>
      <c r="D16" s="586" t="str">
        <f>IF('Accounting Methods'!$D$7,Table2!D14,"...")</f>
        <v>...</v>
      </c>
      <c r="E16" s="586" t="str">
        <f>IF('Accounting Methods'!$D$8,Table2!E14,"...")</f>
        <v>...</v>
      </c>
      <c r="F16" s="586" t="str">
        <f>IF('Accounting Methods'!$D$9,Table2!F14,"...")</f>
        <v>...</v>
      </c>
      <c r="G16" s="586" t="str">
        <f>IF('Accounting Methods'!$D$10,Table2!G14,"...")</f>
        <v>...</v>
      </c>
      <c r="H16" s="586" t="str">
        <f>IF('Accounting Methods'!$D$11,Table2!H14,"...")</f>
        <v>...</v>
      </c>
      <c r="I16" s="586" t="str">
        <f>IF('Accounting Methods'!$D$12,Table2!I14,"...")</f>
        <v>...</v>
      </c>
      <c r="J16" s="586" t="str">
        <f>IF('Accounting Methods'!$D$13,Table2!J14,"...")</f>
        <v>...</v>
      </c>
      <c r="K16" s="586" t="str">
        <f>IF('Accounting Methods'!$D$14,Table2!K14,"...")</f>
        <v>...</v>
      </c>
      <c r="L16" s="586" t="str">
        <f>IF('Accounting Methods'!$D$15,Table2!L14,"...")</f>
        <v>...</v>
      </c>
      <c r="M16" s="586" t="str">
        <f>IF('Accounting Methods'!$D$16,Table2!M14,"...")</f>
        <v>...</v>
      </c>
      <c r="N16" s="586" t="str">
        <f>IF('Accounting Methods'!$D$17,Table2!N14,"...")</f>
        <v>...</v>
      </c>
      <c r="O16" s="586" t="str">
        <f>IF('Accounting Methods'!$D$18,Table2!O14,"...")</f>
        <v>...</v>
      </c>
      <c r="P16" s="1"/>
      <c r="Q16" s="563">
        <f t="shared" si="0"/>
        <v>0</v>
      </c>
      <c r="R16" s="564">
        <f t="shared" si="1"/>
        <v>0</v>
      </c>
      <c r="S16" s="565">
        <f t="shared" si="2"/>
        <v>0</v>
      </c>
      <c r="U16" s="65">
        <v>22</v>
      </c>
      <c r="V16" s="65" t="str">
        <f t="shared" si="3"/>
        <v>C22</v>
      </c>
    </row>
    <row r="17" spans="1:22" ht="9.75" customHeight="1">
      <c r="A17" s="65" t="s">
        <v>67</v>
      </c>
      <c r="B17" s="86" t="s">
        <v>443</v>
      </c>
      <c r="C17" s="4" t="s">
        <v>1063</v>
      </c>
      <c r="D17" s="586" t="str">
        <f>IF('Accounting Methods'!$D$7,Table2!D16,"...")</f>
        <v>...</v>
      </c>
      <c r="E17" s="586" t="str">
        <f>IF('Accounting Methods'!$D$8,Table2!E16,"...")</f>
        <v>...</v>
      </c>
      <c r="F17" s="586" t="str">
        <f>IF('Accounting Methods'!$D$9,Table2!F16,"...")</f>
        <v>...</v>
      </c>
      <c r="G17" s="586" t="str">
        <f>IF('Accounting Methods'!$D$10,Table2!G16,"...")</f>
        <v>...</v>
      </c>
      <c r="H17" s="586" t="str">
        <f>IF('Accounting Methods'!$D$11,Table2!H16,"...")</f>
        <v>...</v>
      </c>
      <c r="I17" s="586" t="str">
        <f>IF('Accounting Methods'!$D$12,Table2!I16,"...")</f>
        <v>...</v>
      </c>
      <c r="J17" s="586" t="str">
        <f>IF('Accounting Methods'!$D$13,Table2!J16,"...")</f>
        <v>...</v>
      </c>
      <c r="K17" s="586" t="str">
        <f>IF('Accounting Methods'!$D$14,Table2!K16,"...")</f>
        <v>...</v>
      </c>
      <c r="L17" s="586" t="str">
        <f>IF('Accounting Methods'!$D$15,Table2!L16,"...")</f>
        <v>...</v>
      </c>
      <c r="M17" s="586" t="str">
        <f>IF('Accounting Methods'!$D$16,Table2!M16,"...")</f>
        <v>...</v>
      </c>
      <c r="N17" s="586" t="str">
        <f>IF('Accounting Methods'!$D$17,Table2!N16,"...")</f>
        <v>...</v>
      </c>
      <c r="O17" s="586" t="str">
        <f>IF('Accounting Methods'!$D$18,Table2!O16,"...")</f>
        <v>...</v>
      </c>
      <c r="P17" s="1"/>
      <c r="Q17" s="563">
        <f t="shared" si="0"/>
        <v>0</v>
      </c>
      <c r="R17" s="564">
        <f t="shared" si="1"/>
        <v>0</v>
      </c>
      <c r="S17" s="565">
        <f t="shared" si="2"/>
        <v>0</v>
      </c>
      <c r="U17" s="65">
        <v>24</v>
      </c>
      <c r="V17" s="65" t="str">
        <f t="shared" si="3"/>
        <v>C24</v>
      </c>
    </row>
    <row r="18" spans="1:22" ht="9.75" customHeight="1">
      <c r="A18" s="65" t="s">
        <v>68</v>
      </c>
      <c r="B18" s="86" t="s">
        <v>1152</v>
      </c>
      <c r="C18" s="4" t="s">
        <v>1063</v>
      </c>
      <c r="D18" s="586" t="str">
        <f>IF('Accounting Methods'!$D$7,Table2!D20,"...")</f>
        <v>...</v>
      </c>
      <c r="E18" s="586" t="str">
        <f>IF('Accounting Methods'!$D$8,Table2!E20,"...")</f>
        <v>...</v>
      </c>
      <c r="F18" s="586" t="str">
        <f>IF('Accounting Methods'!$D$9,Table2!F20,"...")</f>
        <v>...</v>
      </c>
      <c r="G18" s="586" t="str">
        <f>IF('Accounting Methods'!$D$10,Table2!G20,"...")</f>
        <v>...</v>
      </c>
      <c r="H18" s="586" t="str">
        <f>IF('Accounting Methods'!$D$11,Table2!H20,"...")</f>
        <v>...</v>
      </c>
      <c r="I18" s="586" t="str">
        <f>IF('Accounting Methods'!$D$12,Table2!I20,"...")</f>
        <v>...</v>
      </c>
      <c r="J18" s="586" t="str">
        <f>IF('Accounting Methods'!$D$13,Table2!J20,"...")</f>
        <v>...</v>
      </c>
      <c r="K18" s="586" t="str">
        <f>IF('Accounting Methods'!$D$14,Table2!K20,"...")</f>
        <v>...</v>
      </c>
      <c r="L18" s="586" t="str">
        <f>IF('Accounting Methods'!$D$15,Table2!L20,"...")</f>
        <v>...</v>
      </c>
      <c r="M18" s="586" t="str">
        <f>IF('Accounting Methods'!$D$16,Table2!M20,"...")</f>
        <v>...</v>
      </c>
      <c r="N18" s="586" t="str">
        <f>IF('Accounting Methods'!$D$17,Table2!N20,"...")</f>
        <v>...</v>
      </c>
      <c r="O18" s="586" t="str">
        <f>IF('Accounting Methods'!$D$18,Table2!O20,"...")</f>
        <v>...</v>
      </c>
      <c r="P18" s="1"/>
      <c r="Q18" s="563">
        <f t="shared" si="0"/>
        <v>0</v>
      </c>
      <c r="R18" s="564">
        <f t="shared" si="1"/>
        <v>0</v>
      </c>
      <c r="S18" s="565">
        <f t="shared" si="2"/>
        <v>0</v>
      </c>
      <c r="U18" s="65">
        <v>25</v>
      </c>
      <c r="V18" s="65" t="str">
        <f t="shared" si="3"/>
        <v>C25</v>
      </c>
    </row>
    <row r="19" spans="1:22" ht="9.75" customHeight="1">
      <c r="A19" s="65" t="s">
        <v>69</v>
      </c>
      <c r="B19" s="86" t="s">
        <v>950</v>
      </c>
      <c r="C19" s="4" t="s">
        <v>1063</v>
      </c>
      <c r="D19" s="586" t="str">
        <f>IF('Accounting Methods'!$D$7,Table2!D23,"...")</f>
        <v>...</v>
      </c>
      <c r="E19" s="586" t="str">
        <f>IF('Accounting Methods'!$D$8,Table2!E23,"...")</f>
        <v>...</v>
      </c>
      <c r="F19" s="586" t="str">
        <f>IF('Accounting Methods'!$D$9,Table2!F23,"...")</f>
        <v>...</v>
      </c>
      <c r="G19" s="586" t="str">
        <f>IF('Accounting Methods'!$D$10,Table2!G23,"...")</f>
        <v>...</v>
      </c>
      <c r="H19" s="586" t="str">
        <f>IF('Accounting Methods'!$D$11,Table2!H23,"...")</f>
        <v>...</v>
      </c>
      <c r="I19" s="586" t="str">
        <f>IF('Accounting Methods'!$D$12,Table2!I23,"...")</f>
        <v>...</v>
      </c>
      <c r="J19" s="586" t="str">
        <f>IF('Accounting Methods'!$D$13,Table2!J23,"...")</f>
        <v>...</v>
      </c>
      <c r="K19" s="586" t="str">
        <f>IF('Accounting Methods'!$D$14,Table2!K23,"...")</f>
        <v>...</v>
      </c>
      <c r="L19" s="586" t="str">
        <f>IF('Accounting Methods'!$D$15,Table2!L23,"...")</f>
        <v>...</v>
      </c>
      <c r="M19" s="586" t="str">
        <f>IF('Accounting Methods'!$D$16,Table2!M23,"...")</f>
        <v>...</v>
      </c>
      <c r="N19" s="586" t="str">
        <f>IF('Accounting Methods'!$D$17,Table2!N23,"...")</f>
        <v>...</v>
      </c>
      <c r="O19" s="586" t="str">
        <f>IF('Accounting Methods'!$D$18,Table2!O23,"...")</f>
        <v>...</v>
      </c>
      <c r="P19" s="1"/>
      <c r="Q19" s="563">
        <f t="shared" si="0"/>
        <v>0</v>
      </c>
      <c r="R19" s="564">
        <f t="shared" si="1"/>
        <v>0</v>
      </c>
      <c r="S19" s="565">
        <f t="shared" si="2"/>
        <v>0</v>
      </c>
      <c r="U19" s="65">
        <v>26</v>
      </c>
      <c r="V19" s="65" t="str">
        <f t="shared" si="3"/>
        <v>C26</v>
      </c>
    </row>
    <row r="20" spans="1:22" ht="9.75" customHeight="1">
      <c r="A20" s="65" t="s">
        <v>70</v>
      </c>
      <c r="B20" s="86" t="s">
        <v>1043</v>
      </c>
      <c r="C20" s="4" t="s">
        <v>1063</v>
      </c>
      <c r="D20" s="586" t="str">
        <f>IF('Accounting Methods'!$D$7,Table2!D33,"...")</f>
        <v>...</v>
      </c>
      <c r="E20" s="586" t="str">
        <f>IF('Accounting Methods'!$D$8,Table2!E33,"...")</f>
        <v>...</v>
      </c>
      <c r="F20" s="586" t="str">
        <f>IF('Accounting Methods'!$D$9,Table2!F33,"...")</f>
        <v>...</v>
      </c>
      <c r="G20" s="586" t="str">
        <f>IF('Accounting Methods'!$D$10,Table2!G33,"...")</f>
        <v>...</v>
      </c>
      <c r="H20" s="586" t="str">
        <f>IF('Accounting Methods'!$D$11,Table2!H33,"...")</f>
        <v>...</v>
      </c>
      <c r="I20" s="586" t="str">
        <f>IF('Accounting Methods'!$D$12,Table2!I33,"...")</f>
        <v>...</v>
      </c>
      <c r="J20" s="586" t="str">
        <f>IF('Accounting Methods'!$D$13,Table2!J33,"...")</f>
        <v>...</v>
      </c>
      <c r="K20" s="586" t="str">
        <f>IF('Accounting Methods'!$D$14,Table2!K33,"...")</f>
        <v>...</v>
      </c>
      <c r="L20" s="586" t="str">
        <f>IF('Accounting Methods'!$D$15,Table2!L33,"...")</f>
        <v>...</v>
      </c>
      <c r="M20" s="586" t="str">
        <f>IF('Accounting Methods'!$D$16,Table2!M33,"...")</f>
        <v>...</v>
      </c>
      <c r="N20" s="586" t="str">
        <f>IF('Accounting Methods'!$D$17,Table2!N33,"...")</f>
        <v>...</v>
      </c>
      <c r="O20" s="586" t="str">
        <f>IF('Accounting Methods'!$D$18,Table2!O33,"...")</f>
        <v>...</v>
      </c>
      <c r="P20" s="1"/>
      <c r="Q20" s="563">
        <f t="shared" si="0"/>
        <v>0</v>
      </c>
      <c r="R20" s="564">
        <f t="shared" si="1"/>
        <v>0</v>
      </c>
      <c r="S20" s="565">
        <f t="shared" si="2"/>
        <v>0</v>
      </c>
      <c r="U20" s="65">
        <v>27</v>
      </c>
      <c r="V20" s="65" t="str">
        <f t="shared" si="3"/>
        <v>C27</v>
      </c>
    </row>
    <row r="21" spans="1:22" ht="9.75" customHeight="1">
      <c r="A21" s="65" t="s">
        <v>71</v>
      </c>
      <c r="B21" s="86" t="s">
        <v>1044</v>
      </c>
      <c r="C21" s="4" t="s">
        <v>1063</v>
      </c>
      <c r="D21" s="586" t="str">
        <f>IF('Accounting Methods'!$D$7,Table2!D37,"...")</f>
        <v>...</v>
      </c>
      <c r="E21" s="586" t="str">
        <f>IF('Accounting Methods'!$D$8,Table2!E37,"...")</f>
        <v>...</v>
      </c>
      <c r="F21" s="586" t="str">
        <f>IF('Accounting Methods'!$D$9,Table2!F37,"...")</f>
        <v>...</v>
      </c>
      <c r="G21" s="586" t="str">
        <f>IF('Accounting Methods'!$D$10,Table2!G37,"...")</f>
        <v>...</v>
      </c>
      <c r="H21" s="586" t="str">
        <f>IF('Accounting Methods'!$D$11,Table2!H37,"...")</f>
        <v>...</v>
      </c>
      <c r="I21" s="586" t="str">
        <f>IF('Accounting Methods'!$D$12,Table2!I37,"...")</f>
        <v>...</v>
      </c>
      <c r="J21" s="586" t="str">
        <f>IF('Accounting Methods'!$D$13,Table2!J37,"...")</f>
        <v>...</v>
      </c>
      <c r="K21" s="586" t="str">
        <f>IF('Accounting Methods'!$D$14,Table2!K37,"...")</f>
        <v>...</v>
      </c>
      <c r="L21" s="586" t="str">
        <f>IF('Accounting Methods'!$D$15,Table2!L37,"...")</f>
        <v>...</v>
      </c>
      <c r="M21" s="586" t="str">
        <f>IF('Accounting Methods'!$D$16,Table2!M37,"...")</f>
        <v>...</v>
      </c>
      <c r="N21" s="586" t="str">
        <f>IF('Accounting Methods'!$D$17,Table2!N37,"...")</f>
        <v>...</v>
      </c>
      <c r="O21" s="586" t="str">
        <f>IF('Accounting Methods'!$D$18,Table2!O37,"...")</f>
        <v>...</v>
      </c>
      <c r="P21" s="1"/>
      <c r="Q21" s="563">
        <f t="shared" si="0"/>
        <v>0</v>
      </c>
      <c r="R21" s="564">
        <f t="shared" si="1"/>
        <v>0</v>
      </c>
      <c r="S21" s="565">
        <f t="shared" si="2"/>
        <v>0</v>
      </c>
      <c r="U21" s="65">
        <v>28</v>
      </c>
      <c r="V21" s="65" t="str">
        <f t="shared" si="3"/>
        <v>C28</v>
      </c>
    </row>
    <row r="22" spans="1:22" s="295" customFormat="1" ht="12" customHeight="1">
      <c r="A22" s="71" t="s">
        <v>1314</v>
      </c>
      <c r="B22" s="72" t="s">
        <v>1099</v>
      </c>
      <c r="C22" s="266" t="s">
        <v>1063</v>
      </c>
      <c r="D22" s="671" t="str">
        <f>IF('Accounting Methods'!$D$7,IF(AND(D9="...",D14="..."),"...",SUM(D9)-SUM(D14)),"...")</f>
        <v>...</v>
      </c>
      <c r="E22" s="671" t="str">
        <f>IF('Accounting Methods'!$D$8,IF(AND(E9="...",E14="..."),"...",SUM(E9)-SUM(E14)),"...")</f>
        <v>...</v>
      </c>
      <c r="F22" s="671" t="str">
        <f>IF('Accounting Methods'!$D$9,IF(AND(F9="...",F14="..."),"...",SUM(F9)-SUM(F14)),"...")</f>
        <v>...</v>
      </c>
      <c r="G22" s="671" t="str">
        <f>IF('Accounting Methods'!$D$10,IF(AND(G9="...",G14="..."),"...",SUM(G9)-SUM(G14)),"...")</f>
        <v>...</v>
      </c>
      <c r="H22" s="671" t="str">
        <f>IF('Accounting Methods'!$D$11,IF(AND(H9="...",H14="..."),"...",SUM(H9)-SUM(H14)),"...")</f>
        <v>...</v>
      </c>
      <c r="I22" s="671" t="str">
        <f>IF('Accounting Methods'!$D$12,IF(AND(I9="...",I14="..."),"...",SUM(I9)-SUM(I14)),"...")</f>
        <v>...</v>
      </c>
      <c r="J22" s="671" t="str">
        <f>IF('Accounting Methods'!$D$13,IF(AND(J9="...",J14="..."),"...",SUM(J9)-SUM(J14)),"...")</f>
        <v>...</v>
      </c>
      <c r="K22" s="671" t="str">
        <f>IF('Accounting Methods'!$D$14,IF(AND(K9="...",K14="..."),"...",SUM(K9)-SUM(K14)),"...")</f>
        <v>...</v>
      </c>
      <c r="L22" s="671" t="str">
        <f>IF('Accounting Methods'!$D$15,IF(AND(L9="...",L14="..."),"...",SUM(L9)-SUM(L14)),"...")</f>
        <v>...</v>
      </c>
      <c r="M22" s="671" t="str">
        <f>IF('Accounting Methods'!$D$16,IF(AND(M9="...",M14="..."),"...",SUM(M9)-SUM(M14)),"...")</f>
        <v>...</v>
      </c>
      <c r="N22" s="671" t="str">
        <f>IF('Accounting Methods'!$D$17,IF(AND(N9="...",N14="..."),"...",SUM(N9)-SUM(N14)),"...")</f>
        <v>...</v>
      </c>
      <c r="O22" s="671" t="str">
        <f>IF('Accounting Methods'!$D$18,IF(AND(O9="...",O14="..."),"...",SUM(O9)-SUM(O14)),"...")</f>
        <v>...</v>
      </c>
      <c r="P22" s="284"/>
      <c r="Q22" s="607">
        <f t="shared" si="0"/>
        <v>0</v>
      </c>
      <c r="R22" s="608">
        <f t="shared" si="1"/>
        <v>0</v>
      </c>
      <c r="S22" s="609">
        <f t="shared" si="2"/>
        <v>0</v>
      </c>
      <c r="U22" s="71" t="s">
        <v>1314</v>
      </c>
      <c r="V22" s="71" t="str">
        <f>+U22</f>
        <v>CIO</v>
      </c>
    </row>
    <row r="23" spans="1:22" ht="21" customHeight="1">
      <c r="A23" s="64"/>
      <c r="B23" s="87" t="s">
        <v>908</v>
      </c>
      <c r="C23" s="4" t="s">
        <v>1063</v>
      </c>
      <c r="D23" s="586"/>
      <c r="E23" s="586"/>
      <c r="F23" s="640"/>
      <c r="G23" s="586"/>
      <c r="H23" s="640"/>
      <c r="I23" s="586"/>
      <c r="J23" s="640"/>
      <c r="K23" s="586"/>
      <c r="L23" s="641"/>
      <c r="M23" s="641"/>
      <c r="N23" s="641"/>
      <c r="O23" s="641"/>
      <c r="P23" s="1"/>
      <c r="Q23" s="563">
        <f t="shared" si="0"/>
        <v>0</v>
      </c>
      <c r="R23" s="564">
        <f t="shared" si="1"/>
        <v>0</v>
      </c>
      <c r="S23" s="565">
        <f t="shared" si="2"/>
        <v>0</v>
      </c>
      <c r="U23" s="64"/>
      <c r="V23" s="64"/>
    </row>
    <row r="24" spans="1:22" ht="11.25" customHeight="1">
      <c r="A24" s="63" t="s">
        <v>2285</v>
      </c>
      <c r="B24" s="64" t="s">
        <v>1312</v>
      </c>
      <c r="C24" s="4" t="s">
        <v>1063</v>
      </c>
      <c r="D24" s="588" t="str">
        <f>IF('Accounting Methods'!$D$7,IF(COUNTIF(D25:D28,"...")=COUNTA(D25:D28),"...",SUM(D25:D28)),"...")</f>
        <v>...</v>
      </c>
      <c r="E24" s="588" t="str">
        <f>IF('Accounting Methods'!$D$8,IF(COUNTIF(E25:E28,"...")=COUNTA(E25:E28),"...",SUM(E25:E28)),"...")</f>
        <v>...</v>
      </c>
      <c r="F24" s="588" t="str">
        <f>IF('Accounting Methods'!$D$9,IF(COUNTIF(F25:F28,"...")=COUNTA(F25:F28),"...",SUM(F25:F28)),"...")</f>
        <v>...</v>
      </c>
      <c r="G24" s="588" t="str">
        <f>IF('Accounting Methods'!$D$10,IF(COUNTIF(G25:G28,"...")=COUNTA(G25:G28),"...",SUM(G25:G28)),"...")</f>
        <v>...</v>
      </c>
      <c r="H24" s="588" t="str">
        <f>IF('Accounting Methods'!$D$11,IF(COUNTIF(H25:H28,"...")=COUNTA(H25:H28),"...",SUM(H25:H28)),"...")</f>
        <v>...</v>
      </c>
      <c r="I24" s="588" t="str">
        <f>IF('Accounting Methods'!$D$12,IF(COUNTIF(I25:I28,"...")=COUNTA(I25:I28),"...",SUM(I25:I28)),"...")</f>
        <v>...</v>
      </c>
      <c r="J24" s="588" t="str">
        <f>IF('Accounting Methods'!$D$13,IF(COUNTIF(J25:J28,"...")=COUNTA(J25:J28),"...",SUM(J25:J28)),"...")</f>
        <v>...</v>
      </c>
      <c r="K24" s="588" t="str">
        <f>IF('Accounting Methods'!$D$14,IF(COUNTIF(K25:K28,"...")=COUNTA(K25:K28),"...",SUM(K25:K28)),"...")</f>
        <v>...</v>
      </c>
      <c r="L24" s="588" t="str">
        <f>IF('Accounting Methods'!$D$15,IF(COUNTIF(L25:L28,"...")=COUNTA(L25:L28),"...",SUM(L25:L28)),"...")</f>
        <v>...</v>
      </c>
      <c r="M24" s="588" t="str">
        <f>IF('Accounting Methods'!$D$16,IF(COUNTIF(M25:M28,"...")=COUNTA(M25:M28),"...",SUM(M25:M28)),"...")</f>
        <v>...</v>
      </c>
      <c r="N24" s="588" t="str">
        <f>IF('Accounting Methods'!$D$17,IF(COUNTIF(N25:N28,"...")=COUNTA(N25:N28),"...",SUM(N25:N28)),"...")</f>
        <v>...</v>
      </c>
      <c r="O24" s="588" t="str">
        <f>IF('Accounting Methods'!$D$18,IF(COUNTIF(O25:O28,"...")=COUNTA(O25:O28),"...",SUM(O25:O28)),"...")</f>
        <v>...</v>
      </c>
      <c r="P24" s="1"/>
      <c r="Q24" s="563">
        <f t="shared" si="0"/>
        <v>0</v>
      </c>
      <c r="R24" s="564">
        <f t="shared" si="1"/>
        <v>0</v>
      </c>
      <c r="S24" s="565">
        <f t="shared" si="2"/>
        <v>0</v>
      </c>
      <c r="U24" s="63">
        <v>31.1</v>
      </c>
      <c r="V24" s="63" t="str">
        <f t="shared" si="3"/>
        <v>C31.1</v>
      </c>
    </row>
    <row r="25" spans="1:22" ht="9.75" customHeight="1">
      <c r="A25" s="65" t="s">
        <v>2286</v>
      </c>
      <c r="B25" s="66" t="s">
        <v>894</v>
      </c>
      <c r="C25" s="4" t="s">
        <v>1063</v>
      </c>
      <c r="D25" s="586" t="str">
        <f>IF('Accounting Methods'!$D$7,Table3!D11,"...")</f>
        <v>...</v>
      </c>
      <c r="E25" s="586" t="str">
        <f>IF('Accounting Methods'!$D$8,Table3!E11,"...")</f>
        <v>...</v>
      </c>
      <c r="F25" s="586" t="str">
        <f>IF('Accounting Methods'!$D$9,Table3!F11,"...")</f>
        <v>...</v>
      </c>
      <c r="G25" s="586" t="str">
        <f>IF('Accounting Methods'!$D$10,Table3!G11,"...")</f>
        <v>...</v>
      </c>
      <c r="H25" s="586" t="str">
        <f>IF('Accounting Methods'!$D$11,Table3!H11,"...")</f>
        <v>...</v>
      </c>
      <c r="I25" s="586" t="str">
        <f>IF('Accounting Methods'!$D$12,Table3!I11,"...")</f>
        <v>...</v>
      </c>
      <c r="J25" s="586" t="str">
        <f>IF('Accounting Methods'!$D$13,Table3!J11,"...")</f>
        <v>...</v>
      </c>
      <c r="K25" s="586" t="str">
        <f>IF('Accounting Methods'!$D$14,Table3!K11,"...")</f>
        <v>...</v>
      </c>
      <c r="L25" s="586" t="str">
        <f>IF('Accounting Methods'!$D$15,Table3!L11,"...")</f>
        <v>...</v>
      </c>
      <c r="M25" s="586" t="str">
        <f>IF('Accounting Methods'!$D$16,Table3!M11,"...")</f>
        <v>...</v>
      </c>
      <c r="N25" s="586" t="str">
        <f>IF('Accounting Methods'!$D$17,Table3!N11,"...")</f>
        <v>...</v>
      </c>
      <c r="O25" s="586" t="str">
        <f>IF('Accounting Methods'!$D$18,Table3!O11,"...")</f>
        <v>...</v>
      </c>
      <c r="P25" s="1"/>
      <c r="Q25" s="563">
        <f t="shared" si="0"/>
        <v>0</v>
      </c>
      <c r="R25" s="564">
        <f t="shared" si="1"/>
        <v>0</v>
      </c>
      <c r="S25" s="565">
        <f t="shared" si="2"/>
        <v>0</v>
      </c>
      <c r="U25" s="65">
        <v>311.10000000000002</v>
      </c>
      <c r="V25" s="65" t="str">
        <f t="shared" si="3"/>
        <v>C311.1</v>
      </c>
    </row>
    <row r="26" spans="1:22" ht="9.75" customHeight="1">
      <c r="A26" s="65" t="s">
        <v>2287</v>
      </c>
      <c r="B26" s="66" t="s">
        <v>1415</v>
      </c>
      <c r="C26" s="4" t="s">
        <v>1063</v>
      </c>
      <c r="D26" s="586" t="str">
        <f>IF('Accounting Methods'!$D$7,Table3!D27,"...")</f>
        <v>...</v>
      </c>
      <c r="E26" s="586" t="str">
        <f>IF('Accounting Methods'!$D$8,Table3!E27,"...")</f>
        <v>...</v>
      </c>
      <c r="F26" s="586" t="str">
        <f>IF('Accounting Methods'!$D$9,Table3!F27,"...")</f>
        <v>...</v>
      </c>
      <c r="G26" s="586" t="str">
        <f>IF('Accounting Methods'!$D$10,Table3!G27,"...")</f>
        <v>...</v>
      </c>
      <c r="H26" s="586" t="str">
        <f>IF('Accounting Methods'!$D$11,Table3!H27,"...")</f>
        <v>...</v>
      </c>
      <c r="I26" s="586" t="str">
        <f>IF('Accounting Methods'!$D$12,Table3!I27,"...")</f>
        <v>...</v>
      </c>
      <c r="J26" s="586" t="str">
        <f>IF('Accounting Methods'!$D$13,Table3!J27,"...")</f>
        <v>...</v>
      </c>
      <c r="K26" s="586" t="str">
        <f>IF('Accounting Methods'!$D$14,Table3!K27,"...")</f>
        <v>...</v>
      </c>
      <c r="L26" s="586" t="str">
        <f>IF('Accounting Methods'!$D$15,Table3!L27,"...")</f>
        <v>...</v>
      </c>
      <c r="M26" s="586" t="str">
        <f>IF('Accounting Methods'!$D$16,Table3!M27,"...")</f>
        <v>...</v>
      </c>
      <c r="N26" s="586" t="str">
        <f>IF('Accounting Methods'!$D$17,Table3!N27,"...")</f>
        <v>...</v>
      </c>
      <c r="O26" s="586" t="str">
        <f>IF('Accounting Methods'!$D$18,Table3!O27,"...")</f>
        <v>...</v>
      </c>
      <c r="P26" s="1"/>
      <c r="Q26" s="563">
        <f t="shared" si="0"/>
        <v>0</v>
      </c>
      <c r="R26" s="564">
        <f t="shared" si="1"/>
        <v>0</v>
      </c>
      <c r="S26" s="565">
        <f t="shared" si="2"/>
        <v>0</v>
      </c>
      <c r="U26" s="65">
        <v>312.10000000000002</v>
      </c>
      <c r="V26" s="65" t="str">
        <f t="shared" si="3"/>
        <v>C312.1</v>
      </c>
    </row>
    <row r="27" spans="1:22" ht="9.75" customHeight="1">
      <c r="A27" s="65" t="s">
        <v>2288</v>
      </c>
      <c r="B27" s="66" t="s">
        <v>1416</v>
      </c>
      <c r="C27" s="4" t="s">
        <v>1063</v>
      </c>
      <c r="D27" s="586" t="str">
        <f>IF('Accounting Methods'!$D$7,Table3!D30,"...")</f>
        <v>...</v>
      </c>
      <c r="E27" s="586" t="str">
        <f>IF('Accounting Methods'!$D$8,Table3!E30,"...")</f>
        <v>...</v>
      </c>
      <c r="F27" s="586" t="str">
        <f>IF('Accounting Methods'!$D$9,Table3!F30,"...")</f>
        <v>...</v>
      </c>
      <c r="G27" s="586" t="str">
        <f>IF('Accounting Methods'!$D$10,Table3!G30,"...")</f>
        <v>...</v>
      </c>
      <c r="H27" s="586" t="str">
        <f>IF('Accounting Methods'!$D$11,Table3!H30,"...")</f>
        <v>...</v>
      </c>
      <c r="I27" s="586" t="str">
        <f>IF('Accounting Methods'!$D$12,Table3!I30,"...")</f>
        <v>...</v>
      </c>
      <c r="J27" s="586" t="str">
        <f>IF('Accounting Methods'!$D$13,Table3!J30,"...")</f>
        <v>...</v>
      </c>
      <c r="K27" s="586" t="str">
        <f>IF('Accounting Methods'!$D$14,Table3!K30,"...")</f>
        <v>...</v>
      </c>
      <c r="L27" s="586" t="str">
        <f>IF('Accounting Methods'!$D$15,Table3!L30,"...")</f>
        <v>...</v>
      </c>
      <c r="M27" s="586" t="str">
        <f>IF('Accounting Methods'!$D$16,Table3!M30,"...")</f>
        <v>...</v>
      </c>
      <c r="N27" s="586" t="str">
        <f>IF('Accounting Methods'!$D$17,Table3!N30,"...")</f>
        <v>...</v>
      </c>
      <c r="O27" s="586" t="str">
        <f>IF('Accounting Methods'!$D$18,Table3!O30,"...")</f>
        <v>...</v>
      </c>
      <c r="P27" s="1"/>
      <c r="Q27" s="563">
        <f t="shared" si="0"/>
        <v>0</v>
      </c>
      <c r="R27" s="564">
        <f t="shared" si="1"/>
        <v>0</v>
      </c>
      <c r="S27" s="565">
        <f t="shared" si="2"/>
        <v>0</v>
      </c>
      <c r="U27" s="65">
        <v>313.10000000000002</v>
      </c>
      <c r="V27" s="65" t="str">
        <f t="shared" si="3"/>
        <v>C313.1</v>
      </c>
    </row>
    <row r="28" spans="1:22" ht="9.75" customHeight="1">
      <c r="A28" s="65" t="s">
        <v>2289</v>
      </c>
      <c r="B28" s="66" t="s">
        <v>769</v>
      </c>
      <c r="C28" s="4" t="s">
        <v>1063</v>
      </c>
      <c r="D28" s="586" t="str">
        <f>IF('Accounting Methods'!$D$7,Table3!D33,"...")</f>
        <v>...</v>
      </c>
      <c r="E28" s="586" t="str">
        <f>IF('Accounting Methods'!$D$8,Table3!E33,"...")</f>
        <v>...</v>
      </c>
      <c r="F28" s="586" t="str">
        <f>IF('Accounting Methods'!$D$9,Table3!F33,"...")</f>
        <v>...</v>
      </c>
      <c r="G28" s="586" t="str">
        <f>IF('Accounting Methods'!$D$10,Table3!G33,"...")</f>
        <v>...</v>
      </c>
      <c r="H28" s="586" t="str">
        <f>IF('Accounting Methods'!$D$11,Table3!H33,"...")</f>
        <v>...</v>
      </c>
      <c r="I28" s="586" t="str">
        <f>IF('Accounting Methods'!$D$12,Table3!I33,"...")</f>
        <v>...</v>
      </c>
      <c r="J28" s="586" t="str">
        <f>IF('Accounting Methods'!$D$13,Table3!J33,"...")</f>
        <v>...</v>
      </c>
      <c r="K28" s="586" t="str">
        <f>IF('Accounting Methods'!$D$14,Table3!K33,"...")</f>
        <v>...</v>
      </c>
      <c r="L28" s="586" t="str">
        <f>IF('Accounting Methods'!$D$15,Table3!L33,"...")</f>
        <v>...</v>
      </c>
      <c r="M28" s="586" t="str">
        <f>IF('Accounting Methods'!$D$16,Table3!M33,"...")</f>
        <v>...</v>
      </c>
      <c r="N28" s="586" t="str">
        <f>IF('Accounting Methods'!$D$17,Table3!N33,"...")</f>
        <v>...</v>
      </c>
      <c r="O28" s="586" t="str">
        <f>IF('Accounting Methods'!$D$18,Table3!O33,"...")</f>
        <v>...</v>
      </c>
      <c r="P28" s="1"/>
      <c r="Q28" s="563">
        <f t="shared" si="0"/>
        <v>0</v>
      </c>
      <c r="R28" s="564">
        <f t="shared" si="1"/>
        <v>0</v>
      </c>
      <c r="S28" s="565">
        <f t="shared" si="2"/>
        <v>0</v>
      </c>
      <c r="U28" s="65">
        <v>314.10000000000002</v>
      </c>
      <c r="V28" s="65" t="str">
        <f t="shared" si="3"/>
        <v>C314.1</v>
      </c>
    </row>
    <row r="29" spans="1:22" ht="12" customHeight="1">
      <c r="A29" s="63" t="s">
        <v>2290</v>
      </c>
      <c r="B29" s="64" t="s">
        <v>279</v>
      </c>
      <c r="C29" s="4" t="s">
        <v>1063</v>
      </c>
      <c r="D29" s="588" t="str">
        <f>IF('Accounting Methods'!$D$7,IF(COUNTIF(D30:D33,"...")=COUNTA(D30:D33),"...",SUM(D30:D33)),"...")</f>
        <v>...</v>
      </c>
      <c r="E29" s="588" t="str">
        <f>IF('Accounting Methods'!$D$8,IF(COUNTIF(E30:E33,"...")=COUNTA(E30:E33),"...",SUM(E30:E33)),"...")</f>
        <v>...</v>
      </c>
      <c r="F29" s="588" t="str">
        <f>IF('Accounting Methods'!$D$9,IF(COUNTIF(F30:F33,"...")=COUNTA(F30:F33),"...",SUM(F30:F33)),"...")</f>
        <v>...</v>
      </c>
      <c r="G29" s="588" t="str">
        <f>IF('Accounting Methods'!$D$10,IF(COUNTIF(G30:G33,"...")=COUNTA(G30:G33),"...",SUM(G30:G33)),"...")</f>
        <v>...</v>
      </c>
      <c r="H29" s="588" t="str">
        <f>IF('Accounting Methods'!$D$11,IF(COUNTIF(H30:H33,"...")=COUNTA(H30:H33),"...",SUM(H30:H33)),"...")</f>
        <v>...</v>
      </c>
      <c r="I29" s="588" t="str">
        <f>IF('Accounting Methods'!$D$12,IF(COUNTIF(I30:I33,"...")=COUNTA(I30:I33),"...",SUM(I30:I33)),"...")</f>
        <v>...</v>
      </c>
      <c r="J29" s="588" t="str">
        <f>IF('Accounting Methods'!$D$13,IF(COUNTIF(J30:J33,"...")=COUNTA(J30:J33),"...",SUM(J30:J33)),"...")</f>
        <v>...</v>
      </c>
      <c r="K29" s="588" t="str">
        <f>IF('Accounting Methods'!$D$14,IF(COUNTIF(K30:K33,"...")=COUNTA(K30:K33),"...",SUM(K30:K33)),"...")</f>
        <v>...</v>
      </c>
      <c r="L29" s="588" t="str">
        <f>IF('Accounting Methods'!$D$15,IF(COUNTIF(L30:L33,"...")=COUNTA(L30:L33),"...",SUM(L30:L33)),"...")</f>
        <v>...</v>
      </c>
      <c r="M29" s="588" t="str">
        <f>IF('Accounting Methods'!$D$16,IF(COUNTIF(M30:M33,"...")=COUNTA(M30:M33),"...",SUM(M30:M33)),"...")</f>
        <v>...</v>
      </c>
      <c r="N29" s="588" t="str">
        <f>IF('Accounting Methods'!$D$17,IF(COUNTIF(N30:N33,"...")=COUNTA(N30:N33),"...",SUM(N30:N33)),"...")</f>
        <v>...</v>
      </c>
      <c r="O29" s="588" t="str">
        <f>IF('Accounting Methods'!$D$18,IF(COUNTIF(O30:O33,"...")=COUNTA(O30:O33),"...",SUM(O30:O33)),"...")</f>
        <v>...</v>
      </c>
      <c r="P29" s="1"/>
      <c r="Q29" s="563">
        <f t="shared" si="0"/>
        <v>0</v>
      </c>
      <c r="R29" s="564">
        <f t="shared" si="1"/>
        <v>0</v>
      </c>
      <c r="S29" s="565">
        <f t="shared" si="2"/>
        <v>0</v>
      </c>
      <c r="U29" s="63">
        <v>31.2</v>
      </c>
      <c r="V29" s="63" t="str">
        <f t="shared" si="3"/>
        <v>C31.2</v>
      </c>
    </row>
    <row r="30" spans="1:22" ht="9.75" customHeight="1">
      <c r="A30" s="65" t="s">
        <v>2291</v>
      </c>
      <c r="B30" s="66" t="s">
        <v>894</v>
      </c>
      <c r="C30" s="4" t="s">
        <v>1063</v>
      </c>
      <c r="D30" s="586" t="str">
        <f>IF('Accounting Methods'!$D$7,Table3!D12,"...")</f>
        <v>...</v>
      </c>
      <c r="E30" s="586" t="str">
        <f>IF('Accounting Methods'!$D$8,Table3!E12,"...")</f>
        <v>...</v>
      </c>
      <c r="F30" s="586" t="str">
        <f>IF('Accounting Methods'!$D$9,Table3!F12,"...")</f>
        <v>...</v>
      </c>
      <c r="G30" s="586" t="str">
        <f>IF('Accounting Methods'!$D$10,Table3!G12,"...")</f>
        <v>...</v>
      </c>
      <c r="H30" s="586" t="str">
        <f>IF('Accounting Methods'!$D$11,Table3!H12,"...")</f>
        <v>...</v>
      </c>
      <c r="I30" s="586" t="str">
        <f>IF('Accounting Methods'!$D$12,Table3!I12,"...")</f>
        <v>...</v>
      </c>
      <c r="J30" s="586" t="str">
        <f>IF('Accounting Methods'!$D$13,Table3!J12,"...")</f>
        <v>...</v>
      </c>
      <c r="K30" s="586" t="str">
        <f>IF('Accounting Methods'!$D$14,Table3!K12,"...")</f>
        <v>...</v>
      </c>
      <c r="L30" s="586" t="str">
        <f>IF('Accounting Methods'!$D$15,Table3!L12,"...")</f>
        <v>...</v>
      </c>
      <c r="M30" s="586" t="str">
        <f>IF('Accounting Methods'!$D$16,Table3!M12,"...")</f>
        <v>...</v>
      </c>
      <c r="N30" s="586" t="str">
        <f>IF('Accounting Methods'!$D$17,Table3!N12,"...")</f>
        <v>...</v>
      </c>
      <c r="O30" s="586" t="str">
        <f>IF('Accounting Methods'!$D$18,Table3!O12,"...")</f>
        <v>...</v>
      </c>
      <c r="P30" s="1"/>
      <c r="Q30" s="563">
        <f t="shared" si="0"/>
        <v>0</v>
      </c>
      <c r="R30" s="564">
        <f t="shared" si="1"/>
        <v>0</v>
      </c>
      <c r="S30" s="565">
        <f t="shared" si="2"/>
        <v>0</v>
      </c>
      <c r="U30" s="65">
        <v>311.2</v>
      </c>
      <c r="V30" s="65" t="str">
        <f t="shared" si="3"/>
        <v>C311.2</v>
      </c>
    </row>
    <row r="31" spans="1:22" ht="9.75" customHeight="1">
      <c r="A31" s="144" t="s">
        <v>2292</v>
      </c>
      <c r="B31" s="86" t="s">
        <v>1415</v>
      </c>
      <c r="C31" s="133" t="s">
        <v>1063</v>
      </c>
      <c r="D31" s="586" t="str">
        <f>IF('Accounting Methods'!$D$7,Table3!D28,"...")</f>
        <v>...</v>
      </c>
      <c r="E31" s="586" t="str">
        <f>IF('Accounting Methods'!$D$8,Table3!E28,"...")</f>
        <v>...</v>
      </c>
      <c r="F31" s="586" t="str">
        <f>IF('Accounting Methods'!$D$9,Table3!F28,"...")</f>
        <v>...</v>
      </c>
      <c r="G31" s="586" t="str">
        <f>IF('Accounting Methods'!$D$10,Table3!G28,"...")</f>
        <v>...</v>
      </c>
      <c r="H31" s="586" t="str">
        <f>IF('Accounting Methods'!$D$11,Table3!H28,"...")</f>
        <v>...</v>
      </c>
      <c r="I31" s="586" t="str">
        <f>IF('Accounting Methods'!$D$12,Table3!I28,"...")</f>
        <v>...</v>
      </c>
      <c r="J31" s="586" t="str">
        <f>IF('Accounting Methods'!$D$13,Table3!J28,"...")</f>
        <v>...</v>
      </c>
      <c r="K31" s="586" t="str">
        <f>IF('Accounting Methods'!$D$14,Table3!K28,"...")</f>
        <v>...</v>
      </c>
      <c r="L31" s="586" t="str">
        <f>IF('Accounting Methods'!$D$15,Table3!L28,"...")</f>
        <v>...</v>
      </c>
      <c r="M31" s="586" t="str">
        <f>IF('Accounting Methods'!$D$16,Table3!M28,"...")</f>
        <v>...</v>
      </c>
      <c r="N31" s="586" t="str">
        <f>IF('Accounting Methods'!$D$17,Table3!N28,"...")</f>
        <v>...</v>
      </c>
      <c r="O31" s="586" t="str">
        <f>IF('Accounting Methods'!$D$18,Table3!O28,"...")</f>
        <v>...</v>
      </c>
      <c r="P31" s="1"/>
      <c r="Q31" s="563">
        <f t="shared" si="0"/>
        <v>0</v>
      </c>
      <c r="R31" s="564">
        <f t="shared" si="1"/>
        <v>0</v>
      </c>
      <c r="S31" s="565">
        <f t="shared" si="2"/>
        <v>0</v>
      </c>
      <c r="U31" s="65">
        <v>312.2</v>
      </c>
      <c r="V31" s="65" t="str">
        <f t="shared" si="3"/>
        <v>C312.2</v>
      </c>
    </row>
    <row r="32" spans="1:22" ht="9.75" customHeight="1">
      <c r="A32" s="65" t="s">
        <v>2293</v>
      </c>
      <c r="B32" s="66" t="s">
        <v>1416</v>
      </c>
      <c r="C32" s="4" t="s">
        <v>1063</v>
      </c>
      <c r="D32" s="586" t="str">
        <f>IF('Accounting Methods'!$D$7,Table3!D31,"...")</f>
        <v>...</v>
      </c>
      <c r="E32" s="586" t="str">
        <f>IF('Accounting Methods'!$D$8,Table3!E31,"...")</f>
        <v>...</v>
      </c>
      <c r="F32" s="586" t="str">
        <f>IF('Accounting Methods'!$D$9,Table3!F31,"...")</f>
        <v>...</v>
      </c>
      <c r="G32" s="586" t="str">
        <f>IF('Accounting Methods'!$D$10,Table3!G31,"...")</f>
        <v>...</v>
      </c>
      <c r="H32" s="586" t="str">
        <f>IF('Accounting Methods'!$D$11,Table3!H31,"...")</f>
        <v>...</v>
      </c>
      <c r="I32" s="586" t="str">
        <f>IF('Accounting Methods'!$D$12,Table3!I31,"...")</f>
        <v>...</v>
      </c>
      <c r="J32" s="586" t="str">
        <f>IF('Accounting Methods'!$D$13,Table3!J31,"...")</f>
        <v>...</v>
      </c>
      <c r="K32" s="586" t="str">
        <f>IF('Accounting Methods'!$D$14,Table3!K31,"...")</f>
        <v>...</v>
      </c>
      <c r="L32" s="586" t="str">
        <f>IF('Accounting Methods'!$D$15,Table3!L31,"...")</f>
        <v>...</v>
      </c>
      <c r="M32" s="586" t="str">
        <f>IF('Accounting Methods'!$D$16,Table3!M31,"...")</f>
        <v>...</v>
      </c>
      <c r="N32" s="586" t="str">
        <f>IF('Accounting Methods'!$D$17,Table3!N31,"...")</f>
        <v>...</v>
      </c>
      <c r="O32" s="586" t="str">
        <f>IF('Accounting Methods'!$D$18,Table3!O31,"...")</f>
        <v>...</v>
      </c>
      <c r="P32" s="1"/>
      <c r="Q32" s="563">
        <f t="shared" si="0"/>
        <v>0</v>
      </c>
      <c r="R32" s="564">
        <f t="shared" si="1"/>
        <v>0</v>
      </c>
      <c r="S32" s="565">
        <f t="shared" si="2"/>
        <v>0</v>
      </c>
      <c r="U32" s="65">
        <v>313.2</v>
      </c>
      <c r="V32" s="65" t="str">
        <f t="shared" si="3"/>
        <v>C313.2</v>
      </c>
    </row>
    <row r="33" spans="1:22" ht="9.75" customHeight="1">
      <c r="A33" s="65" t="s">
        <v>2294</v>
      </c>
      <c r="B33" s="66" t="s">
        <v>769</v>
      </c>
      <c r="C33" s="4" t="s">
        <v>1063</v>
      </c>
      <c r="D33" s="586" t="str">
        <f>IF('Accounting Methods'!$D$7,Table3!D34,"...")</f>
        <v>...</v>
      </c>
      <c r="E33" s="586" t="str">
        <f>IF('Accounting Methods'!$D$8,Table3!E34,"...")</f>
        <v>...</v>
      </c>
      <c r="F33" s="586" t="str">
        <f>IF('Accounting Methods'!$D$9,Table3!F34,"...")</f>
        <v>...</v>
      </c>
      <c r="G33" s="586" t="str">
        <f>IF('Accounting Methods'!$D$10,Table3!G34,"...")</f>
        <v>...</v>
      </c>
      <c r="H33" s="586" t="str">
        <f>IF('Accounting Methods'!$D$11,Table3!H34,"...")</f>
        <v>...</v>
      </c>
      <c r="I33" s="586" t="str">
        <f>IF('Accounting Methods'!$D$12,Table3!I34,"...")</f>
        <v>...</v>
      </c>
      <c r="J33" s="586" t="str">
        <f>IF('Accounting Methods'!$D$13,Table3!J34,"...")</f>
        <v>...</v>
      </c>
      <c r="K33" s="586" t="str">
        <f>IF('Accounting Methods'!$D$14,Table3!K34,"...")</f>
        <v>...</v>
      </c>
      <c r="L33" s="586" t="str">
        <f>IF('Accounting Methods'!$D$15,Table3!L34,"...")</f>
        <v>...</v>
      </c>
      <c r="M33" s="586" t="str">
        <f>IF('Accounting Methods'!$D$16,Table3!M34,"...")</f>
        <v>...</v>
      </c>
      <c r="N33" s="586" t="str">
        <f>IF('Accounting Methods'!$D$17,Table3!N34,"...")</f>
        <v>...</v>
      </c>
      <c r="O33" s="586" t="str">
        <f>IF('Accounting Methods'!$D$18,Table3!O34,"...")</f>
        <v>...</v>
      </c>
      <c r="P33" s="1"/>
      <c r="Q33" s="563">
        <f t="shared" si="0"/>
        <v>0</v>
      </c>
      <c r="R33" s="564">
        <f t="shared" si="1"/>
        <v>0</v>
      </c>
      <c r="S33" s="565">
        <f t="shared" si="2"/>
        <v>0</v>
      </c>
      <c r="U33" s="65">
        <v>314.2</v>
      </c>
      <c r="V33" s="65" t="str">
        <f t="shared" si="3"/>
        <v>C314.2</v>
      </c>
    </row>
    <row r="34" spans="1:22" s="295" customFormat="1" ht="12" customHeight="1">
      <c r="A34" s="472" t="s">
        <v>72</v>
      </c>
      <c r="B34" s="88" t="s">
        <v>2295</v>
      </c>
      <c r="C34" s="4" t="s">
        <v>1063</v>
      </c>
      <c r="D34" s="588" t="str">
        <f>IF('Accounting Methods'!$D$7,Table3!D67,"...")</f>
        <v>...</v>
      </c>
      <c r="E34" s="588" t="str">
        <f>IF('Accounting Methods'!$D$8,Table3!E67,"...")</f>
        <v>...</v>
      </c>
      <c r="F34" s="588" t="str">
        <f>IF('Accounting Methods'!$D$9,Table3!F67,"...")</f>
        <v>...</v>
      </c>
      <c r="G34" s="588" t="str">
        <f>IF('Accounting Methods'!$D$10,Table3!G67,"...")</f>
        <v>...</v>
      </c>
      <c r="H34" s="588" t="str">
        <f>IF('Accounting Methods'!$D$11,Table3!H67,"...")</f>
        <v>...</v>
      </c>
      <c r="I34" s="588" t="str">
        <f>IF('Accounting Methods'!$D$12,Table3!I67,"...")</f>
        <v>...</v>
      </c>
      <c r="J34" s="588" t="str">
        <f>IF('Accounting Methods'!$D$13,Table3!J67,"...")</f>
        <v>...</v>
      </c>
      <c r="K34" s="588" t="str">
        <f>IF('Accounting Methods'!$D$14,Table3!K67,"...")</f>
        <v>...</v>
      </c>
      <c r="L34" s="588" t="str">
        <f>IF('Accounting Methods'!$D$15,Table3!L67,"...")</f>
        <v>...</v>
      </c>
      <c r="M34" s="588" t="str">
        <f>IF('Accounting Methods'!$D$16,Table3!M67,"...")</f>
        <v>...</v>
      </c>
      <c r="N34" s="588" t="str">
        <f>IF('Accounting Methods'!$D$17,Table3!N67,"...")</f>
        <v>...</v>
      </c>
      <c r="O34" s="588" t="str">
        <f>IF('Accounting Methods'!$D$18,Table3!O67,"...")</f>
        <v>...</v>
      </c>
      <c r="P34" s="284"/>
      <c r="Q34" s="560">
        <f t="shared" si="0"/>
        <v>0</v>
      </c>
      <c r="R34" s="561">
        <f t="shared" si="1"/>
        <v>0</v>
      </c>
      <c r="S34" s="562">
        <f t="shared" si="2"/>
        <v>0</v>
      </c>
      <c r="U34" s="472">
        <v>31</v>
      </c>
      <c r="V34" s="472" t="str">
        <f t="shared" si="3"/>
        <v>C31</v>
      </c>
    </row>
    <row r="35" spans="1:22" s="295" customFormat="1" ht="12" customHeight="1">
      <c r="A35" s="89" t="s">
        <v>1045</v>
      </c>
      <c r="B35" s="89" t="s">
        <v>1100</v>
      </c>
      <c r="C35" s="4" t="s">
        <v>1063</v>
      </c>
      <c r="D35" s="672" t="str">
        <f>IF('Accounting Methods'!$D$7,IF(AND(D22="...",D34="..."),"...",SUM(D22)-SUM(D34)),"...")</f>
        <v>...</v>
      </c>
      <c r="E35" s="672" t="str">
        <f>IF('Accounting Methods'!$D$8,IF(AND(E22="...",E34="..."),"...",SUM(E22)-SUM(E34)),"...")</f>
        <v>...</v>
      </c>
      <c r="F35" s="672" t="str">
        <f>IF('Accounting Methods'!$D$9,IF(AND(F22="...",F34="..."),"...",SUM(F22)-SUM(F34)),"...")</f>
        <v>...</v>
      </c>
      <c r="G35" s="672" t="str">
        <f>IF('Accounting Methods'!$D$10,IF(AND(G22="...",G34="..."),"...",SUM(G22)-SUM(G34)),"...")</f>
        <v>...</v>
      </c>
      <c r="H35" s="672" t="str">
        <f>IF('Accounting Methods'!$D$11,IF(AND(H22="...",H34="..."),"...",SUM(H22)-SUM(H34)),"...")</f>
        <v>...</v>
      </c>
      <c r="I35" s="672" t="str">
        <f>IF('Accounting Methods'!$D$12,IF(AND(I22="...",I34="..."),"...",SUM(I22)-SUM(I34)),"...")</f>
        <v>...</v>
      </c>
      <c r="J35" s="672" t="str">
        <f>IF('Accounting Methods'!$D$13,IF(AND(J22="...",J34="..."),"...",SUM(J22)-SUM(J34)),"...")</f>
        <v>...</v>
      </c>
      <c r="K35" s="672" t="str">
        <f>IF('Accounting Methods'!$D$14,IF(AND(K22="...",K34="..."),"...",SUM(K22)-SUM(K34)),"...")</f>
        <v>...</v>
      </c>
      <c r="L35" s="672" t="str">
        <f>IF('Accounting Methods'!$D$15,IF(AND(L22="...",L34="..."),"...",SUM(L22)-SUM(L34)),"...")</f>
        <v>...</v>
      </c>
      <c r="M35" s="672" t="str">
        <f>IF('Accounting Methods'!$D$16,IF(AND(M22="...",M34="..."),"...",SUM(M22)-SUM(M34)),"...")</f>
        <v>...</v>
      </c>
      <c r="N35" s="672" t="str">
        <f>IF('Accounting Methods'!$D$17,IF(AND(N22="...",N34="..."),"...",SUM(N22)-SUM(N34)),"...")</f>
        <v>...</v>
      </c>
      <c r="O35" s="672" t="str">
        <f>IF('Accounting Methods'!$D$18,IF(AND(O22="...",O34="..."),"...",SUM(O22)-SUM(O34)),"...")</f>
        <v>...</v>
      </c>
      <c r="P35" s="284"/>
      <c r="Q35" s="646">
        <f t="shared" si="0"/>
        <v>0</v>
      </c>
      <c r="R35" s="647">
        <f t="shared" si="1"/>
        <v>0</v>
      </c>
      <c r="S35" s="648">
        <f t="shared" si="2"/>
        <v>0</v>
      </c>
      <c r="U35" s="89" t="s">
        <v>1045</v>
      </c>
      <c r="V35" s="89" t="str">
        <f>+U35</f>
        <v>CSD</v>
      </c>
    </row>
    <row r="36" spans="1:22" ht="12" customHeight="1">
      <c r="A36" s="64"/>
      <c r="B36" s="64" t="s">
        <v>1046</v>
      </c>
      <c r="C36" s="4" t="s">
        <v>1063</v>
      </c>
      <c r="D36" s="587"/>
      <c r="E36" s="587"/>
      <c r="F36" s="629"/>
      <c r="G36" s="587"/>
      <c r="H36" s="629"/>
      <c r="I36" s="587"/>
      <c r="J36" s="629"/>
      <c r="K36" s="587"/>
      <c r="L36" s="630"/>
      <c r="M36" s="587"/>
      <c r="N36" s="587"/>
      <c r="O36" s="630"/>
      <c r="P36" s="1"/>
      <c r="Q36" s="563">
        <f t="shared" si="0"/>
        <v>0</v>
      </c>
      <c r="R36" s="564">
        <f t="shared" si="1"/>
        <v>0</v>
      </c>
      <c r="S36" s="565">
        <f t="shared" si="2"/>
        <v>0</v>
      </c>
      <c r="U36" s="64"/>
      <c r="V36" s="64"/>
    </row>
    <row r="37" spans="1:22" ht="11.25" customHeight="1">
      <c r="A37" s="63" t="s">
        <v>73</v>
      </c>
      <c r="B37" s="64" t="s">
        <v>280</v>
      </c>
      <c r="C37" s="4" t="s">
        <v>1063</v>
      </c>
      <c r="D37" s="588" t="str">
        <f>IF('Accounting Methods'!$D$7,IF(COUNTIF(D38:D39,"...")=COUNTA(D38:D39),"...",SUM(D38:D39)),"...")</f>
        <v>...</v>
      </c>
      <c r="E37" s="588" t="str">
        <f>IF('Accounting Methods'!$D$8,IF(COUNTIF(E38:E39,"...")=COUNTA(E38:E39),"...",SUM(E38:E39)),"...")</f>
        <v>...</v>
      </c>
      <c r="F37" s="588" t="str">
        <f>IF('Accounting Methods'!$D$9,IF(COUNTIF(F38:F39,"...")=COUNTA(F38:F39),"...",SUM(F38:F39)),"...")</f>
        <v>...</v>
      </c>
      <c r="G37" s="588" t="str">
        <f>IF('Accounting Methods'!$D$10,IF(COUNTIF(G38:G39,"...")=COUNTA(G38:G39),"...",SUM(G38:G39)),"...")</f>
        <v>...</v>
      </c>
      <c r="H37" s="588" t="str">
        <f>IF('Accounting Methods'!$D$11,IF(COUNTIF(H38:H39,"...")=COUNTA(H38:H39),"...",SUM(H38:H39)),"...")</f>
        <v>...</v>
      </c>
      <c r="I37" s="588" t="str">
        <f>IF('Accounting Methods'!$D$12,IF(COUNTIF(I38:I39,"...")=COUNTA(I38:I39),"...",SUM(I38:I39)),"...")</f>
        <v>...</v>
      </c>
      <c r="J37" s="588" t="str">
        <f>IF('Accounting Methods'!$D$13,IF(COUNTIF(J38:J39,"...")=COUNTA(J38:J39),"...",SUM(J38:J39)),"...")</f>
        <v>...</v>
      </c>
      <c r="K37" s="588" t="str">
        <f>IF('Accounting Methods'!$D$14,IF(COUNTIF(K38:K39,"...")=COUNTA(K38:K39),"...",SUM(K38:K39)),"...")</f>
        <v>...</v>
      </c>
      <c r="L37" s="588" t="str">
        <f>IF('Accounting Methods'!$D$15,IF(COUNTIF(L38:L39,"...")=COUNTA(L38:L39),"...",SUM(L38:L39)),"...")</f>
        <v>...</v>
      </c>
      <c r="M37" s="588" t="str">
        <f>IF('Accounting Methods'!$D$16,IF(COUNTIF(M38:M39,"...")=COUNTA(M38:M39),"...",SUM(M38:M39)),"...")</f>
        <v>...</v>
      </c>
      <c r="N37" s="588" t="str">
        <f>IF('Accounting Methods'!$D$17,IF(COUNTIF(N38:N39,"...")=COUNTA(N38:N39),"...",SUM(N38:N39)),"...")</f>
        <v>...</v>
      </c>
      <c r="O37" s="588" t="str">
        <f>IF('Accounting Methods'!$D$18,IF(COUNTIF(O38:O39,"...")=COUNTA(O38:O39),"...",SUM(O38:O39)),"...")</f>
        <v>...</v>
      </c>
      <c r="P37" s="1"/>
      <c r="Q37" s="563">
        <f t="shared" si="0"/>
        <v>0</v>
      </c>
      <c r="R37" s="564">
        <f t="shared" si="1"/>
        <v>0</v>
      </c>
      <c r="S37" s="565">
        <f t="shared" si="2"/>
        <v>0</v>
      </c>
      <c r="U37" s="63" t="s">
        <v>57</v>
      </c>
      <c r="V37" s="63" t="str">
        <f t="shared" si="3"/>
        <v>C32x</v>
      </c>
    </row>
    <row r="38" spans="1:22" s="447" customFormat="1" ht="11.25" customHeight="1">
      <c r="A38" s="144" t="s">
        <v>74</v>
      </c>
      <c r="B38" s="86" t="s">
        <v>1317</v>
      </c>
      <c r="C38" s="4" t="s">
        <v>1063</v>
      </c>
      <c r="D38" s="586" t="str">
        <f>IF('Accounting Methods'!$D$7,IF(AND(Table3!D56="...",Table3!D57="..."),"...",SUM(Table3!D56)-SUM(Table3!D57)),"...")</f>
        <v>...</v>
      </c>
      <c r="E38" s="586" t="str">
        <f>IF('Accounting Methods'!$D$8,IF(AND(Table3!E56="...",Table3!E57="..."),"...",SUM(Table3!E56)-SUM(Table3!E57)),"...")</f>
        <v>...</v>
      </c>
      <c r="F38" s="586" t="str">
        <f>IF('Accounting Methods'!$D$9,IF(AND(Table3!F56="...",Table3!F57="..."),"...",SUM(Table3!F56)-SUM(Table3!F57)),"...")</f>
        <v>...</v>
      </c>
      <c r="G38" s="586" t="str">
        <f>IF('Accounting Methods'!$D$10,IF(AND(Table3!G56="...",Table3!G57="..."),"...",SUM(Table3!G56)-SUM(Table3!G57)),"...")</f>
        <v>...</v>
      </c>
      <c r="H38" s="586" t="str">
        <f>IF('Accounting Methods'!$D$11,IF(AND(Table3!H56="...",Table3!H57="..."),"...",SUM(Table3!H56)-SUM(Table3!H57)),"...")</f>
        <v>...</v>
      </c>
      <c r="I38" s="586" t="str">
        <f>IF('Accounting Methods'!$D$12,IF(AND(Table3!I56="...",Table3!I57="..."),"...",SUM(Table3!I56)-SUM(Table3!I57)),"...")</f>
        <v>...</v>
      </c>
      <c r="J38" s="586" t="str">
        <f>IF('Accounting Methods'!$D$13,IF(AND(Table3!J56="...",Table3!J57="..."),"...",SUM(Table3!J56)-SUM(Table3!J57)),"...")</f>
        <v>...</v>
      </c>
      <c r="K38" s="586" t="str">
        <f>IF('Accounting Methods'!$D$14,IF(AND(Table3!K56="...",Table3!K57="..."),"...",SUM(Table3!K56)-SUM(Table3!K57)),"...")</f>
        <v>...</v>
      </c>
      <c r="L38" s="586" t="str">
        <f>IF('Accounting Methods'!$D$15,IF(AND(Table3!L56="...",Table3!L57="..."),"...",SUM(Table3!L56)-SUM(Table3!L57)),"...")</f>
        <v>...</v>
      </c>
      <c r="M38" s="586" t="str">
        <f>IF('Accounting Methods'!$D$16,IF(AND(Table3!M56="...",Table3!M57="..."),"...",SUM(Table3!M56)-SUM(Table3!M57)),"...")</f>
        <v>...</v>
      </c>
      <c r="N38" s="586" t="str">
        <f>IF('Accounting Methods'!$D$17,IF(AND(Table3!N56="...",Table3!N57="..."),"...",SUM(Table3!N56)-SUM(Table3!N57)),"...")</f>
        <v>...</v>
      </c>
      <c r="O38" s="586" t="str">
        <f>IF('Accounting Methods'!$D$18,IF(AND(Table3!O56="...",Table3!O57="..."),"...",SUM(Table3!O56)-SUM(Table3!O57)),"...")</f>
        <v>...</v>
      </c>
      <c r="P38" s="156"/>
      <c r="Q38" s="665">
        <f t="shared" si="0"/>
        <v>0</v>
      </c>
      <c r="R38" s="666">
        <f t="shared" si="1"/>
        <v>0</v>
      </c>
      <c r="S38" s="667">
        <f t="shared" si="2"/>
        <v>0</v>
      </c>
      <c r="U38" s="65" t="s">
        <v>58</v>
      </c>
      <c r="V38" s="65" t="str">
        <f t="shared" si="3"/>
        <v>C321x</v>
      </c>
    </row>
    <row r="39" spans="1:22" s="447" customFormat="1" ht="11.25" customHeight="1">
      <c r="A39" s="144" t="s">
        <v>75</v>
      </c>
      <c r="B39" s="86" t="s">
        <v>1318</v>
      </c>
      <c r="C39" s="4" t="s">
        <v>1063</v>
      </c>
      <c r="D39" s="586" t="str">
        <f>IF('Accounting Methods'!$D$7,IF(AND(Table3!D64="...",Table3!D66="..."),"...",SUM(Table3!D64)-SUM(Table3!D66)),"...")</f>
        <v>...</v>
      </c>
      <c r="E39" s="586" t="str">
        <f>IF('Accounting Methods'!$D$8,IF(AND(Table3!E64="...",Table3!E66="..."),"...",SUM(Table3!E64)-SUM(Table3!E66)),"...")</f>
        <v>...</v>
      </c>
      <c r="F39" s="586" t="str">
        <f>IF('Accounting Methods'!$D$9,IF(AND(Table3!F64="...",Table3!F66="..."),"...",SUM(Table3!F64)-SUM(Table3!F66)),"...")</f>
        <v>...</v>
      </c>
      <c r="G39" s="586" t="str">
        <f>IF('Accounting Methods'!$D$10,IF(AND(Table3!G64="...",Table3!G66="..."),"...",SUM(Table3!G64)-SUM(Table3!G66)),"...")</f>
        <v>...</v>
      </c>
      <c r="H39" s="586" t="str">
        <f>IF('Accounting Methods'!$D$11,IF(AND(Table3!H64="...",Table3!H66="..."),"...",SUM(Table3!H64)-SUM(Table3!H66)),"...")</f>
        <v>...</v>
      </c>
      <c r="I39" s="586" t="str">
        <f>IF('Accounting Methods'!$D$12,IF(AND(Table3!I64="...",Table3!I66="..."),"...",SUM(Table3!I64)-SUM(Table3!I66)),"...")</f>
        <v>...</v>
      </c>
      <c r="J39" s="586" t="str">
        <f>IF('Accounting Methods'!$D$13,IF(AND(Table3!J64="...",Table3!J66="..."),"...",SUM(Table3!J64)-SUM(Table3!J66)),"...")</f>
        <v>...</v>
      </c>
      <c r="K39" s="586" t="str">
        <f>IF('Accounting Methods'!$D$14,IF(AND(Table3!K64="...",Table3!K66="..."),"...",SUM(Table3!K64)-SUM(Table3!K66)),"...")</f>
        <v>...</v>
      </c>
      <c r="L39" s="586" t="str">
        <f>IF('Accounting Methods'!$D$15,IF(AND(Table3!L64="...",Table3!L66="..."),"...",SUM(Table3!L64)-SUM(Table3!L66)),"...")</f>
        <v>...</v>
      </c>
      <c r="M39" s="586" t="str">
        <f>IF('Accounting Methods'!$D$16,IF(AND(Table3!M64="...",Table3!M66="..."),"...",SUM(Table3!M64)-SUM(Table3!M66)),"...")</f>
        <v>...</v>
      </c>
      <c r="N39" s="586" t="str">
        <f>IF('Accounting Methods'!$D$17,IF(AND(Table3!N64="...",Table3!N66="..."),"...",SUM(Table3!N64)-SUM(Table3!N66)),"...")</f>
        <v>...</v>
      </c>
      <c r="O39" s="586" t="str">
        <f>IF('Accounting Methods'!$D$18,IF(AND(Table3!O64="...",Table3!O66="..."),"...",SUM(Table3!O64)-SUM(Table3!O66)),"...")</f>
        <v>...</v>
      </c>
      <c r="P39" s="156"/>
      <c r="Q39" s="665">
        <f t="shared" si="0"/>
        <v>0</v>
      </c>
      <c r="R39" s="666">
        <f t="shared" si="1"/>
        <v>0</v>
      </c>
      <c r="S39" s="667">
        <f t="shared" si="2"/>
        <v>0</v>
      </c>
      <c r="U39" s="65" t="s">
        <v>59</v>
      </c>
      <c r="V39" s="65" t="str">
        <f t="shared" si="3"/>
        <v>C322x</v>
      </c>
    </row>
    <row r="40" spans="1:22" s="447" customFormat="1" ht="12" customHeight="1">
      <c r="A40" s="149" t="s">
        <v>76</v>
      </c>
      <c r="B40" s="473" t="s">
        <v>1457</v>
      </c>
      <c r="C40" s="4" t="s">
        <v>1063</v>
      </c>
      <c r="D40" s="588" t="str">
        <f>IF('Accounting Methods'!$D$7,Table3!D73,"...")</f>
        <v>...</v>
      </c>
      <c r="E40" s="588" t="str">
        <f>IF('Accounting Methods'!$D$8,Table3!E73,"...")</f>
        <v>...</v>
      </c>
      <c r="F40" s="588" t="str">
        <f>IF('Accounting Methods'!$D$9,Table3!F73,"...")</f>
        <v>...</v>
      </c>
      <c r="G40" s="588" t="str">
        <f>IF('Accounting Methods'!$D$10,Table3!G73,"...")</f>
        <v>...</v>
      </c>
      <c r="H40" s="588" t="str">
        <f>IF('Accounting Methods'!$D$11,Table3!H73,"...")</f>
        <v>...</v>
      </c>
      <c r="I40" s="588" t="str">
        <f>IF('Accounting Methods'!$D$12,Table3!I73,"...")</f>
        <v>...</v>
      </c>
      <c r="J40" s="588" t="str">
        <f>IF('Accounting Methods'!$D$13,Table3!J73,"...")</f>
        <v>...</v>
      </c>
      <c r="K40" s="588" t="str">
        <f>IF('Accounting Methods'!$D$14,Table3!K73,"...")</f>
        <v>...</v>
      </c>
      <c r="L40" s="588" t="str">
        <f>IF('Accounting Methods'!$D$15,Table3!L73,"...")</f>
        <v>...</v>
      </c>
      <c r="M40" s="588" t="str">
        <f>IF('Accounting Methods'!$D$16,Table3!M73,"...")</f>
        <v>...</v>
      </c>
      <c r="N40" s="588" t="str">
        <f>IF('Accounting Methods'!$D$17,Table3!N73,"...")</f>
        <v>...</v>
      </c>
      <c r="O40" s="588" t="str">
        <f>IF('Accounting Methods'!$D$18,Table3!O73,"...")</f>
        <v>...</v>
      </c>
      <c r="P40" s="156"/>
      <c r="Q40" s="665">
        <f t="shared" si="0"/>
        <v>0</v>
      </c>
      <c r="R40" s="666">
        <f t="shared" si="1"/>
        <v>0</v>
      </c>
      <c r="S40" s="667">
        <f t="shared" si="2"/>
        <v>0</v>
      </c>
      <c r="U40" s="63">
        <v>33</v>
      </c>
      <c r="V40" s="63" t="str">
        <f t="shared" si="3"/>
        <v>C33</v>
      </c>
    </row>
    <row r="41" spans="1:22" s="447" customFormat="1" ht="12" customHeight="1">
      <c r="A41" s="144" t="s">
        <v>77</v>
      </c>
      <c r="B41" s="86" t="s">
        <v>1317</v>
      </c>
      <c r="C41" s="4" t="s">
        <v>1063</v>
      </c>
      <c r="D41" s="586" t="str">
        <f>IF('Accounting Methods'!$D$7,Table3!D82,"...")</f>
        <v>...</v>
      </c>
      <c r="E41" s="586" t="str">
        <f>IF('Accounting Methods'!$D$8,Table3!E82,"...")</f>
        <v>...</v>
      </c>
      <c r="F41" s="586" t="str">
        <f>IF('Accounting Methods'!$D$9,Table3!F82,"...")</f>
        <v>...</v>
      </c>
      <c r="G41" s="586" t="str">
        <f>IF('Accounting Methods'!$D$10,Table3!G82,"...")</f>
        <v>...</v>
      </c>
      <c r="H41" s="586" t="str">
        <f>IF('Accounting Methods'!$D$11,Table3!H82,"...")</f>
        <v>...</v>
      </c>
      <c r="I41" s="586" t="str">
        <f>IF('Accounting Methods'!$D$12,Table3!I82,"...")</f>
        <v>...</v>
      </c>
      <c r="J41" s="586" t="str">
        <f>IF('Accounting Methods'!$D$13,Table3!J82,"...")</f>
        <v>...</v>
      </c>
      <c r="K41" s="586" t="str">
        <f>IF('Accounting Methods'!$D$14,Table3!K82,"...")</f>
        <v>...</v>
      </c>
      <c r="L41" s="586" t="str">
        <f>IF('Accounting Methods'!$D$15,Table3!L82,"...")</f>
        <v>...</v>
      </c>
      <c r="M41" s="586" t="str">
        <f>IF('Accounting Methods'!$D$16,Table3!M82,"...")</f>
        <v>...</v>
      </c>
      <c r="N41" s="586" t="str">
        <f>IF('Accounting Methods'!$D$17,Table3!N82,"...")</f>
        <v>...</v>
      </c>
      <c r="O41" s="586" t="str">
        <f>IF('Accounting Methods'!$D$18,Table3!O82,"...")</f>
        <v>...</v>
      </c>
      <c r="P41" s="156"/>
      <c r="Q41" s="665">
        <f t="shared" si="0"/>
        <v>0</v>
      </c>
      <c r="R41" s="666">
        <f t="shared" si="1"/>
        <v>0</v>
      </c>
      <c r="S41" s="667">
        <f t="shared" si="2"/>
        <v>0</v>
      </c>
      <c r="U41" s="65">
        <v>331</v>
      </c>
      <c r="V41" s="65" t="str">
        <f t="shared" si="3"/>
        <v>C331</v>
      </c>
    </row>
    <row r="42" spans="1:22" s="447" customFormat="1" ht="12" customHeight="1">
      <c r="A42" s="144" t="s">
        <v>78</v>
      </c>
      <c r="B42" s="86" t="s">
        <v>1318</v>
      </c>
      <c r="C42" s="4" t="s">
        <v>1063</v>
      </c>
      <c r="D42" s="586" t="str">
        <f>IF('Accounting Methods'!$D$7,Table3!D90,"...")</f>
        <v>...</v>
      </c>
      <c r="E42" s="586" t="str">
        <f>IF('Accounting Methods'!$D$8,Table3!E90,"...")</f>
        <v>...</v>
      </c>
      <c r="F42" s="586" t="str">
        <f>IF('Accounting Methods'!$D$9,Table3!F90,"...")</f>
        <v>...</v>
      </c>
      <c r="G42" s="586" t="str">
        <f>IF('Accounting Methods'!$D$10,Table3!G90,"...")</f>
        <v>...</v>
      </c>
      <c r="H42" s="586" t="str">
        <f>IF('Accounting Methods'!$D$11,Table3!H90,"...")</f>
        <v>...</v>
      </c>
      <c r="I42" s="586" t="str">
        <f>IF('Accounting Methods'!$D$12,Table3!I90,"...")</f>
        <v>...</v>
      </c>
      <c r="J42" s="586" t="str">
        <f>IF('Accounting Methods'!$D$13,Table3!J90,"...")</f>
        <v>...</v>
      </c>
      <c r="K42" s="586" t="str">
        <f>IF('Accounting Methods'!$D$14,Table3!K90,"...")</f>
        <v>...</v>
      </c>
      <c r="L42" s="586" t="str">
        <f>IF('Accounting Methods'!$D$15,Table3!L90,"...")</f>
        <v>...</v>
      </c>
      <c r="M42" s="586" t="str">
        <f>IF('Accounting Methods'!$D$16,Table3!M90,"...")</f>
        <v>...</v>
      </c>
      <c r="N42" s="586" t="str">
        <f>IF('Accounting Methods'!$D$17,Table3!N90,"...")</f>
        <v>...</v>
      </c>
      <c r="O42" s="586" t="str">
        <f>IF('Accounting Methods'!$D$18,Table3!O90,"...")</f>
        <v>...</v>
      </c>
      <c r="P42" s="156"/>
      <c r="Q42" s="665">
        <f t="shared" si="0"/>
        <v>0</v>
      </c>
      <c r="R42" s="666">
        <f t="shared" si="1"/>
        <v>0</v>
      </c>
      <c r="S42" s="667">
        <f t="shared" si="2"/>
        <v>0</v>
      </c>
      <c r="U42" s="65">
        <v>332</v>
      </c>
      <c r="V42" s="65" t="str">
        <f t="shared" si="3"/>
        <v>C332</v>
      </c>
    </row>
    <row r="43" spans="1:22" s="295" customFormat="1" ht="12" customHeight="1">
      <c r="A43" s="71" t="s">
        <v>1315</v>
      </c>
      <c r="B43" s="72" t="s">
        <v>1101</v>
      </c>
      <c r="C43" s="4" t="s">
        <v>1063</v>
      </c>
      <c r="D43" s="671" t="str">
        <f>IF('Accounting Methods'!$D$7,IF(AND(D40="...",D37="..."),"...",SUM(D40)-SUM(D37)),"...")</f>
        <v>...</v>
      </c>
      <c r="E43" s="671" t="str">
        <f>IF('Accounting Methods'!$D$8,IF(AND(E40="...",E37="..."),"...",SUM(E40)-SUM(E37)),"...")</f>
        <v>...</v>
      </c>
      <c r="F43" s="671" t="str">
        <f>IF('Accounting Methods'!$D$9,IF(AND(F40="...",F37="..."),"...",SUM(F40)-SUM(F37)),"...")</f>
        <v>...</v>
      </c>
      <c r="G43" s="671" t="str">
        <f>IF('Accounting Methods'!$D$10,IF(AND(G40="...",G37="..."),"...",SUM(G40)-SUM(G37)),"...")</f>
        <v>...</v>
      </c>
      <c r="H43" s="671" t="str">
        <f>IF('Accounting Methods'!$D$11,IF(AND(H40="...",H37="..."),"...",SUM(H40)-SUM(H37)),"...")</f>
        <v>...</v>
      </c>
      <c r="I43" s="671" t="str">
        <f>IF('Accounting Methods'!$D$12,IF(AND(I40="...",I37="..."),"...",SUM(I40)-SUM(I37)),"...")</f>
        <v>...</v>
      </c>
      <c r="J43" s="671" t="str">
        <f>IF('Accounting Methods'!$D$13,IF(AND(J40="...",J37="..."),"...",SUM(J40)-SUM(J37)),"...")</f>
        <v>...</v>
      </c>
      <c r="K43" s="671" t="str">
        <f>IF('Accounting Methods'!$D$14,IF(AND(K40="...",K37="..."),"...",SUM(K40)-SUM(K37)),"...")</f>
        <v>...</v>
      </c>
      <c r="L43" s="671" t="str">
        <f>IF('Accounting Methods'!$D$15,IF(AND(L40="...",L37="..."),"...",SUM(L40)-SUM(L37)),"...")</f>
        <v>...</v>
      </c>
      <c r="M43" s="671" t="str">
        <f>IF('Accounting Methods'!$D$16,IF(AND(M40="...",M37="..."),"...",SUM(M40)-SUM(M37)),"...")</f>
        <v>...</v>
      </c>
      <c r="N43" s="671" t="str">
        <f>IF('Accounting Methods'!$D$17,IF(AND(N40="...",N37="..."),"...",SUM(N40)-SUM(N37)),"...")</f>
        <v>...</v>
      </c>
      <c r="O43" s="671" t="str">
        <f>IF('Accounting Methods'!$D$18,IF(AND(O40="...",O37="..."),"...",SUM(O40)-SUM(O37)),"...")</f>
        <v>...</v>
      </c>
      <c r="P43" s="284"/>
      <c r="Q43" s="560">
        <f t="shared" si="0"/>
        <v>0</v>
      </c>
      <c r="R43" s="561">
        <f t="shared" si="1"/>
        <v>0</v>
      </c>
      <c r="S43" s="562">
        <f t="shared" si="2"/>
        <v>0</v>
      </c>
      <c r="U43" s="71" t="s">
        <v>1315</v>
      </c>
      <c r="V43" s="71" t="str">
        <f>+U43</f>
        <v>NFB</v>
      </c>
    </row>
    <row r="44" spans="1:22" s="295" customFormat="1" ht="12" customHeight="1">
      <c r="A44" s="90" t="s">
        <v>1316</v>
      </c>
      <c r="B44" s="90" t="s">
        <v>1102</v>
      </c>
      <c r="C44" s="157" t="s">
        <v>1063</v>
      </c>
      <c r="D44" s="673" t="str">
        <f>IF('Accounting Methods'!$D$7,Table3!D49,"...")</f>
        <v>...</v>
      </c>
      <c r="E44" s="673" t="str">
        <f>IF('Accounting Methods'!$D$8,Table3!E49,"...")</f>
        <v>...</v>
      </c>
      <c r="F44" s="673" t="str">
        <f>IF('Accounting Methods'!$D$9,Table3!F49,"...")</f>
        <v>...</v>
      </c>
      <c r="G44" s="673" t="str">
        <f>IF('Accounting Methods'!$D$10,Table3!G49,"...")</f>
        <v>...</v>
      </c>
      <c r="H44" s="673" t="str">
        <f>IF('Accounting Methods'!$D$11,Table3!H49,"...")</f>
        <v>...</v>
      </c>
      <c r="I44" s="673" t="str">
        <f>IF('Accounting Methods'!$D$12,Table3!I49,"...")</f>
        <v>...</v>
      </c>
      <c r="J44" s="673" t="str">
        <f>IF('Accounting Methods'!$D$13,Table3!J49,"...")</f>
        <v>...</v>
      </c>
      <c r="K44" s="673" t="str">
        <f>IF('Accounting Methods'!$D$14,Table3!K49,"...")</f>
        <v>...</v>
      </c>
      <c r="L44" s="673" t="str">
        <f>IF('Accounting Methods'!$D$15,Table3!L49,"...")</f>
        <v>...</v>
      </c>
      <c r="M44" s="673" t="str">
        <f>IF('Accounting Methods'!$D$16,Table3!M49,"...")</f>
        <v>...</v>
      </c>
      <c r="N44" s="673" t="str">
        <f>IF('Accounting Methods'!$D$17,Table3!N49,"...")</f>
        <v>...</v>
      </c>
      <c r="O44" s="673" t="str">
        <f>IF('Accounting Methods'!$D$18,Table3!O49,"...")</f>
        <v>...</v>
      </c>
      <c r="P44" s="284"/>
      <c r="Q44" s="668">
        <f t="shared" si="0"/>
        <v>0</v>
      </c>
      <c r="R44" s="669">
        <f t="shared" si="1"/>
        <v>0</v>
      </c>
      <c r="S44" s="670">
        <f t="shared" si="2"/>
        <v>0</v>
      </c>
      <c r="U44" s="90" t="s">
        <v>1316</v>
      </c>
      <c r="V44" s="90" t="str">
        <f>+U44</f>
        <v>NCB</v>
      </c>
    </row>
    <row r="45" spans="1:22" ht="19.5" customHeight="1">
      <c r="A45" s="784" t="s">
        <v>946</v>
      </c>
      <c r="B45" s="802"/>
      <c r="C45" s="20" t="s">
        <v>1063</v>
      </c>
      <c r="D45" s="664" t="str">
        <f>IF('Accounting Methods'!$D$7,IF(AND(D35="...",D43="...",D44="..."),"...",SUM(D35)+SUM(D43)-SUM(D44)),"...")</f>
        <v>...</v>
      </c>
      <c r="E45" s="664" t="str">
        <f>IF('Accounting Methods'!$D$8,IF(AND(E35="...",E43="...",E44="..."),"...",SUM(E35)+SUM(E43)-SUM(E44)),"...")</f>
        <v>...</v>
      </c>
      <c r="F45" s="664" t="str">
        <f>IF('Accounting Methods'!$D$9,IF(AND(F35="...",F43="...",F44="..."),"...",SUM(F35)+SUM(F43)-SUM(F44)),"...")</f>
        <v>...</v>
      </c>
      <c r="G45" s="664" t="str">
        <f>IF('Accounting Methods'!$D$10,IF(AND(G35="...",G43="...",G44="..."),"...",SUM(G35)+SUM(G43)-SUM(G44)),"...")</f>
        <v>...</v>
      </c>
      <c r="H45" s="664" t="str">
        <f>IF('Accounting Methods'!$D$11,IF(AND(H35="...",H43="...",H44="..."),"...",SUM(H35)+SUM(H43)-SUM(H44)),"...")</f>
        <v>...</v>
      </c>
      <c r="I45" s="664" t="str">
        <f>IF('Accounting Methods'!$D$12,IF(AND(I35="...",I43="...",I44="..."),"...",SUM(I35)+SUM(I43)-SUM(I44)),"...")</f>
        <v>...</v>
      </c>
      <c r="J45" s="664" t="str">
        <f>IF('Accounting Methods'!$D$13,IF(AND(J35="...",J43="...",J44="..."),"...",SUM(J35)+SUM(J43)-SUM(J44)),"...")</f>
        <v>...</v>
      </c>
      <c r="K45" s="664" t="str">
        <f>IF('Accounting Methods'!$D$14,IF(AND(K35="...",K43="...",K44="..."),"...",SUM(K35)+SUM(K43)-SUM(K44)),"...")</f>
        <v>...</v>
      </c>
      <c r="L45" s="664" t="str">
        <f>IF('Accounting Methods'!$D$15,IF(AND(L35="...",L43="...",L44="..."),"...",SUM(L35)+SUM(L43)-SUM(L44)),"...")</f>
        <v>...</v>
      </c>
      <c r="M45" s="664" t="str">
        <f>IF('Accounting Methods'!$D$16,IF(AND(M35="...",M43="...",M44="..."),"...",SUM(M35)+SUM(M43)-SUM(M44)),"...")</f>
        <v>...</v>
      </c>
      <c r="N45" s="664" t="str">
        <f>IF('Accounting Methods'!$D$17,IF(AND(N35="...",N43="...",N44="..."),"...",SUM(N35)+SUM(N43)-SUM(N44)),"...")</f>
        <v>...</v>
      </c>
      <c r="O45" s="664" t="str">
        <f>IF('Accounting Methods'!$D$18,IF(AND(O35="...",O43="...",O44="..."),"...",SUM(O35)+SUM(O43)-SUM(O44)),"...")</f>
        <v>...</v>
      </c>
      <c r="P45" s="1"/>
      <c r="Q45" s="82"/>
      <c r="R45" s="82"/>
    </row>
    <row r="46" spans="1:22" ht="12" customHeight="1">
      <c r="A46" s="17" t="s">
        <v>1424</v>
      </c>
      <c r="B46" s="4"/>
      <c r="C46" s="4"/>
      <c r="D46" s="10"/>
      <c r="E46" s="10"/>
      <c r="F46" s="10"/>
      <c r="G46" s="23"/>
      <c r="H46" s="23"/>
      <c r="I46" s="10"/>
      <c r="J46" s="10"/>
      <c r="K46" s="10"/>
      <c r="L46" s="10"/>
      <c r="M46" s="10"/>
      <c r="N46" s="10"/>
      <c r="O46" s="10"/>
      <c r="P46" s="1"/>
      <c r="Q46" s="82"/>
      <c r="R46" s="82"/>
    </row>
    <row r="47" spans="1:22" ht="9.75" customHeight="1">
      <c r="A47" s="17" t="s">
        <v>1425</v>
      </c>
      <c r="B47" s="4"/>
      <c r="C47" s="4"/>
      <c r="D47" s="10"/>
      <c r="E47" s="10"/>
      <c r="F47" s="10"/>
      <c r="G47" s="10"/>
      <c r="H47" s="10"/>
      <c r="I47" s="10"/>
      <c r="J47" s="10"/>
      <c r="K47" s="10"/>
      <c r="L47" s="10"/>
      <c r="M47" s="10"/>
      <c r="N47" s="10"/>
      <c r="O47" s="10"/>
      <c r="P47" s="1"/>
      <c r="Q47" s="82"/>
      <c r="R47" s="82"/>
    </row>
    <row r="48" spans="1:22" ht="9.75" customHeight="1">
      <c r="A48" s="22"/>
      <c r="B48" s="4"/>
      <c r="C48" s="4"/>
      <c r="D48" s="10"/>
      <c r="E48" s="10"/>
      <c r="F48" s="10"/>
      <c r="G48" s="10"/>
      <c r="H48" s="10"/>
      <c r="I48" s="10"/>
      <c r="J48" s="10"/>
      <c r="K48" s="10"/>
      <c r="L48" s="10"/>
      <c r="M48" s="10"/>
      <c r="N48" s="10"/>
      <c r="O48" s="10"/>
      <c r="P48" s="1"/>
      <c r="Q48" s="82"/>
      <c r="R48" s="82"/>
    </row>
    <row r="49" spans="1:18" ht="10.5" customHeight="1">
      <c r="A49" s="1"/>
      <c r="B49" s="1"/>
      <c r="C49" s="1"/>
      <c r="D49" s="1"/>
      <c r="E49" s="1"/>
      <c r="F49" s="1"/>
      <c r="G49" s="1"/>
      <c r="H49" s="287"/>
      <c r="I49" s="1"/>
      <c r="J49" s="1"/>
      <c r="K49" s="1"/>
      <c r="L49" s="1"/>
      <c r="M49" s="1"/>
      <c r="N49" s="1"/>
      <c r="O49" s="1"/>
      <c r="P49" s="1"/>
      <c r="Q49" s="16"/>
      <c r="R49" s="16"/>
    </row>
    <row r="50" spans="1:18" ht="10.5" customHeight="1">
      <c r="A50" s="1"/>
      <c r="B50" s="1"/>
      <c r="C50" s="1"/>
      <c r="D50" s="1"/>
      <c r="E50" s="1"/>
      <c r="F50" s="1"/>
      <c r="G50" s="1"/>
      <c r="H50" s="1"/>
      <c r="I50" s="1"/>
      <c r="J50" s="1"/>
      <c r="K50" s="1"/>
      <c r="L50" s="1"/>
      <c r="M50" s="1"/>
      <c r="N50" s="1"/>
      <c r="O50" s="1"/>
      <c r="P50" s="1"/>
      <c r="Q50" s="16"/>
      <c r="R50" s="16"/>
    </row>
    <row r="51" spans="1:18" ht="14.25" customHeight="1">
      <c r="A51" s="76" t="s">
        <v>1530</v>
      </c>
      <c r="B51" s="77"/>
      <c r="C51" s="77"/>
      <c r="D51" s="77"/>
      <c r="E51" s="77"/>
      <c r="F51" s="77"/>
      <c r="G51" s="77"/>
      <c r="H51" s="77"/>
      <c r="I51" s="77"/>
      <c r="J51" s="77"/>
      <c r="K51" s="77"/>
      <c r="L51" s="77"/>
      <c r="M51" s="77"/>
      <c r="N51" s="77"/>
      <c r="O51" s="78"/>
      <c r="P51" s="1"/>
      <c r="Q51" s="16"/>
      <c r="R51" s="16"/>
    </row>
    <row r="52" spans="1:18" ht="10.5" customHeight="1">
      <c r="A52" s="79"/>
      <c r="B52" s="80"/>
      <c r="C52" s="22" t="s">
        <v>1063</v>
      </c>
      <c r="D52" s="28"/>
      <c r="E52" s="28"/>
      <c r="F52" s="28"/>
      <c r="G52" s="28"/>
      <c r="H52" s="28"/>
      <c r="I52" s="28"/>
      <c r="J52" s="28"/>
      <c r="K52" s="28"/>
      <c r="L52" s="28"/>
      <c r="M52" s="28"/>
      <c r="N52" s="28"/>
      <c r="O52" s="28"/>
      <c r="P52" s="1"/>
      <c r="Q52" s="16"/>
      <c r="R52" s="16"/>
    </row>
    <row r="53" spans="1:18" ht="10.5" customHeight="1">
      <c r="A53" s="81">
        <v>1</v>
      </c>
      <c r="B53" s="80" t="s">
        <v>799</v>
      </c>
      <c r="C53" s="22" t="s">
        <v>1063</v>
      </c>
      <c r="D53" s="122"/>
      <c r="E53" s="122"/>
      <c r="F53" s="122"/>
      <c r="G53" s="121"/>
      <c r="H53" s="122"/>
      <c r="I53" s="122"/>
      <c r="J53" s="122"/>
      <c r="K53" s="121"/>
      <c r="L53" s="122"/>
      <c r="M53" s="122"/>
      <c r="N53" s="121"/>
      <c r="O53" s="121"/>
      <c r="P53" s="1"/>
      <c r="Q53" s="16"/>
      <c r="R53" s="16"/>
    </row>
    <row r="54" spans="1:18" ht="10.5" customHeight="1">
      <c r="A54" s="81">
        <v>2</v>
      </c>
      <c r="B54" s="80" t="s">
        <v>938</v>
      </c>
      <c r="C54" s="22" t="s">
        <v>1063</v>
      </c>
      <c r="D54" s="122"/>
      <c r="E54" s="122"/>
      <c r="F54" s="122"/>
      <c r="G54" s="121"/>
      <c r="H54" s="122"/>
      <c r="I54" s="122"/>
      <c r="J54" s="122"/>
      <c r="K54" s="121"/>
      <c r="L54" s="122"/>
      <c r="M54" s="122"/>
      <c r="N54" s="121"/>
      <c r="O54" s="121"/>
      <c r="P54" s="1"/>
      <c r="Q54" s="16"/>
      <c r="R54" s="16"/>
    </row>
    <row r="55" spans="1:18" ht="10.5" customHeight="1">
      <c r="A55" s="81" t="s">
        <v>813</v>
      </c>
      <c r="B55" s="80" t="s">
        <v>896</v>
      </c>
      <c r="C55" s="22" t="s">
        <v>1063</v>
      </c>
      <c r="D55" s="122"/>
      <c r="E55" s="122"/>
      <c r="F55" s="122"/>
      <c r="G55" s="122"/>
      <c r="H55" s="122"/>
      <c r="I55" s="122"/>
      <c r="J55" s="122"/>
      <c r="K55" s="122"/>
      <c r="L55" s="122"/>
      <c r="M55" s="122"/>
      <c r="N55" s="122"/>
      <c r="O55" s="122"/>
      <c r="P55" s="1"/>
      <c r="Q55" s="16"/>
      <c r="R55" s="16"/>
    </row>
    <row r="56" spans="1:18" ht="10.5" customHeight="1">
      <c r="A56" s="81">
        <v>31.1</v>
      </c>
      <c r="B56" s="80" t="s">
        <v>939</v>
      </c>
      <c r="C56" s="22" t="s">
        <v>1063</v>
      </c>
      <c r="D56" s="122"/>
      <c r="E56" s="122"/>
      <c r="F56" s="122"/>
      <c r="G56" s="121"/>
      <c r="H56" s="122"/>
      <c r="I56" s="121"/>
      <c r="J56" s="121"/>
      <c r="K56" s="121"/>
      <c r="L56" s="121"/>
      <c r="M56" s="121"/>
      <c r="N56" s="121"/>
      <c r="O56" s="121"/>
      <c r="P56" s="1"/>
      <c r="Q56" s="16"/>
      <c r="R56" s="16"/>
    </row>
    <row r="57" spans="1:18" ht="10.5" customHeight="1">
      <c r="A57" s="81">
        <v>31.2</v>
      </c>
      <c r="B57" s="80" t="s">
        <v>811</v>
      </c>
      <c r="C57" s="22" t="s">
        <v>1063</v>
      </c>
      <c r="D57" s="122"/>
      <c r="E57" s="122"/>
      <c r="F57" s="122"/>
      <c r="G57" s="121"/>
      <c r="H57" s="122"/>
      <c r="I57" s="121"/>
      <c r="J57" s="121"/>
      <c r="K57" s="121"/>
      <c r="L57" s="121"/>
      <c r="M57" s="121"/>
      <c r="N57" s="121"/>
      <c r="O57" s="121"/>
      <c r="P57" s="1"/>
      <c r="Q57" s="16"/>
      <c r="R57" s="16"/>
    </row>
    <row r="58" spans="1:18" ht="10.5" customHeight="1">
      <c r="A58" s="81">
        <v>31</v>
      </c>
      <c r="B58" s="80" t="s">
        <v>111</v>
      </c>
      <c r="C58" s="22" t="s">
        <v>1063</v>
      </c>
      <c r="D58" s="122"/>
      <c r="E58" s="122"/>
      <c r="F58" s="122"/>
      <c r="G58" s="121"/>
      <c r="H58" s="122"/>
      <c r="I58" s="122"/>
      <c r="J58" s="122"/>
      <c r="K58" s="121"/>
      <c r="L58" s="122"/>
      <c r="M58" s="122"/>
      <c r="N58" s="121"/>
      <c r="O58" s="121"/>
      <c r="P58" s="1"/>
      <c r="Q58" s="16"/>
      <c r="R58" s="16"/>
    </row>
    <row r="59" spans="1:18" ht="10.5" customHeight="1">
      <c r="A59" s="81" t="s">
        <v>1045</v>
      </c>
      <c r="B59" s="80" t="s">
        <v>810</v>
      </c>
      <c r="C59" s="22" t="s">
        <v>1063</v>
      </c>
      <c r="D59" s="122"/>
      <c r="E59" s="122"/>
      <c r="F59" s="122"/>
      <c r="G59" s="121"/>
      <c r="H59" s="122"/>
      <c r="I59" s="122"/>
      <c r="J59" s="122"/>
      <c r="K59" s="121"/>
      <c r="L59" s="122"/>
      <c r="M59" s="122"/>
      <c r="N59" s="121"/>
      <c r="O59" s="121"/>
      <c r="P59" s="1"/>
      <c r="Q59" s="16"/>
      <c r="R59" s="16"/>
    </row>
    <row r="60" spans="1:18" ht="10.5" customHeight="1">
      <c r="A60" s="81">
        <v>32</v>
      </c>
      <c r="B60" s="80" t="s">
        <v>1216</v>
      </c>
      <c r="C60" s="22" t="s">
        <v>1063</v>
      </c>
      <c r="D60" s="122"/>
      <c r="E60" s="122"/>
      <c r="F60" s="122"/>
      <c r="G60" s="121"/>
      <c r="H60" s="122"/>
      <c r="I60" s="121"/>
      <c r="J60" s="121"/>
      <c r="K60" s="121"/>
      <c r="L60" s="121"/>
      <c r="M60" s="121"/>
      <c r="N60" s="121"/>
      <c r="O60" s="121"/>
      <c r="P60" s="1"/>
      <c r="Q60" s="16"/>
      <c r="R60" s="16"/>
    </row>
    <row r="61" spans="1:18" ht="10.5" customHeight="1">
      <c r="A61" s="81">
        <v>33</v>
      </c>
      <c r="B61" s="80" t="s">
        <v>812</v>
      </c>
      <c r="C61" s="22" t="s">
        <v>1063</v>
      </c>
      <c r="D61" s="122"/>
      <c r="E61" s="122"/>
      <c r="F61" s="122"/>
      <c r="G61" s="121"/>
      <c r="H61" s="122"/>
      <c r="I61" s="122"/>
      <c r="J61" s="122"/>
      <c r="K61" s="121"/>
      <c r="L61" s="122"/>
      <c r="M61" s="122"/>
      <c r="N61" s="121"/>
      <c r="O61" s="121"/>
      <c r="P61" s="1"/>
      <c r="Q61" s="16"/>
      <c r="R61" s="16"/>
    </row>
    <row r="62" spans="1:18" ht="10.5" customHeight="1">
      <c r="A62" s="58"/>
      <c r="B62" s="58"/>
      <c r="C62" s="6"/>
      <c r="D62" s="19"/>
      <c r="E62" s="19"/>
      <c r="F62" s="19"/>
      <c r="G62" s="19"/>
      <c r="H62" s="19"/>
      <c r="I62" s="19"/>
      <c r="J62" s="19"/>
      <c r="K62" s="19"/>
      <c r="L62" s="19"/>
      <c r="M62" s="19"/>
      <c r="N62" s="19"/>
      <c r="O62" s="19"/>
      <c r="P62" s="1"/>
      <c r="Q62" s="16"/>
      <c r="R62" s="16"/>
    </row>
    <row r="63" spans="1:18" ht="10.5" customHeight="1">
      <c r="A63" s="120" t="s">
        <v>1034</v>
      </c>
      <c r="B63" s="24"/>
      <c r="C63" s="24"/>
      <c r="D63" s="24"/>
      <c r="E63" s="24"/>
      <c r="F63" s="24"/>
      <c r="G63" s="24"/>
      <c r="H63" s="24"/>
      <c r="I63" s="24"/>
      <c r="J63" s="24"/>
      <c r="K63" s="24"/>
      <c r="L63" s="24"/>
      <c r="M63" s="24"/>
      <c r="N63" s="24"/>
      <c r="O63" s="24"/>
      <c r="P63" s="1"/>
      <c r="Q63" s="16"/>
      <c r="R63" s="16"/>
    </row>
    <row r="64" spans="1:18" ht="10.5" customHeight="1">
      <c r="A64" s="24"/>
      <c r="B64" s="24"/>
      <c r="C64" s="24"/>
      <c r="D64" s="24"/>
      <c r="E64" s="24"/>
      <c r="F64" s="24"/>
      <c r="G64" s="24"/>
      <c r="H64" s="24"/>
      <c r="I64" s="24"/>
      <c r="J64" s="24"/>
      <c r="K64" s="24"/>
      <c r="L64" s="24"/>
      <c r="M64" s="24"/>
      <c r="N64" s="24"/>
      <c r="O64" s="24"/>
      <c r="P64" s="1"/>
      <c r="Q64" s="16"/>
      <c r="R64" s="16"/>
    </row>
    <row r="65" spans="1:18" ht="15" customHeight="1">
      <c r="A65" s="30" t="s">
        <v>926</v>
      </c>
      <c r="B65" s="20"/>
      <c r="C65" s="20"/>
      <c r="D65" s="20"/>
      <c r="E65" s="20"/>
      <c r="F65" s="20"/>
      <c r="G65" s="20"/>
      <c r="H65" s="20"/>
      <c r="I65" s="20"/>
      <c r="J65" s="20"/>
      <c r="K65" s="20"/>
      <c r="L65" s="20"/>
      <c r="M65" s="20"/>
      <c r="N65" s="20"/>
      <c r="O65" s="26"/>
      <c r="P65" s="1"/>
      <c r="Q65" s="16"/>
      <c r="R65" s="16"/>
    </row>
    <row r="66" spans="1:18" ht="10.5" customHeight="1">
      <c r="A66" s="27" t="s">
        <v>270</v>
      </c>
      <c r="B66" s="22"/>
      <c r="C66" s="22" t="s">
        <v>1063</v>
      </c>
      <c r="D66" s="31"/>
      <c r="E66" s="32"/>
      <c r="F66" s="32"/>
      <c r="G66" s="32"/>
      <c r="H66" s="32"/>
      <c r="I66" s="32"/>
      <c r="J66" s="32"/>
      <c r="K66" s="32"/>
      <c r="L66" s="32"/>
      <c r="M66" s="32"/>
      <c r="N66" s="32"/>
      <c r="O66" s="32"/>
      <c r="P66" s="1"/>
      <c r="Q66" s="16"/>
      <c r="R66" s="16"/>
    </row>
    <row r="67" spans="1:18" ht="10.5" customHeight="1">
      <c r="A67" s="22"/>
      <c r="B67" s="22" t="s">
        <v>1566</v>
      </c>
      <c r="C67" s="22" t="s">
        <v>1063</v>
      </c>
      <c r="D67" s="582">
        <f>SUM(D9)-SUM(D14)-SUM(D55)-SUM(D22)</f>
        <v>0</v>
      </c>
      <c r="E67" s="582">
        <f t="shared" ref="E67:O67" si="4">SUM(E9)-SUM(E14)-SUM(E55)-SUM(E22)</f>
        <v>0</v>
      </c>
      <c r="F67" s="582">
        <f t="shared" si="4"/>
        <v>0</v>
      </c>
      <c r="G67" s="582">
        <f t="shared" si="4"/>
        <v>0</v>
      </c>
      <c r="H67" s="582">
        <f t="shared" si="4"/>
        <v>0</v>
      </c>
      <c r="I67" s="582">
        <f t="shared" si="4"/>
        <v>0</v>
      </c>
      <c r="J67" s="582">
        <f t="shared" si="4"/>
        <v>0</v>
      </c>
      <c r="K67" s="582">
        <f t="shared" si="4"/>
        <v>0</v>
      </c>
      <c r="L67" s="582">
        <f t="shared" si="4"/>
        <v>0</v>
      </c>
      <c r="M67" s="582">
        <f t="shared" si="4"/>
        <v>0</v>
      </c>
      <c r="N67" s="582">
        <f t="shared" si="4"/>
        <v>0</v>
      </c>
      <c r="O67" s="582">
        <f t="shared" si="4"/>
        <v>0</v>
      </c>
      <c r="P67" s="1"/>
      <c r="Q67" s="16"/>
      <c r="R67" s="16"/>
    </row>
    <row r="68" spans="1:18" ht="10.5" customHeight="1">
      <c r="A68" s="4"/>
      <c r="B68" s="4" t="s">
        <v>446</v>
      </c>
      <c r="C68" s="33" t="s">
        <v>1063</v>
      </c>
      <c r="D68" s="582">
        <f>SUM(D9)-SUM(D14)-SUM(D55)-SUM(D34)-SUM(D35)</f>
        <v>0</v>
      </c>
      <c r="E68" s="582">
        <f t="shared" ref="E68:O68" si="5">SUM(E9)-SUM(E14)-SUM(E55)-SUM(E34)-SUM(E35)</f>
        <v>0</v>
      </c>
      <c r="F68" s="582">
        <f t="shared" si="5"/>
        <v>0</v>
      </c>
      <c r="G68" s="582">
        <f t="shared" si="5"/>
        <v>0</v>
      </c>
      <c r="H68" s="582">
        <f t="shared" si="5"/>
        <v>0</v>
      </c>
      <c r="I68" s="582">
        <f t="shared" si="5"/>
        <v>0</v>
      </c>
      <c r="J68" s="582">
        <f t="shared" si="5"/>
        <v>0</v>
      </c>
      <c r="K68" s="582">
        <f t="shared" si="5"/>
        <v>0</v>
      </c>
      <c r="L68" s="582">
        <f t="shared" si="5"/>
        <v>0</v>
      </c>
      <c r="M68" s="582">
        <f t="shared" si="5"/>
        <v>0</v>
      </c>
      <c r="N68" s="582">
        <f t="shared" si="5"/>
        <v>0</v>
      </c>
      <c r="O68" s="582">
        <f t="shared" si="5"/>
        <v>0</v>
      </c>
      <c r="P68" s="1"/>
      <c r="Q68" s="16"/>
      <c r="R68" s="16"/>
    </row>
    <row r="69" spans="1:18" ht="10.5" customHeight="1">
      <c r="A69" s="4"/>
      <c r="B69" s="4" t="s">
        <v>1418</v>
      </c>
      <c r="C69" s="4" t="s">
        <v>1063</v>
      </c>
      <c r="D69" s="582">
        <f>SUM(D43)-SUM(D40)+SUM(D37)</f>
        <v>0</v>
      </c>
      <c r="E69" s="582">
        <f t="shared" ref="E69:O69" si="6">SUM(E43)-SUM(E40)+SUM(E37)</f>
        <v>0</v>
      </c>
      <c r="F69" s="582">
        <f t="shared" si="6"/>
        <v>0</v>
      </c>
      <c r="G69" s="582">
        <f t="shared" si="6"/>
        <v>0</v>
      </c>
      <c r="H69" s="582">
        <f t="shared" si="6"/>
        <v>0</v>
      </c>
      <c r="I69" s="582">
        <f t="shared" si="6"/>
        <v>0</v>
      </c>
      <c r="J69" s="582">
        <f t="shared" si="6"/>
        <v>0</v>
      </c>
      <c r="K69" s="582">
        <f t="shared" si="6"/>
        <v>0</v>
      </c>
      <c r="L69" s="582">
        <f t="shared" si="6"/>
        <v>0</v>
      </c>
      <c r="M69" s="582">
        <f t="shared" si="6"/>
        <v>0</v>
      </c>
      <c r="N69" s="582">
        <f t="shared" si="6"/>
        <v>0</v>
      </c>
      <c r="O69" s="582">
        <f t="shared" si="6"/>
        <v>0</v>
      </c>
      <c r="P69" s="1"/>
      <c r="Q69" s="16"/>
      <c r="R69" s="16"/>
    </row>
    <row r="70" spans="1:18" ht="10.5" customHeight="1">
      <c r="A70" s="4"/>
      <c r="B70" s="4" t="s">
        <v>447</v>
      </c>
      <c r="C70" s="4" t="s">
        <v>1063</v>
      </c>
      <c r="D70" s="582">
        <f>SUM(D44)-SUM(D43)-SUM(D35)-SUM(D59)</f>
        <v>0</v>
      </c>
      <c r="E70" s="582">
        <f t="shared" ref="E70:O70" si="7">SUM(E44)-SUM(E43)-SUM(E35)-SUM(E59)</f>
        <v>0</v>
      </c>
      <c r="F70" s="582">
        <f t="shared" si="7"/>
        <v>0</v>
      </c>
      <c r="G70" s="582">
        <f t="shared" si="7"/>
        <v>0</v>
      </c>
      <c r="H70" s="582">
        <f t="shared" si="7"/>
        <v>0</v>
      </c>
      <c r="I70" s="582">
        <f t="shared" si="7"/>
        <v>0</v>
      </c>
      <c r="J70" s="582">
        <f t="shared" si="7"/>
        <v>0</v>
      </c>
      <c r="K70" s="582">
        <f t="shared" si="7"/>
        <v>0</v>
      </c>
      <c r="L70" s="582">
        <f t="shared" si="7"/>
        <v>0</v>
      </c>
      <c r="M70" s="582">
        <f t="shared" si="7"/>
        <v>0</v>
      </c>
      <c r="N70" s="582">
        <f t="shared" si="7"/>
        <v>0</v>
      </c>
      <c r="O70" s="582">
        <f t="shared" si="7"/>
        <v>0</v>
      </c>
      <c r="P70" s="1"/>
      <c r="Q70" s="16"/>
      <c r="R70" s="16"/>
    </row>
    <row r="71" spans="1:18" ht="10.5" customHeight="1">
      <c r="A71" s="18"/>
      <c r="B71" s="18" t="s">
        <v>898</v>
      </c>
      <c r="C71" s="18" t="s">
        <v>1063</v>
      </c>
      <c r="D71" s="627">
        <f>SUM(D9)-SUM(D14)-SUM(D55)-SUM(D34)+SUM(D59)+SUM(D43)-SUM(D44)</f>
        <v>0</v>
      </c>
      <c r="E71" s="627">
        <f t="shared" ref="E71:O71" si="8">SUM(E9)-SUM(E14)-SUM(E55)-SUM(E34)+SUM(E59)+SUM(E43)-SUM(E44)</f>
        <v>0</v>
      </c>
      <c r="F71" s="627">
        <f t="shared" si="8"/>
        <v>0</v>
      </c>
      <c r="G71" s="627">
        <f t="shared" si="8"/>
        <v>0</v>
      </c>
      <c r="H71" s="627">
        <f t="shared" si="8"/>
        <v>0</v>
      </c>
      <c r="I71" s="627">
        <f t="shared" si="8"/>
        <v>0</v>
      </c>
      <c r="J71" s="627">
        <f t="shared" si="8"/>
        <v>0</v>
      </c>
      <c r="K71" s="627">
        <f t="shared" si="8"/>
        <v>0</v>
      </c>
      <c r="L71" s="627">
        <f t="shared" si="8"/>
        <v>0</v>
      </c>
      <c r="M71" s="627">
        <f t="shared" si="8"/>
        <v>0</v>
      </c>
      <c r="N71" s="627">
        <f t="shared" si="8"/>
        <v>0</v>
      </c>
      <c r="O71" s="627">
        <f t="shared" si="8"/>
        <v>0</v>
      </c>
      <c r="P71" s="1"/>
      <c r="Q71" s="16"/>
      <c r="R71" s="16"/>
    </row>
    <row r="72" spans="1:18" ht="10.5" customHeight="1">
      <c r="A72" s="27" t="s">
        <v>1349</v>
      </c>
      <c r="B72" s="22"/>
      <c r="C72" s="22" t="s">
        <v>1063</v>
      </c>
      <c r="D72" s="582"/>
      <c r="E72" s="582"/>
      <c r="F72" s="582"/>
      <c r="G72" s="582"/>
      <c r="H72" s="582"/>
      <c r="I72" s="582"/>
      <c r="J72" s="582"/>
      <c r="K72" s="582"/>
      <c r="L72" s="582"/>
      <c r="M72" s="582"/>
      <c r="N72" s="582"/>
      <c r="O72" s="582"/>
      <c r="P72" s="1"/>
      <c r="Q72" s="16"/>
      <c r="R72" s="16"/>
    </row>
    <row r="73" spans="1:18" ht="10.5" customHeight="1">
      <c r="A73" s="22"/>
      <c r="B73" s="22" t="s">
        <v>451</v>
      </c>
      <c r="C73" s="22" t="s">
        <v>1063</v>
      </c>
      <c r="D73" s="582">
        <f>SUM(D9)-SUM(D10)-SUM(D11)-SUM(D12)-SUM(D13)-SUM(D53)</f>
        <v>0</v>
      </c>
      <c r="E73" s="582">
        <f t="shared" ref="E73:O73" si="9">SUM(E9)-SUM(E10)-SUM(E11)-SUM(E12)-SUM(E13)-SUM(E53)</f>
        <v>0</v>
      </c>
      <c r="F73" s="582">
        <f t="shared" si="9"/>
        <v>0</v>
      </c>
      <c r="G73" s="582">
        <f t="shared" si="9"/>
        <v>0</v>
      </c>
      <c r="H73" s="582">
        <f t="shared" si="9"/>
        <v>0</v>
      </c>
      <c r="I73" s="582">
        <f t="shared" si="9"/>
        <v>0</v>
      </c>
      <c r="J73" s="582">
        <f t="shared" si="9"/>
        <v>0</v>
      </c>
      <c r="K73" s="582">
        <f t="shared" si="9"/>
        <v>0</v>
      </c>
      <c r="L73" s="582">
        <f t="shared" si="9"/>
        <v>0</v>
      </c>
      <c r="M73" s="582">
        <f t="shared" si="9"/>
        <v>0</v>
      </c>
      <c r="N73" s="582">
        <f t="shared" si="9"/>
        <v>0</v>
      </c>
      <c r="O73" s="582">
        <f t="shared" si="9"/>
        <v>0</v>
      </c>
      <c r="P73" s="1"/>
      <c r="Q73" s="16"/>
      <c r="R73" s="16"/>
    </row>
    <row r="74" spans="1:18" ht="10.5" customHeight="1">
      <c r="A74" s="22"/>
      <c r="B74" s="22" t="s">
        <v>452</v>
      </c>
      <c r="C74" s="22" t="s">
        <v>1063</v>
      </c>
      <c r="D74" s="582">
        <f>SUM(D14)-SUM(D15)-SUM(D16)-SUM(D17)-SUM(D18)-SUM(D19)-SUM(D20)-SUM(D21)-SUM(D54)</f>
        <v>0</v>
      </c>
      <c r="E74" s="582">
        <f t="shared" ref="E74:O74" si="10">SUM(E14)-SUM(E15)-SUM(E16)-SUM(E17)-SUM(E18)-SUM(E19)-SUM(E20)-SUM(E21)-SUM(E54)</f>
        <v>0</v>
      </c>
      <c r="F74" s="582">
        <f t="shared" si="10"/>
        <v>0</v>
      </c>
      <c r="G74" s="582">
        <f t="shared" si="10"/>
        <v>0</v>
      </c>
      <c r="H74" s="582">
        <f t="shared" si="10"/>
        <v>0</v>
      </c>
      <c r="I74" s="582">
        <f t="shared" si="10"/>
        <v>0</v>
      </c>
      <c r="J74" s="582">
        <f t="shared" si="10"/>
        <v>0</v>
      </c>
      <c r="K74" s="582">
        <f t="shared" si="10"/>
        <v>0</v>
      </c>
      <c r="L74" s="582">
        <f t="shared" si="10"/>
        <v>0</v>
      </c>
      <c r="M74" s="582">
        <f t="shared" si="10"/>
        <v>0</v>
      </c>
      <c r="N74" s="582">
        <f t="shared" si="10"/>
        <v>0</v>
      </c>
      <c r="O74" s="582">
        <f t="shared" si="10"/>
        <v>0</v>
      </c>
      <c r="P74" s="1"/>
      <c r="Q74" s="16"/>
      <c r="R74" s="16"/>
    </row>
    <row r="75" spans="1:18" ht="10.5" customHeight="1">
      <c r="A75" s="22"/>
      <c r="B75" s="22" t="s">
        <v>1002</v>
      </c>
      <c r="C75" s="22" t="s">
        <v>1063</v>
      </c>
      <c r="D75" s="582">
        <f>SUM(D24)-SUM(D25)-SUM(D26)-SUM(D27)-SUM(D28)-SUM(D56)</f>
        <v>0</v>
      </c>
      <c r="E75" s="582">
        <f t="shared" ref="E75:O75" si="11">SUM(E24)-SUM(E25)-SUM(E26)-SUM(E27)-SUM(E28)-SUM(E56)</f>
        <v>0</v>
      </c>
      <c r="F75" s="582">
        <f t="shared" si="11"/>
        <v>0</v>
      </c>
      <c r="G75" s="582">
        <f t="shared" si="11"/>
        <v>0</v>
      </c>
      <c r="H75" s="582">
        <f t="shared" si="11"/>
        <v>0</v>
      </c>
      <c r="I75" s="582">
        <f t="shared" si="11"/>
        <v>0</v>
      </c>
      <c r="J75" s="582">
        <f t="shared" si="11"/>
        <v>0</v>
      </c>
      <c r="K75" s="582">
        <f t="shared" si="11"/>
        <v>0</v>
      </c>
      <c r="L75" s="582">
        <f t="shared" si="11"/>
        <v>0</v>
      </c>
      <c r="M75" s="582">
        <f t="shared" si="11"/>
        <v>0</v>
      </c>
      <c r="N75" s="582">
        <f t="shared" si="11"/>
        <v>0</v>
      </c>
      <c r="O75" s="582">
        <f t="shared" si="11"/>
        <v>0</v>
      </c>
      <c r="P75" s="1"/>
      <c r="Q75" s="16"/>
      <c r="R75" s="16"/>
    </row>
    <row r="76" spans="1:18" ht="10.5" customHeight="1">
      <c r="A76" s="22"/>
      <c r="B76" s="22" t="s">
        <v>1003</v>
      </c>
      <c r="C76" s="22" t="s">
        <v>1063</v>
      </c>
      <c r="D76" s="582">
        <f>SUM(D29)-SUM(D30)-SUM(D31)-SUM(D32)-SUM(D33)-SUM(D57)</f>
        <v>0</v>
      </c>
      <c r="E76" s="582">
        <f t="shared" ref="E76:O76" si="12">SUM(E29)-SUM(E30)-SUM(E31)-SUM(E32)-SUM(E33)-SUM(E57)</f>
        <v>0</v>
      </c>
      <c r="F76" s="582">
        <f t="shared" si="12"/>
        <v>0</v>
      </c>
      <c r="G76" s="582">
        <f t="shared" si="12"/>
        <v>0</v>
      </c>
      <c r="H76" s="582">
        <f t="shared" si="12"/>
        <v>0</v>
      </c>
      <c r="I76" s="582">
        <f t="shared" si="12"/>
        <v>0</v>
      </c>
      <c r="J76" s="582">
        <f t="shared" si="12"/>
        <v>0</v>
      </c>
      <c r="K76" s="582">
        <f t="shared" si="12"/>
        <v>0</v>
      </c>
      <c r="L76" s="582">
        <f t="shared" si="12"/>
        <v>0</v>
      </c>
      <c r="M76" s="582">
        <f t="shared" si="12"/>
        <v>0</v>
      </c>
      <c r="N76" s="582">
        <f t="shared" si="12"/>
        <v>0</v>
      </c>
      <c r="O76" s="582">
        <f t="shared" si="12"/>
        <v>0</v>
      </c>
      <c r="P76" s="1"/>
      <c r="Q76" s="16"/>
      <c r="R76" s="16"/>
    </row>
    <row r="77" spans="1:18" s="447" customFormat="1" ht="10.5" customHeight="1">
      <c r="A77" s="34"/>
      <c r="B77" s="34" t="s">
        <v>234</v>
      </c>
      <c r="C77" s="34" t="s">
        <v>1063</v>
      </c>
      <c r="D77" s="626">
        <f>SUM(D34)-(SUM(D24)-SUM(D29))-SUM(D58)</f>
        <v>0</v>
      </c>
      <c r="E77" s="626">
        <f t="shared" ref="E77:O77" si="13">SUM(E34)-(SUM(E24)-SUM(E29))-SUM(E58)</f>
        <v>0</v>
      </c>
      <c r="F77" s="626">
        <f t="shared" si="13"/>
        <v>0</v>
      </c>
      <c r="G77" s="626">
        <f t="shared" si="13"/>
        <v>0</v>
      </c>
      <c r="H77" s="626">
        <f t="shared" si="13"/>
        <v>0</v>
      </c>
      <c r="I77" s="626">
        <f t="shared" si="13"/>
        <v>0</v>
      </c>
      <c r="J77" s="626">
        <f t="shared" si="13"/>
        <v>0</v>
      </c>
      <c r="K77" s="626">
        <f t="shared" si="13"/>
        <v>0</v>
      </c>
      <c r="L77" s="626">
        <f t="shared" si="13"/>
        <v>0</v>
      </c>
      <c r="M77" s="626">
        <f t="shared" si="13"/>
        <v>0</v>
      </c>
      <c r="N77" s="626">
        <f t="shared" si="13"/>
        <v>0</v>
      </c>
      <c r="O77" s="626">
        <f t="shared" si="13"/>
        <v>0</v>
      </c>
      <c r="P77" s="156"/>
      <c r="Q77" s="651"/>
      <c r="R77" s="651"/>
    </row>
    <row r="78" spans="1:18" ht="10.5" customHeight="1">
      <c r="A78" s="22"/>
      <c r="B78" s="22" t="s">
        <v>1370</v>
      </c>
      <c r="C78" s="22" t="s">
        <v>1063</v>
      </c>
      <c r="D78" s="582">
        <f>SUM(D37)-SUM(D38)-SUM(D39)-SUM(D60)</f>
        <v>0</v>
      </c>
      <c r="E78" s="582">
        <f t="shared" ref="E78:O78" si="14">SUM(E37)-SUM(E38)-SUM(E39)-SUM(E60)</f>
        <v>0</v>
      </c>
      <c r="F78" s="582">
        <f t="shared" si="14"/>
        <v>0</v>
      </c>
      <c r="G78" s="582">
        <f t="shared" si="14"/>
        <v>0</v>
      </c>
      <c r="H78" s="582">
        <f t="shared" si="14"/>
        <v>0</v>
      </c>
      <c r="I78" s="582">
        <f t="shared" si="14"/>
        <v>0</v>
      </c>
      <c r="J78" s="582">
        <f t="shared" si="14"/>
        <v>0</v>
      </c>
      <c r="K78" s="582">
        <f t="shared" si="14"/>
        <v>0</v>
      </c>
      <c r="L78" s="582">
        <f t="shared" si="14"/>
        <v>0</v>
      </c>
      <c r="M78" s="582">
        <f t="shared" si="14"/>
        <v>0</v>
      </c>
      <c r="N78" s="582">
        <f t="shared" si="14"/>
        <v>0</v>
      </c>
      <c r="O78" s="582">
        <f t="shared" si="14"/>
        <v>0</v>
      </c>
      <c r="P78" s="1"/>
      <c r="Q78" s="16"/>
      <c r="R78" s="16"/>
    </row>
    <row r="79" spans="1:18" ht="10.5" customHeight="1">
      <c r="A79" s="18"/>
      <c r="B79" s="18" t="s">
        <v>1372</v>
      </c>
      <c r="C79" s="18" t="s">
        <v>1063</v>
      </c>
      <c r="D79" s="627">
        <f>SUM(D40)-SUM(D41)-SUM(D42)-SUM(D61)</f>
        <v>0</v>
      </c>
      <c r="E79" s="627">
        <f t="shared" ref="E79:O79" si="15">SUM(E40)-SUM(E41)-SUM(E42)-SUM(E61)</f>
        <v>0</v>
      </c>
      <c r="F79" s="627">
        <f t="shared" si="15"/>
        <v>0</v>
      </c>
      <c r="G79" s="627">
        <f t="shared" si="15"/>
        <v>0</v>
      </c>
      <c r="H79" s="627">
        <f t="shared" si="15"/>
        <v>0</v>
      </c>
      <c r="I79" s="627">
        <f t="shared" si="15"/>
        <v>0</v>
      </c>
      <c r="J79" s="627">
        <f t="shared" si="15"/>
        <v>0</v>
      </c>
      <c r="K79" s="627">
        <f t="shared" si="15"/>
        <v>0</v>
      </c>
      <c r="L79" s="627">
        <f t="shared" si="15"/>
        <v>0</v>
      </c>
      <c r="M79" s="627">
        <f t="shared" si="15"/>
        <v>0</v>
      </c>
      <c r="N79" s="627">
        <f t="shared" si="15"/>
        <v>0</v>
      </c>
      <c r="O79" s="627">
        <f t="shared" si="15"/>
        <v>0</v>
      </c>
      <c r="P79" s="1"/>
      <c r="Q79" s="16"/>
      <c r="R79" s="16"/>
    </row>
    <row r="80" spans="1:18" ht="12.75" customHeight="1">
      <c r="A80" s="27" t="s">
        <v>897</v>
      </c>
      <c r="B80" s="22"/>
      <c r="C80" s="22" t="s">
        <v>1063</v>
      </c>
      <c r="D80" s="582"/>
      <c r="E80" s="582"/>
      <c r="F80" s="582"/>
      <c r="G80" s="582"/>
      <c r="H80" s="582"/>
      <c r="I80" s="582"/>
      <c r="J80" s="582"/>
      <c r="K80" s="582"/>
      <c r="L80" s="582"/>
      <c r="M80" s="582"/>
      <c r="N80" s="582"/>
      <c r="O80" s="582"/>
      <c r="P80" s="1"/>
      <c r="Q80" s="16"/>
      <c r="R80" s="16"/>
    </row>
    <row r="81" spans="1:18" ht="14.25" customHeight="1">
      <c r="A81" s="22"/>
      <c r="B81" s="22" t="s">
        <v>804</v>
      </c>
      <c r="C81" s="22" t="s">
        <v>1063</v>
      </c>
      <c r="D81" s="582">
        <f>SUM(D9)-SUM(Table1!D8)</f>
        <v>0</v>
      </c>
      <c r="E81" s="582">
        <f>SUM(E9)-SUM(Table1!E8)</f>
        <v>0</v>
      </c>
      <c r="F81" s="582">
        <f>SUM(F9)-SUM(Table1!F8)</f>
        <v>0</v>
      </c>
      <c r="G81" s="582">
        <f>SUM(G9)-SUM(Table1!G8)</f>
        <v>0</v>
      </c>
      <c r="H81" s="582">
        <f>SUM(H9)-SUM(Table1!H8)</f>
        <v>0</v>
      </c>
      <c r="I81" s="582">
        <f>SUM(I9)-SUM(Table1!I8)</f>
        <v>0</v>
      </c>
      <c r="J81" s="582">
        <f>SUM(J9)-SUM(Table1!J8)</f>
        <v>0</v>
      </c>
      <c r="K81" s="582">
        <f>SUM(K9)-SUM(Table1!K8)</f>
        <v>0</v>
      </c>
      <c r="L81" s="582">
        <f>SUM(L9)-SUM(Table1!L8)</f>
        <v>0</v>
      </c>
      <c r="M81" s="582">
        <f>SUM(M9)-SUM(Table1!M8)</f>
        <v>0</v>
      </c>
      <c r="N81" s="582">
        <f>SUM(N9)-SUM(Table1!N8)</f>
        <v>0</v>
      </c>
      <c r="O81" s="582">
        <f>SUM(O9)-SUM(Table1!O8)</f>
        <v>0</v>
      </c>
      <c r="P81" s="1"/>
      <c r="Q81" s="16"/>
      <c r="R81" s="16"/>
    </row>
    <row r="82" spans="1:18" ht="10.5" customHeight="1">
      <c r="A82" s="22"/>
      <c r="B82" s="22" t="s">
        <v>1528</v>
      </c>
      <c r="C82" s="22" t="s">
        <v>1063</v>
      </c>
      <c r="D82" s="582">
        <f>SUM(D10)-SUM(Table1!D9)</f>
        <v>0</v>
      </c>
      <c r="E82" s="582">
        <f>SUM(E10)-SUM(Table1!E9)</f>
        <v>0</v>
      </c>
      <c r="F82" s="582">
        <f>SUM(F10)-SUM(Table1!F9)</f>
        <v>0</v>
      </c>
      <c r="G82" s="582">
        <f>SUM(G10)-SUM(Table1!G9)</f>
        <v>0</v>
      </c>
      <c r="H82" s="582">
        <f>SUM(H10)-SUM(Table1!H9)</f>
        <v>0</v>
      </c>
      <c r="I82" s="582">
        <f>SUM(I10)-SUM(Table1!I9)</f>
        <v>0</v>
      </c>
      <c r="J82" s="582">
        <f>SUM(J10)-SUM(Table1!J9)</f>
        <v>0</v>
      </c>
      <c r="K82" s="582">
        <f>SUM(K10)-SUM(Table1!K9)</f>
        <v>0</v>
      </c>
      <c r="L82" s="582">
        <f>SUM(L10)-SUM(Table1!L9)</f>
        <v>0</v>
      </c>
      <c r="M82" s="582">
        <f>SUM(M10)-SUM(Table1!M9)</f>
        <v>0</v>
      </c>
      <c r="N82" s="582">
        <f>SUM(N10)-SUM(Table1!N9)</f>
        <v>0</v>
      </c>
      <c r="O82" s="582">
        <f>SUM(O10)-SUM(Table1!O9)</f>
        <v>0</v>
      </c>
      <c r="P82" s="1"/>
      <c r="Q82" s="16"/>
      <c r="R82" s="16"/>
    </row>
    <row r="83" spans="1:18" ht="10.5" customHeight="1">
      <c r="A83" s="22"/>
      <c r="B83" s="22" t="s">
        <v>933</v>
      </c>
      <c r="C83" s="22" t="s">
        <v>1063</v>
      </c>
      <c r="D83" s="582">
        <f>SUM(D11)-SUM(Table1!D42)</f>
        <v>0</v>
      </c>
      <c r="E83" s="582">
        <f>SUM(E11)-SUM(Table1!E42)</f>
        <v>0</v>
      </c>
      <c r="F83" s="582">
        <f>SUM(F11)-SUM(Table1!F42)</f>
        <v>0</v>
      </c>
      <c r="G83" s="582">
        <f>SUM(G11)-SUM(Table1!G42)</f>
        <v>0</v>
      </c>
      <c r="H83" s="582">
        <f>SUM(H11)-SUM(Table1!H42)</f>
        <v>0</v>
      </c>
      <c r="I83" s="582">
        <f>SUM(I11)-SUM(Table1!I42)</f>
        <v>0</v>
      </c>
      <c r="J83" s="582">
        <f>SUM(J11)-SUM(Table1!J42)</f>
        <v>0</v>
      </c>
      <c r="K83" s="582">
        <f>SUM(K11)-SUM(Table1!K42)</f>
        <v>0</v>
      </c>
      <c r="L83" s="582">
        <f>SUM(L11)-SUM(Table1!L42)</f>
        <v>0</v>
      </c>
      <c r="M83" s="582">
        <f>SUM(M11)-SUM(Table1!M42)</f>
        <v>0</v>
      </c>
      <c r="N83" s="582">
        <f>SUM(N11)-SUM(Table1!N42)</f>
        <v>0</v>
      </c>
      <c r="O83" s="582">
        <f>SUM(O11)-SUM(Table1!O42)</f>
        <v>0</v>
      </c>
      <c r="P83" s="1"/>
      <c r="Q83" s="16"/>
      <c r="R83" s="16"/>
    </row>
    <row r="84" spans="1:18" ht="10.5" customHeight="1">
      <c r="A84" s="22"/>
      <c r="B84" s="22" t="s">
        <v>947</v>
      </c>
      <c r="C84" s="22" t="s">
        <v>1063</v>
      </c>
      <c r="D84" s="582">
        <f>SUM(D12)-SUM(Table1!D52)</f>
        <v>0</v>
      </c>
      <c r="E84" s="582">
        <f>SUM(E12)-SUM(Table1!E52)</f>
        <v>0</v>
      </c>
      <c r="F84" s="582">
        <f>SUM(F12)-SUM(Table1!F52)</f>
        <v>0</v>
      </c>
      <c r="G84" s="582">
        <f>SUM(G12)-SUM(Table1!G52)</f>
        <v>0</v>
      </c>
      <c r="H84" s="582">
        <f>SUM(H12)-SUM(Table1!H52)</f>
        <v>0</v>
      </c>
      <c r="I84" s="582">
        <f>SUM(I12)-SUM(Table1!I52)</f>
        <v>0</v>
      </c>
      <c r="J84" s="582">
        <f>SUM(J12)-SUM(Table1!J52)</f>
        <v>0</v>
      </c>
      <c r="K84" s="582">
        <f>SUM(K12)-SUM(Table1!K52)</f>
        <v>0</v>
      </c>
      <c r="L84" s="582">
        <f>SUM(L12)-SUM(Table1!L52)</f>
        <v>0</v>
      </c>
      <c r="M84" s="582">
        <f>SUM(M12)-SUM(Table1!M52)</f>
        <v>0</v>
      </c>
      <c r="N84" s="582">
        <f>SUM(N12)-SUM(Table1!N52)</f>
        <v>0</v>
      </c>
      <c r="O84" s="582">
        <f>SUM(O12)-SUM(Table1!O52)</f>
        <v>0</v>
      </c>
      <c r="P84" s="1"/>
      <c r="Q84" s="16"/>
      <c r="R84" s="16"/>
    </row>
    <row r="85" spans="1:18" ht="10.5" customHeight="1">
      <c r="A85" s="22"/>
      <c r="B85" s="22" t="s">
        <v>805</v>
      </c>
      <c r="C85" s="22" t="s">
        <v>1063</v>
      </c>
      <c r="D85" s="582">
        <f>SUM(D13)-SUM(Table1!D62)</f>
        <v>0</v>
      </c>
      <c r="E85" s="582">
        <f>SUM(E13)-SUM(Table1!E62)</f>
        <v>0</v>
      </c>
      <c r="F85" s="582">
        <f>SUM(F13)-SUM(Table1!F62)</f>
        <v>0</v>
      </c>
      <c r="G85" s="582">
        <f>SUM(G13)-SUM(Table1!G62)</f>
        <v>0</v>
      </c>
      <c r="H85" s="582">
        <f>SUM(H13)-SUM(Table1!H62)</f>
        <v>0</v>
      </c>
      <c r="I85" s="582">
        <f>SUM(I13)-SUM(Table1!I62)</f>
        <v>0</v>
      </c>
      <c r="J85" s="582">
        <f>SUM(J13)-SUM(Table1!J62)</f>
        <v>0</v>
      </c>
      <c r="K85" s="582">
        <f>SUM(K13)-SUM(Table1!K62)</f>
        <v>0</v>
      </c>
      <c r="L85" s="582">
        <f>SUM(L13)-SUM(Table1!L62)</f>
        <v>0</v>
      </c>
      <c r="M85" s="582">
        <f>SUM(M13)-SUM(Table1!M62)</f>
        <v>0</v>
      </c>
      <c r="N85" s="582">
        <f>SUM(N13)-SUM(Table1!N62)</f>
        <v>0</v>
      </c>
      <c r="O85" s="582">
        <f>SUM(O13)-SUM(Table1!O62)</f>
        <v>0</v>
      </c>
      <c r="P85" s="1"/>
      <c r="Q85" s="16"/>
      <c r="R85" s="16"/>
    </row>
    <row r="86" spans="1:18" ht="10.5" customHeight="1">
      <c r="A86" s="22"/>
      <c r="B86" s="22" t="s">
        <v>1352</v>
      </c>
      <c r="C86" s="22" t="s">
        <v>1063</v>
      </c>
      <c r="D86" s="626">
        <f>SUM(D53)-SUM(Table1!D85)</f>
        <v>0</v>
      </c>
      <c r="E86" s="626">
        <f>SUM(E53)-SUM(Table1!E85)</f>
        <v>0</v>
      </c>
      <c r="F86" s="626">
        <f>SUM(F53)-SUM(Table1!F85)</f>
        <v>0</v>
      </c>
      <c r="G86" s="626">
        <f>SUM(G53)-SUM(Table1!G85)</f>
        <v>0</v>
      </c>
      <c r="H86" s="626">
        <f>SUM(H53)-SUM(Table1!H85)</f>
        <v>0</v>
      </c>
      <c r="I86" s="626">
        <f>SUM(I53)-SUM(Table1!I85)</f>
        <v>0</v>
      </c>
      <c r="J86" s="626">
        <f>SUM(J53)-SUM(Table1!J85)</f>
        <v>0</v>
      </c>
      <c r="K86" s="626">
        <f>SUM(K53)-SUM(Table1!K85)</f>
        <v>0</v>
      </c>
      <c r="L86" s="626">
        <f>SUM(L53)-SUM(Table1!L85)</f>
        <v>0</v>
      </c>
      <c r="M86" s="626">
        <f>SUM(M53)-SUM(Table1!M85)</f>
        <v>0</v>
      </c>
      <c r="N86" s="626">
        <f>SUM(N53)-SUM(Table1!N85)</f>
        <v>0</v>
      </c>
      <c r="O86" s="626">
        <f>SUM(O53)-SUM(Table1!O85)</f>
        <v>0</v>
      </c>
      <c r="P86" s="1"/>
      <c r="Q86" s="16"/>
      <c r="R86" s="16"/>
    </row>
    <row r="87" spans="1:18" ht="15" customHeight="1">
      <c r="A87" s="22"/>
      <c r="B87" s="22" t="s">
        <v>271</v>
      </c>
      <c r="C87" s="22" t="s">
        <v>1063</v>
      </c>
      <c r="D87" s="582">
        <f>SUM(D14)-SUM(Table2!D8)</f>
        <v>0</v>
      </c>
      <c r="E87" s="582">
        <f>SUM(E14)-SUM(Table2!E8)</f>
        <v>0</v>
      </c>
      <c r="F87" s="582">
        <f>SUM(F14)-SUM(Table2!F8)</f>
        <v>0</v>
      </c>
      <c r="G87" s="582">
        <f>SUM(G14)-SUM(Table2!G8)</f>
        <v>0</v>
      </c>
      <c r="H87" s="582">
        <f>SUM(H14)-SUM(Table2!H8)</f>
        <v>0</v>
      </c>
      <c r="I87" s="582">
        <f>SUM(I14)-SUM(Table2!I8)</f>
        <v>0</v>
      </c>
      <c r="J87" s="582">
        <f>SUM(J14)-SUM(Table2!J8)</f>
        <v>0</v>
      </c>
      <c r="K87" s="582">
        <f>SUM(K14)-SUM(Table2!K8)</f>
        <v>0</v>
      </c>
      <c r="L87" s="582">
        <f>SUM(L14)-SUM(Table2!L8)</f>
        <v>0</v>
      </c>
      <c r="M87" s="582">
        <f>SUM(M14)-SUM(Table2!M8)</f>
        <v>0</v>
      </c>
      <c r="N87" s="582">
        <f>SUM(N14)-SUM(Table2!N8)</f>
        <v>0</v>
      </c>
      <c r="O87" s="582">
        <f>SUM(O14)-SUM(Table2!O8)</f>
        <v>0</v>
      </c>
      <c r="P87" s="1"/>
      <c r="Q87" s="16"/>
      <c r="R87" s="16"/>
    </row>
    <row r="88" spans="1:18" ht="10.5" customHeight="1">
      <c r="A88" s="22"/>
      <c r="B88" s="22" t="s">
        <v>272</v>
      </c>
      <c r="C88" s="22" t="s">
        <v>1063</v>
      </c>
      <c r="D88" s="582">
        <f>SUM(D15)-SUM(Table2!D9)</f>
        <v>0</v>
      </c>
      <c r="E88" s="582">
        <f>SUM(E15)-SUM(Table2!E9)</f>
        <v>0</v>
      </c>
      <c r="F88" s="582">
        <f>SUM(F15)-SUM(Table2!F9)</f>
        <v>0</v>
      </c>
      <c r="G88" s="582">
        <f>SUM(G15)-SUM(Table2!G9)</f>
        <v>0</v>
      </c>
      <c r="H88" s="582">
        <f>SUM(H15)-SUM(Table2!H9)</f>
        <v>0</v>
      </c>
      <c r="I88" s="582">
        <f>SUM(I15)-SUM(Table2!I9)</f>
        <v>0</v>
      </c>
      <c r="J88" s="582">
        <f>SUM(J15)-SUM(Table2!J9)</f>
        <v>0</v>
      </c>
      <c r="K88" s="582">
        <f>SUM(K15)-SUM(Table2!K9)</f>
        <v>0</v>
      </c>
      <c r="L88" s="582">
        <f>SUM(L15)-SUM(Table2!L9)</f>
        <v>0</v>
      </c>
      <c r="M88" s="582">
        <f>SUM(M15)-SUM(Table2!M9)</f>
        <v>0</v>
      </c>
      <c r="N88" s="582">
        <f>SUM(N15)-SUM(Table2!N9)</f>
        <v>0</v>
      </c>
      <c r="O88" s="582">
        <f>SUM(O15)-SUM(Table2!O9)</f>
        <v>0</v>
      </c>
      <c r="P88" s="1"/>
      <c r="Q88" s="16"/>
      <c r="R88" s="16"/>
    </row>
    <row r="89" spans="1:18" ht="10.5" customHeight="1">
      <c r="A89" s="22"/>
      <c r="B89" s="22" t="s">
        <v>273</v>
      </c>
      <c r="C89" s="22" t="s">
        <v>1063</v>
      </c>
      <c r="D89" s="582">
        <f>SUM(D16)-SUM(Table2!D14)</f>
        <v>0</v>
      </c>
      <c r="E89" s="582">
        <f>SUM(E16)-SUM(Table2!E14)</f>
        <v>0</v>
      </c>
      <c r="F89" s="582">
        <f>SUM(F16)-SUM(Table2!F14)</f>
        <v>0</v>
      </c>
      <c r="G89" s="582">
        <f>SUM(G16)-SUM(Table2!G14)</f>
        <v>0</v>
      </c>
      <c r="H89" s="582">
        <f>SUM(H16)-SUM(Table2!H14)</f>
        <v>0</v>
      </c>
      <c r="I89" s="582">
        <f>SUM(I16)-SUM(Table2!I14)</f>
        <v>0</v>
      </c>
      <c r="J89" s="582">
        <f>SUM(J16)-SUM(Table2!J14)</f>
        <v>0</v>
      </c>
      <c r="K89" s="582">
        <f>SUM(K16)-SUM(Table2!K14)</f>
        <v>0</v>
      </c>
      <c r="L89" s="582">
        <f>SUM(L16)-SUM(Table2!L14)</f>
        <v>0</v>
      </c>
      <c r="M89" s="582">
        <f>SUM(M16)-SUM(Table2!M14)</f>
        <v>0</v>
      </c>
      <c r="N89" s="582">
        <f>SUM(N16)-SUM(Table2!N14)</f>
        <v>0</v>
      </c>
      <c r="O89" s="582">
        <f>SUM(O16)-SUM(Table2!O14)</f>
        <v>0</v>
      </c>
      <c r="P89" s="1"/>
      <c r="Q89" s="16"/>
      <c r="R89" s="16"/>
    </row>
    <row r="90" spans="1:18" ht="10.5" customHeight="1">
      <c r="A90" s="22"/>
      <c r="B90" s="22" t="s">
        <v>1572</v>
      </c>
      <c r="C90" s="22" t="s">
        <v>1063</v>
      </c>
      <c r="D90" s="582">
        <f>SUM(D17)-SUM(Table2!D16)</f>
        <v>0</v>
      </c>
      <c r="E90" s="582">
        <f>SUM(E17)-SUM(Table2!E16)</f>
        <v>0</v>
      </c>
      <c r="F90" s="582">
        <f>SUM(F17)-SUM(Table2!F16)</f>
        <v>0</v>
      </c>
      <c r="G90" s="582">
        <f>SUM(G17)-SUM(Table2!G16)</f>
        <v>0</v>
      </c>
      <c r="H90" s="582">
        <f>SUM(H17)-SUM(Table2!H16)</f>
        <v>0</v>
      </c>
      <c r="I90" s="582">
        <f>SUM(I17)-SUM(Table2!I16)</f>
        <v>0</v>
      </c>
      <c r="J90" s="582">
        <f>SUM(J17)-SUM(Table2!J16)</f>
        <v>0</v>
      </c>
      <c r="K90" s="582">
        <f>SUM(K17)-SUM(Table2!K16)</f>
        <v>0</v>
      </c>
      <c r="L90" s="582">
        <f>SUM(L17)-SUM(Table2!L16)</f>
        <v>0</v>
      </c>
      <c r="M90" s="582">
        <f>SUM(M17)-SUM(Table2!M16)</f>
        <v>0</v>
      </c>
      <c r="N90" s="582">
        <f>SUM(N17)-SUM(Table2!N16)</f>
        <v>0</v>
      </c>
      <c r="O90" s="582">
        <f>SUM(O17)-SUM(Table2!O16)</f>
        <v>0</v>
      </c>
      <c r="P90" s="1"/>
      <c r="Q90" s="16"/>
      <c r="R90" s="16"/>
    </row>
    <row r="91" spans="1:18" ht="10.5" customHeight="1">
      <c r="A91" s="22"/>
      <c r="B91" s="22" t="s">
        <v>1573</v>
      </c>
      <c r="C91" s="22" t="s">
        <v>1063</v>
      </c>
      <c r="D91" s="582">
        <f>SUM(D18)-SUM(Table2!D20)</f>
        <v>0</v>
      </c>
      <c r="E91" s="582">
        <f>SUM(E18)-SUM(Table2!E20)</f>
        <v>0</v>
      </c>
      <c r="F91" s="582">
        <f>SUM(F18)-SUM(Table2!F20)</f>
        <v>0</v>
      </c>
      <c r="G91" s="582">
        <f>SUM(G18)-SUM(Table2!G20)</f>
        <v>0</v>
      </c>
      <c r="H91" s="582">
        <f>SUM(H18)-SUM(Table2!H20)</f>
        <v>0</v>
      </c>
      <c r="I91" s="582">
        <f>SUM(I18)-SUM(Table2!I20)</f>
        <v>0</v>
      </c>
      <c r="J91" s="582">
        <f>SUM(J18)-SUM(Table2!J20)</f>
        <v>0</v>
      </c>
      <c r="K91" s="582">
        <f>SUM(K18)-SUM(Table2!K20)</f>
        <v>0</v>
      </c>
      <c r="L91" s="582">
        <f>SUM(L18)-SUM(Table2!L20)</f>
        <v>0</v>
      </c>
      <c r="M91" s="582">
        <f>SUM(M18)-SUM(Table2!M20)</f>
        <v>0</v>
      </c>
      <c r="N91" s="582">
        <f>SUM(N18)-SUM(Table2!N20)</f>
        <v>0</v>
      </c>
      <c r="O91" s="582">
        <f>SUM(O18)-SUM(Table2!O20)</f>
        <v>0</v>
      </c>
      <c r="P91" s="1"/>
      <c r="Q91" s="16"/>
      <c r="R91" s="16"/>
    </row>
    <row r="92" spans="1:18" ht="10.5" customHeight="1">
      <c r="A92" s="22"/>
      <c r="B92" s="22" t="s">
        <v>589</v>
      </c>
      <c r="C92" s="22" t="s">
        <v>1063</v>
      </c>
      <c r="D92" s="582">
        <f>SUM(D19)-SUM(Table2!D23)</f>
        <v>0</v>
      </c>
      <c r="E92" s="582">
        <f>SUM(E19)-SUM(Table2!E23)</f>
        <v>0</v>
      </c>
      <c r="F92" s="582">
        <f>SUM(F19)-SUM(Table2!F23)</f>
        <v>0</v>
      </c>
      <c r="G92" s="582">
        <f>SUM(G19)-SUM(Table2!G23)</f>
        <v>0</v>
      </c>
      <c r="H92" s="582">
        <f>SUM(H19)-SUM(Table2!H23)</f>
        <v>0</v>
      </c>
      <c r="I92" s="582">
        <f>SUM(I19)-SUM(Table2!I23)</f>
        <v>0</v>
      </c>
      <c r="J92" s="582">
        <f>SUM(J19)-SUM(Table2!J23)</f>
        <v>0</v>
      </c>
      <c r="K92" s="582">
        <f>SUM(K19)-SUM(Table2!K23)</f>
        <v>0</v>
      </c>
      <c r="L92" s="582">
        <f>SUM(L19)-SUM(Table2!L23)</f>
        <v>0</v>
      </c>
      <c r="M92" s="582">
        <f>SUM(M19)-SUM(Table2!M23)</f>
        <v>0</v>
      </c>
      <c r="N92" s="582">
        <f>SUM(N19)-SUM(Table2!N23)</f>
        <v>0</v>
      </c>
      <c r="O92" s="582">
        <f>SUM(O19)-SUM(Table2!O23)</f>
        <v>0</v>
      </c>
      <c r="P92" s="1"/>
      <c r="Q92" s="16"/>
      <c r="R92" s="16"/>
    </row>
    <row r="93" spans="1:18" ht="10.5" customHeight="1">
      <c r="A93" s="22"/>
      <c r="B93" s="22" t="s">
        <v>590</v>
      </c>
      <c r="C93" s="22" t="s">
        <v>1063</v>
      </c>
      <c r="D93" s="582">
        <f>SUM(D20)-SUM(Table2!D33)</f>
        <v>0</v>
      </c>
      <c r="E93" s="582">
        <f>SUM(E20)-SUM(Table2!E33)</f>
        <v>0</v>
      </c>
      <c r="F93" s="582">
        <f>SUM(F20)-SUM(Table2!F33)</f>
        <v>0</v>
      </c>
      <c r="G93" s="582">
        <f>SUM(G20)-SUM(Table2!G33)</f>
        <v>0</v>
      </c>
      <c r="H93" s="582">
        <f>SUM(H20)-SUM(Table2!H33)</f>
        <v>0</v>
      </c>
      <c r="I93" s="582">
        <f>SUM(I20)-SUM(Table2!I33)</f>
        <v>0</v>
      </c>
      <c r="J93" s="582">
        <f>SUM(J20)-SUM(Table2!J33)</f>
        <v>0</v>
      </c>
      <c r="K93" s="582">
        <f>SUM(K20)-SUM(Table2!K33)</f>
        <v>0</v>
      </c>
      <c r="L93" s="582">
        <f>SUM(L20)-SUM(Table2!L33)</f>
        <v>0</v>
      </c>
      <c r="M93" s="582">
        <f>SUM(M20)-SUM(Table2!M33)</f>
        <v>0</v>
      </c>
      <c r="N93" s="582">
        <f>SUM(N20)-SUM(Table2!N33)</f>
        <v>0</v>
      </c>
      <c r="O93" s="582">
        <f>SUM(O20)-SUM(Table2!O33)</f>
        <v>0</v>
      </c>
      <c r="P93" s="1"/>
      <c r="Q93" s="16"/>
      <c r="R93" s="16"/>
    </row>
    <row r="94" spans="1:18" ht="10.5" customHeight="1">
      <c r="A94" s="22"/>
      <c r="B94" s="22" t="s">
        <v>591</v>
      </c>
      <c r="C94" s="22" t="s">
        <v>1063</v>
      </c>
      <c r="D94" s="582">
        <f>SUM(D21)-SUM(Table2!D37)</f>
        <v>0</v>
      </c>
      <c r="E94" s="582">
        <f>SUM(E21)-SUM(Table2!E37)</f>
        <v>0</v>
      </c>
      <c r="F94" s="582">
        <f>SUM(F21)-SUM(Table2!F37)</f>
        <v>0</v>
      </c>
      <c r="G94" s="582">
        <f>SUM(G21)-SUM(Table2!G37)</f>
        <v>0</v>
      </c>
      <c r="H94" s="582">
        <f>SUM(H21)-SUM(Table2!H37)</f>
        <v>0</v>
      </c>
      <c r="I94" s="582">
        <f>SUM(I21)-SUM(Table2!I37)</f>
        <v>0</v>
      </c>
      <c r="J94" s="582">
        <f>SUM(J21)-SUM(Table2!J37)</f>
        <v>0</v>
      </c>
      <c r="K94" s="582">
        <f>SUM(K21)-SUM(Table2!K37)</f>
        <v>0</v>
      </c>
      <c r="L94" s="582">
        <f>SUM(L21)-SUM(Table2!L37)</f>
        <v>0</v>
      </c>
      <c r="M94" s="582">
        <f>SUM(M21)-SUM(Table2!M37)</f>
        <v>0</v>
      </c>
      <c r="N94" s="582">
        <f>SUM(N21)-SUM(Table2!N37)</f>
        <v>0</v>
      </c>
      <c r="O94" s="582">
        <f>SUM(O21)-SUM(Table2!O37)</f>
        <v>0</v>
      </c>
      <c r="P94" s="1"/>
      <c r="Q94" s="16"/>
      <c r="R94" s="16"/>
    </row>
    <row r="95" spans="1:18" ht="10.5" customHeight="1">
      <c r="A95" s="22"/>
      <c r="B95" s="22" t="s">
        <v>592</v>
      </c>
      <c r="C95" s="22" t="s">
        <v>1063</v>
      </c>
      <c r="D95" s="626">
        <f>SUM(D54)-SUM(Table2!D48)</f>
        <v>0</v>
      </c>
      <c r="E95" s="626">
        <f>SUM(E54)-SUM(Table2!E48)</f>
        <v>0</v>
      </c>
      <c r="F95" s="626">
        <f>SUM(F54)-SUM(Table2!F48)</f>
        <v>0</v>
      </c>
      <c r="G95" s="626">
        <f>SUM(G54)-SUM(Table2!G48)</f>
        <v>0</v>
      </c>
      <c r="H95" s="626">
        <f>SUM(H54)-SUM(Table2!H48)</f>
        <v>0</v>
      </c>
      <c r="I95" s="626">
        <f>SUM(I54)-SUM(Table2!I48)</f>
        <v>0</v>
      </c>
      <c r="J95" s="626">
        <f>SUM(J54)-SUM(Table2!J48)</f>
        <v>0</v>
      </c>
      <c r="K95" s="626">
        <f>SUM(K54)-SUM(Table2!K48)</f>
        <v>0</v>
      </c>
      <c r="L95" s="626">
        <f>SUM(L54)-SUM(Table2!L48)</f>
        <v>0</v>
      </c>
      <c r="M95" s="626">
        <f>SUM(M54)-SUM(Table2!M48)</f>
        <v>0</v>
      </c>
      <c r="N95" s="626">
        <f>SUM(N54)-SUM(Table2!N48)</f>
        <v>0</v>
      </c>
      <c r="O95" s="626">
        <f>SUM(O54)-SUM(Table2!O48)</f>
        <v>0</v>
      </c>
      <c r="P95" s="1"/>
      <c r="Q95" s="16"/>
      <c r="R95" s="16"/>
    </row>
    <row r="96" spans="1:18" ht="15" customHeight="1">
      <c r="A96" s="22"/>
      <c r="B96" s="22" t="s">
        <v>593</v>
      </c>
      <c r="C96" s="22" t="s">
        <v>1063</v>
      </c>
      <c r="D96" s="582">
        <f>SUM(D34)-SUM(Table3!D9)</f>
        <v>0</v>
      </c>
      <c r="E96" s="582">
        <f>SUM(E34)-SUM(Table3!E9)</f>
        <v>0</v>
      </c>
      <c r="F96" s="582">
        <f>SUM(F34)-SUM(Table3!F9)</f>
        <v>0</v>
      </c>
      <c r="G96" s="582">
        <f>SUM(G34)-SUM(Table3!G9)</f>
        <v>0</v>
      </c>
      <c r="H96" s="582">
        <f>SUM(H34)-SUM(Table3!H9)</f>
        <v>0</v>
      </c>
      <c r="I96" s="582">
        <f>SUM(I34)-SUM(Table3!I9)</f>
        <v>0</v>
      </c>
      <c r="J96" s="582">
        <f>SUM(J34)-SUM(Table3!J9)</f>
        <v>0</v>
      </c>
      <c r="K96" s="582">
        <f>SUM(K34)-SUM(Table3!K9)</f>
        <v>0</v>
      </c>
      <c r="L96" s="582">
        <f>SUM(L34)-SUM(Table3!L9)</f>
        <v>0</v>
      </c>
      <c r="M96" s="582">
        <f>SUM(M34)-SUM(Table3!M9)</f>
        <v>0</v>
      </c>
      <c r="N96" s="582">
        <f>SUM(N34)-SUM(Table3!N9)</f>
        <v>0</v>
      </c>
      <c r="O96" s="582">
        <f>SUM(O34)-SUM(Table3!O9)</f>
        <v>0</v>
      </c>
      <c r="P96" s="1"/>
      <c r="Q96" s="16"/>
      <c r="R96" s="16"/>
    </row>
    <row r="97" spans="1:18" ht="10.5" customHeight="1">
      <c r="A97" s="22"/>
      <c r="B97" s="22" t="s">
        <v>1358</v>
      </c>
      <c r="C97" s="22" t="s">
        <v>1063</v>
      </c>
      <c r="D97" s="626">
        <f>SUM(D58)-SUM(Table3!D118)</f>
        <v>0</v>
      </c>
      <c r="E97" s="626">
        <f>SUM(E58)-SUM(Table3!E118)</f>
        <v>0</v>
      </c>
      <c r="F97" s="626">
        <f>SUM(F58)-SUM(Table3!F118)</f>
        <v>0</v>
      </c>
      <c r="G97" s="626">
        <f>SUM(G58)-SUM(Table3!G118)</f>
        <v>0</v>
      </c>
      <c r="H97" s="626">
        <f>SUM(H58)-SUM(Table3!H118)</f>
        <v>0</v>
      </c>
      <c r="I97" s="626">
        <f>SUM(I58)-SUM(Table3!I118)</f>
        <v>0</v>
      </c>
      <c r="J97" s="626">
        <f>SUM(J58)-SUM(Table3!J118)</f>
        <v>0</v>
      </c>
      <c r="K97" s="626">
        <f>SUM(K58)-SUM(Table3!K118)</f>
        <v>0</v>
      </c>
      <c r="L97" s="626">
        <f>SUM(L58)-SUM(Table3!L118)</f>
        <v>0</v>
      </c>
      <c r="M97" s="626">
        <f>SUM(M58)-SUM(Table3!M118)</f>
        <v>0</v>
      </c>
      <c r="N97" s="626">
        <f>SUM(N58)-SUM(Table3!N118)</f>
        <v>0</v>
      </c>
      <c r="O97" s="626">
        <f>SUM(O58)-SUM(Table3!O118)</f>
        <v>0</v>
      </c>
      <c r="P97" s="1"/>
      <c r="Q97" s="16"/>
      <c r="R97" s="16"/>
    </row>
    <row r="98" spans="1:18" ht="15" customHeight="1">
      <c r="A98" s="22"/>
      <c r="B98" s="22" t="s">
        <v>1342</v>
      </c>
      <c r="C98" s="22" t="s">
        <v>1063</v>
      </c>
      <c r="D98" s="626">
        <f>SUM(D35)-SUM(Table3!D103)</f>
        <v>0</v>
      </c>
      <c r="E98" s="626">
        <f>SUM(E35)-SUM(Table3!E103)</f>
        <v>0</v>
      </c>
      <c r="F98" s="626">
        <f>SUM(F35)-SUM(Table3!F103)</f>
        <v>0</v>
      </c>
      <c r="G98" s="626">
        <f>SUM(G35)-SUM(Table3!G103)</f>
        <v>0</v>
      </c>
      <c r="H98" s="626">
        <f>SUM(H35)-SUM(Table3!H103)</f>
        <v>0</v>
      </c>
      <c r="I98" s="626">
        <f>SUM(I35)-SUM(Table3!I103)</f>
        <v>0</v>
      </c>
      <c r="J98" s="626">
        <f>SUM(J35)-SUM(Table3!J103)</f>
        <v>0</v>
      </c>
      <c r="K98" s="626">
        <f>SUM(K35)-SUM(Table3!K103)</f>
        <v>0</v>
      </c>
      <c r="L98" s="626">
        <f>SUM(L35)-SUM(Table3!L103)</f>
        <v>0</v>
      </c>
      <c r="M98" s="626">
        <f>SUM(M35)-SUM(Table3!M103)</f>
        <v>0</v>
      </c>
      <c r="N98" s="626">
        <f>SUM(N35)-SUM(Table3!N103)</f>
        <v>0</v>
      </c>
      <c r="O98" s="626">
        <f>SUM(O35)-SUM(Table3!O103)</f>
        <v>0</v>
      </c>
      <c r="P98" s="1"/>
      <c r="Q98" s="16"/>
      <c r="R98" s="16"/>
    </row>
    <row r="99" spans="1:18" ht="15" customHeight="1">
      <c r="A99" s="22"/>
      <c r="B99" s="22" t="s">
        <v>1359</v>
      </c>
      <c r="C99" s="22" t="s">
        <v>1063</v>
      </c>
      <c r="D99" s="582">
        <f>SUM(D37)+SUM(D44)-SUM(Table3!D45)</f>
        <v>0</v>
      </c>
      <c r="E99" s="582">
        <f>SUM(E37)+SUM(E44)-SUM(Table3!E45)</f>
        <v>0</v>
      </c>
      <c r="F99" s="582">
        <f>SUM(F37)+SUM(F44)-SUM(Table3!F45)</f>
        <v>0</v>
      </c>
      <c r="G99" s="582">
        <f>SUM(G37)+SUM(G44)-SUM(Table3!G45)</f>
        <v>0</v>
      </c>
      <c r="H99" s="582">
        <f>SUM(H37)+SUM(H44)-SUM(Table3!H45)</f>
        <v>0</v>
      </c>
      <c r="I99" s="582">
        <f>SUM(I37)+SUM(I44)-SUM(Table3!I45)</f>
        <v>0</v>
      </c>
      <c r="J99" s="582">
        <f>SUM(J37)+SUM(J44)-SUM(Table3!J45)</f>
        <v>0</v>
      </c>
      <c r="K99" s="582">
        <f>SUM(K37)+SUM(K44)-SUM(Table3!K45)</f>
        <v>0</v>
      </c>
      <c r="L99" s="582">
        <f>SUM(L37)+SUM(L44)-SUM(Table3!L45)</f>
        <v>0</v>
      </c>
      <c r="M99" s="582">
        <f>SUM(M37)+SUM(M44)-SUM(Table3!M45)</f>
        <v>0</v>
      </c>
      <c r="N99" s="582">
        <f>SUM(N37)+SUM(N44)-SUM(Table3!N45)</f>
        <v>0</v>
      </c>
      <c r="O99" s="582">
        <f>SUM(O37)+SUM(O44)-SUM(Table3!O45)</f>
        <v>0</v>
      </c>
      <c r="P99" s="1"/>
      <c r="Q99" s="16"/>
      <c r="R99" s="16"/>
    </row>
    <row r="100" spans="1:18" ht="10.5" customHeight="1">
      <c r="A100" s="22"/>
      <c r="B100" s="34" t="s">
        <v>1369</v>
      </c>
      <c r="C100" s="34" t="s">
        <v>1063</v>
      </c>
      <c r="D100" s="626">
        <f>SUM(D60)-SUM(Table3!D119)</f>
        <v>0</v>
      </c>
      <c r="E100" s="626">
        <f>SUM(E60)-SUM(Table3!E119)</f>
        <v>0</v>
      </c>
      <c r="F100" s="626">
        <f>SUM(F60)-SUM(Table3!F119)</f>
        <v>0</v>
      </c>
      <c r="G100" s="626">
        <f>SUM(G60)-SUM(Table3!G119)</f>
        <v>0</v>
      </c>
      <c r="H100" s="626">
        <f>SUM(H60)-SUM(Table3!H119)</f>
        <v>0</v>
      </c>
      <c r="I100" s="626">
        <f>SUM(I60)-SUM(Table3!I119)</f>
        <v>0</v>
      </c>
      <c r="J100" s="626">
        <f>SUM(J60)-SUM(Table3!J119)</f>
        <v>0</v>
      </c>
      <c r="K100" s="626">
        <f>SUM(K60)-SUM(Table3!K119)</f>
        <v>0</v>
      </c>
      <c r="L100" s="626">
        <f>SUM(L60)-SUM(Table3!L119)</f>
        <v>0</v>
      </c>
      <c r="M100" s="626">
        <f>SUM(M60)-SUM(Table3!M119)</f>
        <v>0</v>
      </c>
      <c r="N100" s="626">
        <f>SUM(N60)-SUM(Table3!N119)</f>
        <v>0</v>
      </c>
      <c r="O100" s="626">
        <f>SUM(O60)-SUM(Table3!O119)</f>
        <v>0</v>
      </c>
      <c r="P100" s="1"/>
      <c r="Q100" s="16"/>
      <c r="R100" s="16"/>
    </row>
    <row r="101" spans="1:18" ht="15" customHeight="1">
      <c r="A101" s="22"/>
      <c r="B101" s="22" t="s">
        <v>1360</v>
      </c>
      <c r="C101" s="22" t="s">
        <v>1063</v>
      </c>
      <c r="D101" s="582">
        <f>SUM(D40)-SUM(Table3!D72)</f>
        <v>0</v>
      </c>
      <c r="E101" s="582">
        <f>SUM(E40)-SUM(Table3!E72)</f>
        <v>0</v>
      </c>
      <c r="F101" s="582">
        <f>SUM(F40)-SUM(Table3!F72)</f>
        <v>0</v>
      </c>
      <c r="G101" s="582">
        <f>SUM(G40)-SUM(Table3!G72)</f>
        <v>0</v>
      </c>
      <c r="H101" s="582">
        <f>SUM(H40)-SUM(Table3!H72)</f>
        <v>0</v>
      </c>
      <c r="I101" s="582">
        <f>SUM(I40)-SUM(Table3!I72)</f>
        <v>0</v>
      </c>
      <c r="J101" s="582">
        <f>SUM(J40)-SUM(Table3!J72)</f>
        <v>0</v>
      </c>
      <c r="K101" s="582">
        <f>SUM(K40)-SUM(Table3!K72)</f>
        <v>0</v>
      </c>
      <c r="L101" s="582">
        <f>SUM(L40)-SUM(Table3!L72)</f>
        <v>0</v>
      </c>
      <c r="M101" s="582">
        <f>SUM(M40)-SUM(Table3!M72)</f>
        <v>0</v>
      </c>
      <c r="N101" s="582">
        <f>SUM(N40)-SUM(Table3!N72)</f>
        <v>0</v>
      </c>
      <c r="O101" s="582">
        <f>SUM(O40)-SUM(Table3!O72)</f>
        <v>0</v>
      </c>
      <c r="P101" s="1"/>
      <c r="Q101" s="16"/>
      <c r="R101" s="16"/>
    </row>
    <row r="102" spans="1:18" ht="10.5" customHeight="1">
      <c r="A102" s="22"/>
      <c r="B102" s="22" t="s">
        <v>1008</v>
      </c>
      <c r="C102" s="22" t="s">
        <v>1063</v>
      </c>
      <c r="D102" s="626">
        <f>SUM(D59)-SUM(Table3!D118)</f>
        <v>0</v>
      </c>
      <c r="E102" s="626">
        <f>SUM(E59)-SUM(Table3!E118)</f>
        <v>0</v>
      </c>
      <c r="F102" s="626">
        <f>SUM(F59)-SUM(Table3!F118)</f>
        <v>0</v>
      </c>
      <c r="G102" s="626">
        <f>SUM(G59)-SUM(Table3!G118)</f>
        <v>0</v>
      </c>
      <c r="H102" s="626">
        <f>SUM(H59)-SUM(Table3!H118)</f>
        <v>0</v>
      </c>
      <c r="I102" s="626">
        <f>SUM(I59)-SUM(Table3!I118)</f>
        <v>0</v>
      </c>
      <c r="J102" s="626">
        <f>SUM(J59)-SUM(Table3!J118)</f>
        <v>0</v>
      </c>
      <c r="K102" s="626">
        <f>SUM(K59)-SUM(Table3!K118)</f>
        <v>0</v>
      </c>
      <c r="L102" s="626">
        <f>SUM(L59)-SUM(Table3!L118)</f>
        <v>0</v>
      </c>
      <c r="M102" s="626">
        <f>SUM(M59)-SUM(Table3!M118)</f>
        <v>0</v>
      </c>
      <c r="N102" s="626">
        <f>SUM(N59)-SUM(Table3!N118)</f>
        <v>0</v>
      </c>
      <c r="O102" s="626">
        <f>SUM(O59)-SUM(Table3!O118)</f>
        <v>0</v>
      </c>
      <c r="P102" s="1"/>
      <c r="Q102" s="16"/>
      <c r="R102" s="16"/>
    </row>
    <row r="103" spans="1:18" ht="10.5" customHeight="1">
      <c r="A103" s="22"/>
      <c r="B103" s="4" t="s">
        <v>1009</v>
      </c>
      <c r="C103" s="4" t="s">
        <v>1063</v>
      </c>
      <c r="D103" s="626">
        <f>SUM(D42)-SUM(Table3!D44)</f>
        <v>0</v>
      </c>
      <c r="E103" s="626">
        <f>SUM(E42)-SUM(Table3!E44)</f>
        <v>0</v>
      </c>
      <c r="F103" s="626">
        <f>SUM(F42)-SUM(Table3!F44)</f>
        <v>0</v>
      </c>
      <c r="G103" s="626">
        <f>SUM(G42)-SUM(Table3!G44)</f>
        <v>0</v>
      </c>
      <c r="H103" s="626">
        <f>SUM(H42)-SUM(Table3!H44)</f>
        <v>0</v>
      </c>
      <c r="I103" s="626">
        <f>SUM(I42)-SUM(Table3!I44)</f>
        <v>0</v>
      </c>
      <c r="J103" s="626">
        <f>SUM(J42)-SUM(Table3!J44)</f>
        <v>0</v>
      </c>
      <c r="K103" s="626">
        <f>SUM(K42)-SUM(Table3!K44)</f>
        <v>0</v>
      </c>
      <c r="L103" s="626">
        <f>SUM(L42)-SUM(Table3!L44)</f>
        <v>0</v>
      </c>
      <c r="M103" s="626">
        <f>SUM(M42)-SUM(Table3!M44)</f>
        <v>0</v>
      </c>
      <c r="N103" s="626">
        <f>SUM(N42)-SUM(Table3!N44)</f>
        <v>0</v>
      </c>
      <c r="O103" s="626">
        <f>SUM(O42)-SUM(Table3!O44)</f>
        <v>0</v>
      </c>
      <c r="P103" s="1"/>
      <c r="Q103" s="16"/>
      <c r="R103" s="16"/>
    </row>
    <row r="104" spans="1:18" ht="10.5" customHeight="1">
      <c r="A104" s="6"/>
      <c r="B104" s="6" t="s">
        <v>1010</v>
      </c>
      <c r="C104" s="6" t="s">
        <v>1063</v>
      </c>
      <c r="D104" s="649">
        <f>SUM(D61)-SUM(Table3!D120)</f>
        <v>0</v>
      </c>
      <c r="E104" s="649">
        <f>SUM(E61)-SUM(Table3!E120)</f>
        <v>0</v>
      </c>
      <c r="F104" s="649">
        <f>SUM(F61)-SUM(Table3!F120)</f>
        <v>0</v>
      </c>
      <c r="G104" s="649">
        <f>SUM(G61)-SUM(Table3!G120)</f>
        <v>0</v>
      </c>
      <c r="H104" s="649">
        <f>SUM(H61)-SUM(Table3!H120)</f>
        <v>0</v>
      </c>
      <c r="I104" s="649">
        <f>SUM(I61)-SUM(Table3!I120)</f>
        <v>0</v>
      </c>
      <c r="J104" s="649">
        <f>SUM(J61)-SUM(Table3!J120)</f>
        <v>0</v>
      </c>
      <c r="K104" s="649">
        <f>SUM(K61)-SUM(Table3!K120)</f>
        <v>0</v>
      </c>
      <c r="L104" s="649">
        <f>SUM(L61)-SUM(Table3!L120)</f>
        <v>0</v>
      </c>
      <c r="M104" s="649">
        <f>SUM(M61)-SUM(Table3!M120)</f>
        <v>0</v>
      </c>
      <c r="N104" s="649">
        <f>SUM(N61)-SUM(Table3!N120)</f>
        <v>0</v>
      </c>
      <c r="O104" s="649">
        <f>SUM(O61)-SUM(Table3!O120)</f>
        <v>0</v>
      </c>
      <c r="P104" s="1"/>
      <c r="Q104" s="16"/>
      <c r="R104" s="16"/>
    </row>
    <row r="105" spans="1:18" ht="12" customHeight="1">
      <c r="A105" s="22" t="s">
        <v>927</v>
      </c>
      <c r="B105" s="22"/>
      <c r="C105" s="22"/>
      <c r="D105" s="35"/>
      <c r="E105" s="35"/>
      <c r="F105" s="35"/>
      <c r="G105" s="35"/>
      <c r="H105" s="35"/>
      <c r="I105" s="35"/>
      <c r="J105" s="35"/>
      <c r="K105" s="35"/>
      <c r="L105" s="35"/>
      <c r="M105" s="35"/>
      <c r="N105" s="35"/>
      <c r="O105" s="35"/>
      <c r="P105" s="1"/>
      <c r="Q105" s="16"/>
      <c r="R105" s="16"/>
    </row>
    <row r="106" spans="1:18" ht="12" customHeight="1">
      <c r="A106" s="22" t="s">
        <v>1614</v>
      </c>
      <c r="B106" s="1"/>
      <c r="C106" s="1"/>
      <c r="D106" s="1"/>
      <c r="E106" s="1"/>
      <c r="F106" s="1"/>
      <c r="G106" s="1"/>
      <c r="H106" s="1"/>
      <c r="I106" s="1"/>
      <c r="J106" s="1"/>
      <c r="K106" s="1"/>
      <c r="L106" s="1"/>
      <c r="M106" s="1"/>
      <c r="N106" s="1"/>
      <c r="O106" s="1"/>
      <c r="P106" s="1"/>
      <c r="Q106" s="1"/>
      <c r="R106" s="1"/>
    </row>
    <row r="107" spans="1:18" ht="12" customHeight="1">
      <c r="A107" s="24" t="s">
        <v>1615</v>
      </c>
      <c r="B107" s="1"/>
      <c r="C107" s="1"/>
      <c r="D107" s="1"/>
      <c r="E107" s="1"/>
      <c r="F107" s="1"/>
      <c r="G107" s="1"/>
      <c r="H107" s="1"/>
      <c r="I107" s="1"/>
      <c r="J107" s="1"/>
      <c r="K107" s="1"/>
      <c r="L107" s="1"/>
      <c r="M107" s="1"/>
      <c r="N107" s="1"/>
      <c r="O107" s="1"/>
      <c r="P107" s="1"/>
      <c r="Q107" s="1"/>
      <c r="R107" s="1"/>
    </row>
    <row r="109" spans="1:18">
      <c r="B109" s="288"/>
    </row>
    <row r="110" spans="1:18">
      <c r="B110" s="288"/>
    </row>
    <row r="111" spans="1:18">
      <c r="B111" s="288"/>
      <c r="H111" s="294"/>
    </row>
    <row r="112" spans="1:18">
      <c r="B112" s="288"/>
      <c r="H112" s="294"/>
    </row>
    <row r="113" spans="2:8">
      <c r="B113" s="289"/>
      <c r="H113" s="294"/>
    </row>
    <row r="114" spans="2:8">
      <c r="B114" s="290"/>
      <c r="H114" s="286"/>
    </row>
    <row r="115" spans="2:8">
      <c r="B115" s="290"/>
      <c r="H115" s="286"/>
    </row>
    <row r="116" spans="2:8">
      <c r="B116" s="289"/>
      <c r="H116" s="294"/>
    </row>
    <row r="117" spans="2:8">
      <c r="B117" s="290"/>
      <c r="H117" s="286"/>
    </row>
    <row r="118" spans="2:8">
      <c r="B118" s="291"/>
      <c r="H118" s="293"/>
    </row>
    <row r="119" spans="2:8">
      <c r="B119" s="292"/>
      <c r="H119" s="293"/>
    </row>
    <row r="120" spans="2:8">
      <c r="B120" s="292"/>
      <c r="H120" s="293"/>
    </row>
    <row r="121" spans="2:8">
      <c r="B121" s="292"/>
      <c r="H121" s="293"/>
    </row>
    <row r="122" spans="2:8">
      <c r="B122" s="292"/>
      <c r="H122" s="293"/>
    </row>
    <row r="123" spans="2:8">
      <c r="B123" s="291"/>
      <c r="H123" s="293"/>
    </row>
    <row r="124" spans="2:8">
      <c r="B124" s="290"/>
      <c r="H124" s="286"/>
    </row>
    <row r="125" spans="2:8">
      <c r="B125" s="288"/>
      <c r="H125" s="294"/>
    </row>
    <row r="127" spans="2:8">
      <c r="B127" s="288"/>
    </row>
    <row r="128" spans="2:8">
      <c r="B128" s="289"/>
      <c r="H128" s="294"/>
    </row>
    <row r="129" spans="2:9">
      <c r="B129" s="289"/>
      <c r="H129" s="294"/>
    </row>
    <row r="131" spans="2:9">
      <c r="H131" s="285"/>
    </row>
    <row r="133" spans="2:9">
      <c r="B133" s="295"/>
    </row>
    <row r="135" spans="2:9">
      <c r="B135" s="296"/>
      <c r="C135" s="297"/>
      <c r="D135" s="297"/>
      <c r="E135" s="297"/>
      <c r="F135" s="297"/>
      <c r="G135" s="297"/>
      <c r="H135" s="294"/>
    </row>
    <row r="136" spans="2:9">
      <c r="B136" s="296"/>
      <c r="C136" s="297"/>
      <c r="D136" s="297"/>
      <c r="E136" s="297"/>
      <c r="F136" s="297"/>
      <c r="G136" s="297"/>
      <c r="H136" s="294"/>
    </row>
    <row r="137" spans="2:9">
      <c r="B137" s="296"/>
      <c r="C137" s="297"/>
      <c r="D137" s="297"/>
      <c r="E137" s="297"/>
      <c r="F137" s="297"/>
      <c r="G137" s="297"/>
      <c r="H137" s="294"/>
    </row>
    <row r="138" spans="2:9">
      <c r="B138" s="300"/>
      <c r="C138" s="297"/>
      <c r="D138" s="297"/>
      <c r="E138" s="297"/>
      <c r="F138" s="297"/>
      <c r="G138" s="297"/>
      <c r="H138" s="298"/>
    </row>
    <row r="139" spans="2:9">
      <c r="B139" s="300"/>
      <c r="C139" s="297"/>
      <c r="D139" s="297"/>
      <c r="E139" s="297"/>
      <c r="F139" s="297"/>
      <c r="G139" s="297"/>
      <c r="H139" s="298"/>
    </row>
    <row r="140" spans="2:9">
      <c r="B140" s="300"/>
      <c r="C140" s="297"/>
      <c r="D140" s="297"/>
      <c r="E140" s="297"/>
      <c r="F140" s="297"/>
      <c r="G140" s="297"/>
      <c r="H140" s="298"/>
    </row>
    <row r="141" spans="2:9">
      <c r="B141" s="300"/>
      <c r="H141" s="298"/>
      <c r="I141" s="298"/>
    </row>
    <row r="142" spans="2:9">
      <c r="H142" s="285"/>
    </row>
    <row r="143" spans="2:9">
      <c r="B143" s="301"/>
      <c r="H143" s="294"/>
    </row>
    <row r="144" spans="2:9">
      <c r="H144" s="302"/>
    </row>
    <row r="145" spans="8:8">
      <c r="H145" s="299"/>
    </row>
    <row r="146" spans="8:8">
      <c r="H146" s="285"/>
    </row>
  </sheetData>
  <sheetProtection sheet="1" objects="1" scenarios="1"/>
  <mergeCells count="13">
    <mergeCell ref="M3:M5"/>
    <mergeCell ref="N4:N5"/>
    <mergeCell ref="Q4:S4"/>
    <mergeCell ref="G1:K1"/>
    <mergeCell ref="A45:B45"/>
    <mergeCell ref="J4:J5"/>
    <mergeCell ref="K4:K5"/>
    <mergeCell ref="G2:L2"/>
    <mergeCell ref="L4:L5"/>
    <mergeCell ref="A4:B5"/>
    <mergeCell ref="G3:H3"/>
    <mergeCell ref="D4:H4"/>
    <mergeCell ref="I4:I5"/>
  </mergeCells>
  <phoneticPr fontId="1" type="noConversion"/>
  <pageMargins left="0.47244094488188981" right="0.47244094488188981" top="0.51181102362204722" bottom="0.51181102362204722" header="0.39370078740157483" footer="0.39370078740157483"/>
  <pageSetup scale="87" orientation="landscape" r:id="rId1"/>
  <headerFooter alignWithMargins="0">
    <oddFooter>&amp;C&amp;8&amp;D  &amp;T&amp;R&amp;8&amp;P</oddFooter>
  </headerFooter>
  <ignoredErrors>
    <ignoredError sqref="D6:O6" numberStoredAsText="1"/>
  </ignoredErrors>
  <legacyDrawing r:id="rId2"/>
</worksheet>
</file>

<file path=xl/worksheets/sheet26.xml><?xml version="1.0" encoding="utf-8"?>
<worksheet xmlns="http://schemas.openxmlformats.org/spreadsheetml/2006/main" xmlns:r="http://schemas.openxmlformats.org/officeDocument/2006/relationships">
  <sheetPr codeName="Sheet1">
    <pageSetUpPr fitToPage="1"/>
  </sheetPr>
  <dimension ref="A1:Q738"/>
  <sheetViews>
    <sheetView topLeftCell="D723" zoomScale="85" zoomScaleNormal="85" workbookViewId="0">
      <selection activeCell="D738" sqref="D3:D738"/>
    </sheetView>
  </sheetViews>
  <sheetFormatPr defaultColWidth="74.140625" defaultRowHeight="14.25"/>
  <cols>
    <col min="1" max="1" width="108.85546875" hidden="1" customWidth="1"/>
    <col min="2" max="3" width="10.5703125" style="239" hidden="1" customWidth="1"/>
    <col min="4" max="4" width="11" style="547" bestFit="1" customWidth="1"/>
    <col min="5" max="5" width="64.85546875" customWidth="1"/>
    <col min="6" max="6" width="87.5703125" hidden="1" customWidth="1"/>
    <col min="7" max="7" width="39.5703125" hidden="1" customWidth="1"/>
    <col min="8" max="8" width="5.28515625" hidden="1" customWidth="1"/>
    <col min="9" max="9" width="70.5703125" hidden="1" customWidth="1"/>
    <col min="10" max="10" width="7.7109375" customWidth="1" collapsed="1"/>
    <col min="11" max="11" width="5.5703125" customWidth="1"/>
    <col min="12" max="12" width="11.140625" style="282" customWidth="1"/>
    <col min="13" max="13" width="58.7109375" style="282" customWidth="1"/>
    <col min="14" max="14" width="11.140625" style="282" customWidth="1"/>
    <col min="15" max="15" width="58.7109375" style="282" customWidth="1"/>
  </cols>
  <sheetData>
    <row r="1" spans="1:16" s="161" customFormat="1" ht="12.75" customHeight="1">
      <c r="A1" s="433" t="s">
        <v>613</v>
      </c>
      <c r="B1" s="803" t="s">
        <v>1219</v>
      </c>
      <c r="C1" s="804"/>
      <c r="D1" s="805"/>
      <c r="E1" s="240"/>
      <c r="F1" s="158" t="s">
        <v>1220</v>
      </c>
      <c r="G1" s="159" t="s">
        <v>240</v>
      </c>
      <c r="H1" s="160"/>
      <c r="I1" s="159" t="s">
        <v>241</v>
      </c>
      <c r="L1" s="424" t="s">
        <v>612</v>
      </c>
      <c r="M1" s="420"/>
      <c r="N1" s="424" t="s">
        <v>611</v>
      </c>
      <c r="O1" s="420"/>
    </row>
    <row r="2" spans="1:16" s="161" customFormat="1" ht="15">
      <c r="A2" s="434"/>
      <c r="B2" s="421" t="s">
        <v>242</v>
      </c>
      <c r="C2" s="241"/>
      <c r="D2" s="543" t="s">
        <v>243</v>
      </c>
      <c r="E2" s="422" t="s">
        <v>1387</v>
      </c>
      <c r="F2" s="163"/>
      <c r="G2" s="164"/>
      <c r="H2" s="165"/>
      <c r="I2" s="166"/>
      <c r="L2" s="162" t="s">
        <v>243</v>
      </c>
      <c r="M2" s="162"/>
      <c r="N2" s="162" t="s">
        <v>243</v>
      </c>
      <c r="O2" s="162"/>
    </row>
    <row r="3" spans="1:16" ht="15">
      <c r="A3" s="283" t="s">
        <v>1396</v>
      </c>
      <c r="B3" s="167"/>
      <c r="C3" s="168"/>
      <c r="D3" s="728">
        <v>1</v>
      </c>
      <c r="E3" s="169" t="s">
        <v>244</v>
      </c>
      <c r="F3" t="s">
        <v>245</v>
      </c>
      <c r="G3" t="s">
        <v>246</v>
      </c>
      <c r="H3" s="170"/>
      <c r="I3" s="170"/>
      <c r="L3" s="423" t="str">
        <f>"A"&amp;""&amp;D3</f>
        <v>A1</v>
      </c>
      <c r="M3" s="423" t="str">
        <f>L3&amp;":  "&amp;E3</f>
        <v>A1:  REVENUE [11 + 12 + 13 + 14]</v>
      </c>
      <c r="N3" s="423" t="str">
        <f>"C"&amp;""&amp;D3</f>
        <v>C1</v>
      </c>
      <c r="O3" s="423" t="str">
        <f t="shared" ref="O3:O68" si="0">N3&amp;":  "&amp;E3</f>
        <v>C1:  REVENUE [11 + 12 + 13 + 14]</v>
      </c>
      <c r="P3" s="423" t="str">
        <f>RIGHT(TRIM(M3),LEN(TRIM(M3))-1)</f>
        <v>1: REVENUE [11 + 12 + 13 + 14]</v>
      </c>
    </row>
    <row r="4" spans="1:16" ht="15">
      <c r="A4" t="str">
        <f t="shared" ref="A4:A68" si="1">D4&amp;":  "&amp;E4</f>
        <v>11:  Taxes  [111 + 112 + 113 + 114 + 115 + 116]</v>
      </c>
      <c r="B4" s="171"/>
      <c r="C4" s="172"/>
      <c r="D4" s="729">
        <v>11</v>
      </c>
      <c r="E4" s="173" t="s">
        <v>54</v>
      </c>
      <c r="F4" t="s">
        <v>247</v>
      </c>
      <c r="G4" t="s">
        <v>1577</v>
      </c>
      <c r="H4" s="174"/>
      <c r="I4" s="174"/>
      <c r="L4" s="425" t="str">
        <f t="shared" ref="L4:L69" si="2">"A"&amp;""&amp;D4</f>
        <v>A11</v>
      </c>
      <c r="M4" s="173" t="str">
        <f>L4&amp;":  "&amp;E4</f>
        <v>A11:  Taxes  [111 + 112 + 113 + 114 + 115 + 116]</v>
      </c>
      <c r="N4" s="425" t="str">
        <f t="shared" ref="N4:N69" si="3">"C"&amp;""&amp;D4</f>
        <v>C11</v>
      </c>
      <c r="O4" s="173" t="str">
        <f t="shared" si="0"/>
        <v>C11:  Taxes  [111 + 112 + 113 + 114 + 115 + 116]</v>
      </c>
      <c r="P4" s="173" t="str">
        <f t="shared" ref="P4:P67" si="4">RIGHT(TRIM(M4),LEN(TRIM(M4))-1)</f>
        <v>11: Taxes [111 + 112 + 113 + 114 + 115 + 116]</v>
      </c>
    </row>
    <row r="5" spans="1:16" ht="15">
      <c r="A5" t="str">
        <f t="shared" si="1"/>
        <v>111:  Taxes on income, profits, and capital gains [1111 + 1112 + 1113]</v>
      </c>
      <c r="B5" s="175" t="s">
        <v>1578</v>
      </c>
      <c r="C5" s="176">
        <v>1</v>
      </c>
      <c r="D5" s="729">
        <v>111</v>
      </c>
      <c r="E5" s="173" t="s">
        <v>1579</v>
      </c>
      <c r="H5" s="174" t="s">
        <v>1580</v>
      </c>
      <c r="I5" s="174" t="s">
        <v>1581</v>
      </c>
      <c r="L5" s="425" t="str">
        <f t="shared" si="2"/>
        <v>A111</v>
      </c>
      <c r="M5" s="173" t="str">
        <f t="shared" ref="M5:M70" si="5">L5&amp;":  "&amp;E5</f>
        <v>A111:  Taxes on income, profits, and capital gains [1111 + 1112 + 1113]</v>
      </c>
      <c r="N5" s="425" t="str">
        <f t="shared" si="3"/>
        <v>C111</v>
      </c>
      <c r="O5" s="173" t="str">
        <f t="shared" si="0"/>
        <v>C111:  Taxes on income, profits, and capital gains [1111 + 1112 + 1113]</v>
      </c>
      <c r="P5" s="173" t="str">
        <f t="shared" si="4"/>
        <v>111: Taxes on income, profits, and capital gains [1111 + 1112 + 1113]</v>
      </c>
    </row>
    <row r="6" spans="1:16">
      <c r="A6" t="str">
        <f t="shared" si="1"/>
        <v xml:space="preserve">1111:  Taxes on income: Payable by individuals </v>
      </c>
      <c r="B6" s="177" t="s">
        <v>1582</v>
      </c>
      <c r="C6" s="178">
        <v>1.1000000000000001</v>
      </c>
      <c r="D6" s="730">
        <v>1111</v>
      </c>
      <c r="E6" s="179" t="s">
        <v>1583</v>
      </c>
      <c r="H6" s="174" t="s">
        <v>1584</v>
      </c>
      <c r="I6" s="174" t="s">
        <v>1585</v>
      </c>
      <c r="L6" s="426" t="str">
        <f t="shared" si="2"/>
        <v>A1111</v>
      </c>
      <c r="M6" s="179" t="str">
        <f t="shared" si="5"/>
        <v xml:space="preserve">A1111:  Taxes on income: Payable by individuals </v>
      </c>
      <c r="N6" s="426" t="str">
        <f t="shared" si="3"/>
        <v>C1111</v>
      </c>
      <c r="O6" s="179" t="str">
        <f t="shared" si="0"/>
        <v xml:space="preserve">C1111:  Taxes on income: Payable by individuals </v>
      </c>
      <c r="P6" s="179" t="str">
        <f t="shared" si="4"/>
        <v>1111: Taxes on income: Payable by individuals</v>
      </c>
    </row>
    <row r="7" spans="1:16">
      <c r="A7" t="str">
        <f t="shared" si="1"/>
        <v xml:space="preserve">1112:  Taxes on income: Payable by corporations and other enterprises </v>
      </c>
      <c r="B7" s="177" t="s">
        <v>1586</v>
      </c>
      <c r="C7" s="178">
        <v>1.2</v>
      </c>
      <c r="D7" s="730">
        <v>1112</v>
      </c>
      <c r="E7" s="179" t="s">
        <v>1587</v>
      </c>
      <c r="H7" s="174" t="s">
        <v>1588</v>
      </c>
      <c r="I7" s="174" t="s">
        <v>1589</v>
      </c>
      <c r="L7" s="426" t="str">
        <f t="shared" si="2"/>
        <v>A1112</v>
      </c>
      <c r="M7" s="179" t="str">
        <f t="shared" si="5"/>
        <v xml:space="preserve">A1112:  Taxes on income: Payable by corporations and other enterprises </v>
      </c>
      <c r="N7" s="426" t="str">
        <f t="shared" si="3"/>
        <v>C1112</v>
      </c>
      <c r="O7" s="179" t="str">
        <f t="shared" si="0"/>
        <v xml:space="preserve">C1112:  Taxes on income: Payable by corporations and other enterprises </v>
      </c>
      <c r="P7" s="179" t="str">
        <f t="shared" si="4"/>
        <v>1112: Taxes on income: Payable by corporations and other enterprises</v>
      </c>
    </row>
    <row r="8" spans="1:16">
      <c r="A8" t="str">
        <f t="shared" si="1"/>
        <v xml:space="preserve">1113:  Taxes on income: Unallocable </v>
      </c>
      <c r="B8" s="177" t="s">
        <v>1590</v>
      </c>
      <c r="C8" s="178">
        <v>1.3</v>
      </c>
      <c r="D8" s="730">
        <v>1113</v>
      </c>
      <c r="E8" s="179" t="s">
        <v>1591</v>
      </c>
      <c r="H8" s="174" t="s">
        <v>1592</v>
      </c>
      <c r="I8" s="174" t="s">
        <v>1593</v>
      </c>
      <c r="L8" s="426" t="str">
        <f t="shared" si="2"/>
        <v>A1113</v>
      </c>
      <c r="M8" s="179" t="str">
        <f t="shared" si="5"/>
        <v xml:space="preserve">A1113:  Taxes on income: Unallocable </v>
      </c>
      <c r="N8" s="426" t="str">
        <f t="shared" si="3"/>
        <v>C1113</v>
      </c>
      <c r="O8" s="179" t="str">
        <f t="shared" si="0"/>
        <v xml:space="preserve">C1113:  Taxes on income: Unallocable </v>
      </c>
      <c r="P8" s="179" t="str">
        <f t="shared" si="4"/>
        <v>1113: Taxes on income: Unallocable</v>
      </c>
    </row>
    <row r="9" spans="1:16" ht="15">
      <c r="A9" t="str">
        <f t="shared" si="1"/>
        <v xml:space="preserve">112:  Taxes on payroll and workforce </v>
      </c>
      <c r="B9" s="175" t="s">
        <v>1594</v>
      </c>
      <c r="C9" s="176">
        <v>3</v>
      </c>
      <c r="D9" s="729">
        <v>112</v>
      </c>
      <c r="E9" s="173" t="s">
        <v>1595</v>
      </c>
      <c r="H9" s="174" t="s">
        <v>1596</v>
      </c>
      <c r="I9" s="174" t="s">
        <v>1597</v>
      </c>
      <c r="L9" s="425" t="str">
        <f t="shared" si="2"/>
        <v>A112</v>
      </c>
      <c r="M9" s="173" t="str">
        <f t="shared" si="5"/>
        <v xml:space="preserve">A112:  Taxes on payroll and workforce </v>
      </c>
      <c r="N9" s="425" t="str">
        <f t="shared" si="3"/>
        <v>C112</v>
      </c>
      <c r="O9" s="173" t="str">
        <f t="shared" si="0"/>
        <v xml:space="preserve">C112:  Taxes on payroll and workforce </v>
      </c>
      <c r="P9" s="173" t="str">
        <f t="shared" si="4"/>
        <v>112: Taxes on payroll and workforce</v>
      </c>
    </row>
    <row r="10" spans="1:16" ht="15.75" customHeight="1">
      <c r="A10" t="str">
        <f t="shared" si="1"/>
        <v>113:  Taxes on property [1131 + 1132 + 1133 + 1134 + 1135 + 1136]</v>
      </c>
      <c r="B10" s="175" t="s">
        <v>1598</v>
      </c>
      <c r="C10" s="176">
        <v>4</v>
      </c>
      <c r="D10" s="729">
        <v>113</v>
      </c>
      <c r="E10" s="173" t="s">
        <v>1599</v>
      </c>
      <c r="H10" s="174" t="s">
        <v>1600</v>
      </c>
      <c r="I10" s="174" t="s">
        <v>1601</v>
      </c>
      <c r="L10" s="425" t="str">
        <f t="shared" si="2"/>
        <v>A113</v>
      </c>
      <c r="M10" s="173" t="str">
        <f t="shared" si="5"/>
        <v>A113:  Taxes on property [1131 + 1132 + 1133 + 1134 + 1135 + 1136]</v>
      </c>
      <c r="N10" s="425" t="str">
        <f t="shared" si="3"/>
        <v>C113</v>
      </c>
      <c r="O10" s="173" t="str">
        <f t="shared" si="0"/>
        <v>C113:  Taxes on property [1131 + 1132 + 1133 + 1134 + 1135 + 1136]</v>
      </c>
      <c r="P10" s="173" t="str">
        <f t="shared" si="4"/>
        <v>113: Taxes on property [1131 + 1132 + 1133 + 1134 + 1135 + 1136]</v>
      </c>
    </row>
    <row r="11" spans="1:16">
      <c r="A11" t="str">
        <f t="shared" si="1"/>
        <v xml:space="preserve">1131:  Taxes on property:  Recurrent taxes on immovable property </v>
      </c>
      <c r="B11" s="177" t="s">
        <v>1602</v>
      </c>
      <c r="C11" s="178">
        <v>4.0999999999999996</v>
      </c>
      <c r="D11" s="730">
        <v>1131</v>
      </c>
      <c r="E11" s="179" t="s">
        <v>1603</v>
      </c>
      <c r="H11" s="174" t="s">
        <v>1604</v>
      </c>
      <c r="I11" s="174" t="s">
        <v>1605</v>
      </c>
      <c r="L11" s="426" t="str">
        <f t="shared" si="2"/>
        <v>A1131</v>
      </c>
      <c r="M11" s="179" t="str">
        <f t="shared" si="5"/>
        <v xml:space="preserve">A1131:  Taxes on property:  Recurrent taxes on immovable property </v>
      </c>
      <c r="N11" s="426" t="str">
        <f t="shared" si="3"/>
        <v>C1131</v>
      </c>
      <c r="O11" s="179" t="str">
        <f t="shared" si="0"/>
        <v xml:space="preserve">C1131:  Taxes on property:  Recurrent taxes on immovable property </v>
      </c>
      <c r="P11" s="179" t="str">
        <f t="shared" si="4"/>
        <v>1131: Taxes on property: Recurrent taxes on immovable property</v>
      </c>
    </row>
    <row r="12" spans="1:16">
      <c r="A12" t="str">
        <f t="shared" si="1"/>
        <v xml:space="preserve">1132:  Taxes on property:  Recurrent taxes on net wealth </v>
      </c>
      <c r="B12" s="177" t="s">
        <v>1606</v>
      </c>
      <c r="C12" s="178">
        <v>4.2</v>
      </c>
      <c r="D12" s="730">
        <v>1132</v>
      </c>
      <c r="E12" s="179" t="s">
        <v>1607</v>
      </c>
      <c r="H12" s="174" t="s">
        <v>1608</v>
      </c>
      <c r="I12" s="174" t="s">
        <v>1272</v>
      </c>
      <c r="L12" s="426" t="str">
        <f t="shared" si="2"/>
        <v>A1132</v>
      </c>
      <c r="M12" s="179" t="str">
        <f t="shared" si="5"/>
        <v xml:space="preserve">A1132:  Taxes on property:  Recurrent taxes on net wealth </v>
      </c>
      <c r="N12" s="426" t="str">
        <f t="shared" si="3"/>
        <v>C1132</v>
      </c>
      <c r="O12" s="179" t="str">
        <f t="shared" si="0"/>
        <v xml:space="preserve">C1132:  Taxes on property:  Recurrent taxes on net wealth </v>
      </c>
      <c r="P12" s="179" t="str">
        <f t="shared" si="4"/>
        <v>1132: Taxes on property: Recurrent taxes on net wealth</v>
      </c>
    </row>
    <row r="13" spans="1:16">
      <c r="A13" t="str">
        <f t="shared" si="1"/>
        <v xml:space="preserve">1133:  Taxes on property:  Estate, inheritance, and gift taxes </v>
      </c>
      <c r="B13" s="177" t="s">
        <v>1273</v>
      </c>
      <c r="C13" s="178">
        <v>4.3</v>
      </c>
      <c r="D13" s="730">
        <v>1133</v>
      </c>
      <c r="E13" s="179" t="s">
        <v>1274</v>
      </c>
      <c r="H13" s="174" t="s">
        <v>1275</v>
      </c>
      <c r="I13" s="174" t="s">
        <v>1276</v>
      </c>
      <c r="L13" s="426" t="str">
        <f t="shared" si="2"/>
        <v>A1133</v>
      </c>
      <c r="M13" s="179" t="str">
        <f t="shared" si="5"/>
        <v xml:space="preserve">A1133:  Taxes on property:  Estate, inheritance, and gift taxes </v>
      </c>
      <c r="N13" s="426" t="str">
        <f t="shared" si="3"/>
        <v>C1133</v>
      </c>
      <c r="O13" s="179" t="str">
        <f t="shared" si="0"/>
        <v xml:space="preserve">C1133:  Taxes on property:  Estate, inheritance, and gift taxes </v>
      </c>
      <c r="P13" s="179" t="str">
        <f t="shared" si="4"/>
        <v>1133: Taxes on property: Estate, inheritance, and gift taxes</v>
      </c>
    </row>
    <row r="14" spans="1:16">
      <c r="A14" t="str">
        <f t="shared" si="1"/>
        <v xml:space="preserve">1134:  Taxes on property:  Taxes on financial and capital transactions </v>
      </c>
      <c r="B14" s="177" t="s">
        <v>1277</v>
      </c>
      <c r="C14" s="178">
        <v>4.4000000000000004</v>
      </c>
      <c r="D14" s="730">
        <v>1134</v>
      </c>
      <c r="E14" s="179" t="s">
        <v>1278</v>
      </c>
      <c r="H14" s="174" t="s">
        <v>1279</v>
      </c>
      <c r="I14" s="174" t="s">
        <v>1280</v>
      </c>
      <c r="L14" s="426" t="str">
        <f t="shared" si="2"/>
        <v>A1134</v>
      </c>
      <c r="M14" s="179" t="str">
        <f t="shared" si="5"/>
        <v xml:space="preserve">A1134:  Taxes on property:  Taxes on financial and capital transactions </v>
      </c>
      <c r="N14" s="426" t="str">
        <f t="shared" si="3"/>
        <v>C1134</v>
      </c>
      <c r="O14" s="179" t="str">
        <f t="shared" si="0"/>
        <v xml:space="preserve">C1134:  Taxes on property:  Taxes on financial and capital transactions </v>
      </c>
      <c r="P14" s="179" t="str">
        <f t="shared" si="4"/>
        <v>1134: Taxes on property: Taxes on financial and capital transactions</v>
      </c>
    </row>
    <row r="15" spans="1:16">
      <c r="A15" t="str">
        <f t="shared" si="1"/>
        <v xml:space="preserve">1135:  Taxes on property:  Other nonrecurrent taxes on property </v>
      </c>
      <c r="B15" s="177" t="s">
        <v>1281</v>
      </c>
      <c r="C15" s="178">
        <v>4.5</v>
      </c>
      <c r="D15" s="730">
        <v>1135</v>
      </c>
      <c r="E15" s="179" t="s">
        <v>1282</v>
      </c>
      <c r="H15" s="174" t="s">
        <v>1283</v>
      </c>
      <c r="I15" s="174" t="s">
        <v>1284</v>
      </c>
      <c r="L15" s="426" t="str">
        <f t="shared" si="2"/>
        <v>A1135</v>
      </c>
      <c r="M15" s="179" t="str">
        <f t="shared" si="5"/>
        <v xml:space="preserve">A1135:  Taxes on property:  Other nonrecurrent taxes on property </v>
      </c>
      <c r="N15" s="426" t="str">
        <f t="shared" si="3"/>
        <v>C1135</v>
      </c>
      <c r="O15" s="179" t="str">
        <f t="shared" si="0"/>
        <v xml:space="preserve">C1135:  Taxes on property:  Other nonrecurrent taxes on property </v>
      </c>
      <c r="P15" s="179" t="str">
        <f t="shared" si="4"/>
        <v>1135: Taxes on property: Other nonrecurrent taxes on property</v>
      </c>
    </row>
    <row r="16" spans="1:16">
      <c r="A16" t="str">
        <f t="shared" si="1"/>
        <v xml:space="preserve">1136:  Taxes on property:  Other recurrent taxes on property </v>
      </c>
      <c r="B16" s="177" t="s">
        <v>1285</v>
      </c>
      <c r="C16" s="178">
        <v>4.5999999999999996</v>
      </c>
      <c r="D16" s="730">
        <v>1136</v>
      </c>
      <c r="E16" s="179" t="s">
        <v>1286</v>
      </c>
      <c r="H16" s="174" t="s">
        <v>1287</v>
      </c>
      <c r="I16" s="174" t="s">
        <v>1288</v>
      </c>
      <c r="L16" s="426" t="str">
        <f t="shared" si="2"/>
        <v>A1136</v>
      </c>
      <c r="M16" s="179" t="str">
        <f t="shared" si="5"/>
        <v xml:space="preserve">A1136:  Taxes on property:  Other recurrent taxes on property </v>
      </c>
      <c r="N16" s="426" t="str">
        <f t="shared" si="3"/>
        <v>C1136</v>
      </c>
      <c r="O16" s="179" t="str">
        <f t="shared" si="0"/>
        <v xml:space="preserve">C1136:  Taxes on property:  Other recurrent taxes on property </v>
      </c>
      <c r="P16" s="179" t="str">
        <f t="shared" si="4"/>
        <v>1136: Taxes on property: Other recurrent taxes on property</v>
      </c>
    </row>
    <row r="17" spans="1:16" ht="15">
      <c r="A17" t="str">
        <f t="shared" si="1"/>
        <v xml:space="preserve">114:  Taxes on goods and services </v>
      </c>
      <c r="B17" s="175" t="s">
        <v>1289</v>
      </c>
      <c r="C17" s="176">
        <v>5</v>
      </c>
      <c r="D17" s="729">
        <v>114</v>
      </c>
      <c r="E17" s="173" t="s">
        <v>1290</v>
      </c>
      <c r="H17" s="174" t="s">
        <v>1291</v>
      </c>
      <c r="I17" s="174" t="s">
        <v>1292</v>
      </c>
      <c r="L17" s="425" t="str">
        <f t="shared" si="2"/>
        <v>A114</v>
      </c>
      <c r="M17" s="173" t="str">
        <f t="shared" si="5"/>
        <v xml:space="preserve">A114:  Taxes on goods and services </v>
      </c>
      <c r="N17" s="425" t="str">
        <f t="shared" si="3"/>
        <v>C114</v>
      </c>
      <c r="O17" s="173" t="str">
        <f t="shared" si="0"/>
        <v xml:space="preserve">C114:  Taxes on goods and services </v>
      </c>
      <c r="P17" s="173" t="str">
        <f t="shared" si="4"/>
        <v>114: Taxes on goods and services</v>
      </c>
    </row>
    <row r="18" spans="1:16">
      <c r="A18" t="str">
        <f t="shared" si="1"/>
        <v>1141:  Taxes on goods and services:  General taxes on goods and services  [11411 + 11412 + 11413]</v>
      </c>
      <c r="B18" s="177" t="s">
        <v>1293</v>
      </c>
      <c r="C18" s="178">
        <v>5.0999999999999996</v>
      </c>
      <c r="D18" s="730">
        <v>1141</v>
      </c>
      <c r="E18" s="179" t="s">
        <v>1294</v>
      </c>
      <c r="H18" s="174" t="s">
        <v>1295</v>
      </c>
      <c r="I18" s="174" t="s">
        <v>1296</v>
      </c>
      <c r="L18" s="426" t="str">
        <f t="shared" si="2"/>
        <v>A1141</v>
      </c>
      <c r="M18" s="179" t="str">
        <f t="shared" si="5"/>
        <v>A1141:  Taxes on goods and services:  General taxes on goods and services  [11411 + 11412 + 11413]</v>
      </c>
      <c r="N18" s="426" t="str">
        <f t="shared" si="3"/>
        <v>C1141</v>
      </c>
      <c r="O18" s="179" t="str">
        <f t="shared" si="0"/>
        <v>C1141:  Taxes on goods and services:  General taxes on goods and services  [11411 + 11412 + 11413]</v>
      </c>
      <c r="P18" s="179" t="str">
        <f t="shared" si="4"/>
        <v>1141: Taxes on goods and services: General taxes on goods and services [11411 + 11412 + 11413]</v>
      </c>
    </row>
    <row r="19" spans="1:16">
      <c r="A19" t="str">
        <f t="shared" si="1"/>
        <v xml:space="preserve">11411:  General taxes on goods and services:  Value-added taxes </v>
      </c>
      <c r="B19" s="180"/>
      <c r="C19" s="181">
        <v>1</v>
      </c>
      <c r="D19" s="730">
        <v>11411</v>
      </c>
      <c r="E19" s="179" t="s">
        <v>1297</v>
      </c>
      <c r="H19" s="174"/>
      <c r="I19" s="174"/>
      <c r="L19" s="426" t="str">
        <f t="shared" si="2"/>
        <v>A11411</v>
      </c>
      <c r="M19" s="179" t="str">
        <f t="shared" si="5"/>
        <v xml:space="preserve">A11411:  General taxes on goods and services:  Value-added taxes </v>
      </c>
      <c r="N19" s="426" t="str">
        <f t="shared" si="3"/>
        <v>C11411</v>
      </c>
      <c r="O19" s="179" t="str">
        <f t="shared" si="0"/>
        <v xml:space="preserve">C11411:  General taxes on goods and services:  Value-added taxes </v>
      </c>
      <c r="P19" s="179" t="str">
        <f t="shared" si="4"/>
        <v>11411: General taxes on goods and services: Value-added taxes</v>
      </c>
    </row>
    <row r="20" spans="1:16">
      <c r="A20" t="str">
        <f t="shared" si="1"/>
        <v xml:space="preserve">11412:  General taxes on goods and services:  Sales taxes </v>
      </c>
      <c r="B20" s="180"/>
      <c r="C20" s="181"/>
      <c r="D20" s="730">
        <v>11412</v>
      </c>
      <c r="E20" s="179" t="s">
        <v>1298</v>
      </c>
      <c r="H20" s="174"/>
      <c r="I20" s="174"/>
      <c r="L20" s="426" t="str">
        <f t="shared" si="2"/>
        <v>A11412</v>
      </c>
      <c r="M20" s="179" t="str">
        <f t="shared" si="5"/>
        <v xml:space="preserve">A11412:  General taxes on goods and services:  Sales taxes </v>
      </c>
      <c r="N20" s="426" t="str">
        <f t="shared" si="3"/>
        <v>C11412</v>
      </c>
      <c r="O20" s="179" t="str">
        <f t="shared" si="0"/>
        <v xml:space="preserve">C11412:  General taxes on goods and services:  Sales taxes </v>
      </c>
      <c r="P20" s="179" t="str">
        <f t="shared" si="4"/>
        <v>11412: General taxes on goods and services: Sales taxes</v>
      </c>
    </row>
    <row r="21" spans="1:16">
      <c r="A21" t="str">
        <f t="shared" si="1"/>
        <v xml:space="preserve">11413:  General taxes on goods and services:  Turnover &amp; other general taxes on G &amp; S </v>
      </c>
      <c r="B21" s="180"/>
      <c r="C21" s="181"/>
      <c r="D21" s="730">
        <v>11413</v>
      </c>
      <c r="E21" s="179" t="s">
        <v>1299</v>
      </c>
      <c r="H21" s="174"/>
      <c r="I21" s="174"/>
      <c r="L21" s="426" t="str">
        <f t="shared" si="2"/>
        <v>A11413</v>
      </c>
      <c r="M21" s="179" t="str">
        <f t="shared" si="5"/>
        <v xml:space="preserve">A11413:  General taxes on goods and services:  Turnover &amp; other general taxes on G &amp; S </v>
      </c>
      <c r="N21" s="426" t="str">
        <f t="shared" si="3"/>
        <v>C11413</v>
      </c>
      <c r="O21" s="179" t="str">
        <f t="shared" si="0"/>
        <v xml:space="preserve">C11413:  General taxes on goods and services:  Turnover &amp; other general taxes on G &amp; S </v>
      </c>
      <c r="P21" s="179" t="str">
        <f t="shared" si="4"/>
        <v>11413: General taxes on goods and services: Turnover &amp; other general taxes on G &amp; S</v>
      </c>
    </row>
    <row r="22" spans="1:16">
      <c r="A22" t="str">
        <f t="shared" si="1"/>
        <v xml:space="preserve">1142:  Taxes on goods and services:  Excises </v>
      </c>
      <c r="B22" s="177" t="s">
        <v>1300</v>
      </c>
      <c r="C22" s="178">
        <v>5.2</v>
      </c>
      <c r="D22" s="730">
        <v>1142</v>
      </c>
      <c r="E22" s="179" t="s">
        <v>1301</v>
      </c>
      <c r="H22" s="174" t="s">
        <v>1302</v>
      </c>
      <c r="I22" s="174" t="s">
        <v>1303</v>
      </c>
      <c r="L22" s="426" t="str">
        <f t="shared" si="2"/>
        <v>A1142</v>
      </c>
      <c r="M22" s="179" t="str">
        <f t="shared" si="5"/>
        <v xml:space="preserve">A1142:  Taxes on goods and services:  Excises </v>
      </c>
      <c r="N22" s="426" t="str">
        <f t="shared" si="3"/>
        <v>C1142</v>
      </c>
      <c r="O22" s="179" t="str">
        <f t="shared" si="0"/>
        <v xml:space="preserve">C1142:  Taxes on goods and services:  Excises </v>
      </c>
      <c r="P22" s="179" t="str">
        <f t="shared" si="4"/>
        <v>1142: Taxes on goods and services: Excises</v>
      </c>
    </row>
    <row r="23" spans="1:16">
      <c r="A23" t="str">
        <f t="shared" si="1"/>
        <v xml:space="preserve">1143:  Taxes on goods and services:  Profits of fiscal monopolies </v>
      </c>
      <c r="B23" s="177" t="s">
        <v>1304</v>
      </c>
      <c r="C23" s="178">
        <v>5.3</v>
      </c>
      <c r="D23" s="730">
        <v>1143</v>
      </c>
      <c r="E23" s="179" t="s">
        <v>1305</v>
      </c>
      <c r="H23" s="174" t="s">
        <v>1306</v>
      </c>
      <c r="I23" s="174" t="s">
        <v>1307</v>
      </c>
      <c r="L23" s="426" t="str">
        <f t="shared" si="2"/>
        <v>A1143</v>
      </c>
      <c r="M23" s="179" t="str">
        <f t="shared" si="5"/>
        <v xml:space="preserve">A1143:  Taxes on goods and services:  Profits of fiscal monopolies </v>
      </c>
      <c r="N23" s="426" t="str">
        <f t="shared" si="3"/>
        <v>C1143</v>
      </c>
      <c r="O23" s="179" t="str">
        <f t="shared" si="0"/>
        <v xml:space="preserve">C1143:  Taxes on goods and services:  Profits of fiscal monopolies </v>
      </c>
      <c r="P23" s="179" t="str">
        <f t="shared" si="4"/>
        <v>1143: Taxes on goods and services: Profits of fiscal monopolies</v>
      </c>
    </row>
    <row r="24" spans="1:16">
      <c r="A24" t="str">
        <f t="shared" si="1"/>
        <v xml:space="preserve">1144:  Taxes on goods and services:  Taxes on specific services </v>
      </c>
      <c r="B24" s="177" t="s">
        <v>1308</v>
      </c>
      <c r="C24" s="178">
        <v>5.4</v>
      </c>
      <c r="D24" s="730">
        <v>1144</v>
      </c>
      <c r="E24" s="179" t="s">
        <v>738</v>
      </c>
      <c r="H24" s="174" t="s">
        <v>739</v>
      </c>
      <c r="I24" s="174" t="s">
        <v>740</v>
      </c>
      <c r="L24" s="426" t="str">
        <f t="shared" si="2"/>
        <v>A1144</v>
      </c>
      <c r="M24" s="179" t="str">
        <f t="shared" si="5"/>
        <v xml:space="preserve">A1144:  Taxes on goods and services:  Taxes on specific services </v>
      </c>
      <c r="N24" s="426" t="str">
        <f t="shared" si="3"/>
        <v>C1144</v>
      </c>
      <c r="O24" s="179" t="str">
        <f t="shared" si="0"/>
        <v xml:space="preserve">C1144:  Taxes on goods and services:  Taxes on specific services </v>
      </c>
      <c r="P24" s="179" t="str">
        <f t="shared" si="4"/>
        <v>1144: Taxes on goods and services: Taxes on specific services</v>
      </c>
    </row>
    <row r="25" spans="1:16">
      <c r="A25" t="str">
        <f t="shared" si="1"/>
        <v>1145:  Taxes on goods and services:  Taxes on use of goods, permission to use goods  [11451 + 11452]</v>
      </c>
      <c r="B25" s="177" t="s">
        <v>741</v>
      </c>
      <c r="C25" s="178">
        <v>5.5</v>
      </c>
      <c r="D25" s="730">
        <v>1145</v>
      </c>
      <c r="E25" s="179" t="s">
        <v>742</v>
      </c>
      <c r="H25" s="174" t="s">
        <v>743</v>
      </c>
      <c r="I25" s="174" t="s">
        <v>744</v>
      </c>
      <c r="L25" s="426" t="str">
        <f t="shared" si="2"/>
        <v>A1145</v>
      </c>
      <c r="M25" s="179" t="str">
        <f t="shared" si="5"/>
        <v>A1145:  Taxes on goods and services:  Taxes on use of goods, permission to use goods  [11451 + 11452]</v>
      </c>
      <c r="N25" s="426" t="str">
        <f t="shared" si="3"/>
        <v>C1145</v>
      </c>
      <c r="O25" s="179" t="str">
        <f t="shared" si="0"/>
        <v>C1145:  Taxes on goods and services:  Taxes on use of goods, permission to use goods  [11451 + 11452]</v>
      </c>
      <c r="P25" s="179" t="str">
        <f t="shared" si="4"/>
        <v>1145: Taxes on goods and services: Taxes on use of goods, permission to use goods [11451 + 11452]</v>
      </c>
    </row>
    <row r="26" spans="1:16">
      <c r="A26" t="str">
        <f t="shared" si="1"/>
        <v xml:space="preserve">11451:  Taxes on use and permission of goods and services:  Motor vehicles taxes </v>
      </c>
      <c r="B26" s="180"/>
      <c r="C26" s="181"/>
      <c r="D26" s="730">
        <v>11451</v>
      </c>
      <c r="E26" s="179" t="s">
        <v>745</v>
      </c>
      <c r="H26" s="174"/>
      <c r="I26" s="174"/>
      <c r="L26" s="426" t="str">
        <f t="shared" si="2"/>
        <v>A11451</v>
      </c>
      <c r="M26" s="179" t="str">
        <f t="shared" si="5"/>
        <v xml:space="preserve">A11451:  Taxes on use and permission of goods and services:  Motor vehicles taxes </v>
      </c>
      <c r="N26" s="426" t="str">
        <f t="shared" si="3"/>
        <v>C11451</v>
      </c>
      <c r="O26" s="179" t="str">
        <f t="shared" si="0"/>
        <v xml:space="preserve">C11451:  Taxes on use and permission of goods and services:  Motor vehicles taxes </v>
      </c>
      <c r="P26" s="179" t="str">
        <f t="shared" si="4"/>
        <v>11451: Taxes on use and permission of goods and services: Motor vehicles taxes</v>
      </c>
    </row>
    <row r="27" spans="1:16">
      <c r="A27" t="str">
        <f t="shared" si="1"/>
        <v xml:space="preserve">11452:  Taxes on use and permission of goods and services:  Other </v>
      </c>
      <c r="B27" s="180"/>
      <c r="C27" s="181"/>
      <c r="D27" s="730">
        <v>11452</v>
      </c>
      <c r="E27" s="179" t="s">
        <v>746</v>
      </c>
      <c r="H27" s="174"/>
      <c r="I27" s="174"/>
      <c r="L27" s="426" t="str">
        <f t="shared" si="2"/>
        <v>A11452</v>
      </c>
      <c r="M27" s="179" t="str">
        <f t="shared" si="5"/>
        <v xml:space="preserve">A11452:  Taxes on use and permission of goods and services:  Other </v>
      </c>
      <c r="N27" s="426" t="str">
        <f t="shared" si="3"/>
        <v>C11452</v>
      </c>
      <c r="O27" s="179" t="str">
        <f t="shared" si="0"/>
        <v xml:space="preserve">C11452:  Taxes on use and permission of goods and services:  Other </v>
      </c>
      <c r="P27" s="179" t="str">
        <f t="shared" si="4"/>
        <v>11452: Taxes on use and permission of goods and services: Other</v>
      </c>
    </row>
    <row r="28" spans="1:16">
      <c r="A28" t="str">
        <f t="shared" si="1"/>
        <v xml:space="preserve">1146:  Taxes on goods and services:  Other taxes on goods and services </v>
      </c>
      <c r="B28" s="177" t="s">
        <v>747</v>
      </c>
      <c r="C28" s="178">
        <v>5.6</v>
      </c>
      <c r="D28" s="730">
        <v>1146</v>
      </c>
      <c r="E28" s="179" t="s">
        <v>748</v>
      </c>
      <c r="H28" s="174" t="s">
        <v>749</v>
      </c>
      <c r="I28" s="174" t="s">
        <v>750</v>
      </c>
      <c r="L28" s="426" t="str">
        <f t="shared" si="2"/>
        <v>A1146</v>
      </c>
      <c r="M28" s="179" t="str">
        <f t="shared" si="5"/>
        <v xml:space="preserve">A1146:  Taxes on goods and services:  Other taxes on goods and services </v>
      </c>
      <c r="N28" s="426" t="str">
        <f t="shared" si="3"/>
        <v>C1146</v>
      </c>
      <c r="O28" s="179" t="str">
        <f t="shared" si="0"/>
        <v xml:space="preserve">C1146:  Taxes on goods and services:  Other taxes on goods and services </v>
      </c>
      <c r="P28" s="179" t="str">
        <f t="shared" si="4"/>
        <v>1146: Taxes on goods and services: Other taxes on goods and services</v>
      </c>
    </row>
    <row r="29" spans="1:16" ht="15">
      <c r="A29" t="str">
        <f t="shared" si="1"/>
        <v>115:  Taxes on international trade and transactions [1151 + 1152 + 1153 + 1154 + 1155 + 1156]</v>
      </c>
      <c r="B29" s="175" t="s">
        <v>751</v>
      </c>
      <c r="C29" s="176">
        <v>6</v>
      </c>
      <c r="D29" s="729">
        <v>115</v>
      </c>
      <c r="E29" s="173" t="s">
        <v>752</v>
      </c>
      <c r="H29" s="174" t="s">
        <v>753</v>
      </c>
      <c r="I29" s="174" t="s">
        <v>754</v>
      </c>
      <c r="L29" s="425" t="str">
        <f t="shared" si="2"/>
        <v>A115</v>
      </c>
      <c r="M29" s="173" t="str">
        <f t="shared" si="5"/>
        <v>A115:  Taxes on international trade and transactions [1151 + 1152 + 1153 + 1154 + 1155 + 1156]</v>
      </c>
      <c r="N29" s="425" t="str">
        <f t="shared" si="3"/>
        <v>C115</v>
      </c>
      <c r="O29" s="173" t="str">
        <f t="shared" si="0"/>
        <v>C115:  Taxes on international trade and transactions [1151 + 1152 + 1153 + 1154 + 1155 + 1156]</v>
      </c>
      <c r="P29" s="173" t="str">
        <f t="shared" si="4"/>
        <v>115: Taxes on international trade and transactions [1151 + 1152 + 1153 + 1154 + 1155 + 1156]</v>
      </c>
    </row>
    <row r="30" spans="1:16">
      <c r="A30" t="str">
        <f t="shared" si="1"/>
        <v xml:space="preserve">1151:  Taxes on international trade and transactions: Customs and other import duties </v>
      </c>
      <c r="B30" s="177" t="s">
        <v>755</v>
      </c>
      <c r="C30" s="178">
        <v>6.1</v>
      </c>
      <c r="D30" s="730">
        <v>1151</v>
      </c>
      <c r="E30" s="179" t="s">
        <v>756</v>
      </c>
      <c r="H30" s="174" t="s">
        <v>757</v>
      </c>
      <c r="I30" s="174" t="s">
        <v>758</v>
      </c>
      <c r="L30" s="426" t="str">
        <f t="shared" si="2"/>
        <v>A1151</v>
      </c>
      <c r="M30" s="179" t="str">
        <f t="shared" si="5"/>
        <v xml:space="preserve">A1151:  Taxes on international trade and transactions: Customs and other import duties </v>
      </c>
      <c r="N30" s="426" t="str">
        <f t="shared" si="3"/>
        <v>C1151</v>
      </c>
      <c r="O30" s="179" t="str">
        <f t="shared" si="0"/>
        <v xml:space="preserve">C1151:  Taxes on international trade and transactions: Customs and other import duties </v>
      </c>
      <c r="P30" s="179" t="str">
        <f t="shared" si="4"/>
        <v>1151: Taxes on international trade and transactions: Customs and other import duties</v>
      </c>
    </row>
    <row r="31" spans="1:16">
      <c r="A31" t="str">
        <f t="shared" si="1"/>
        <v xml:space="preserve">1152:  Taxes on international trade and transactions: Taxes on exports </v>
      </c>
      <c r="B31" s="177" t="s">
        <v>759</v>
      </c>
      <c r="C31" s="178">
        <v>6.2</v>
      </c>
      <c r="D31" s="730">
        <v>1152</v>
      </c>
      <c r="E31" s="179" t="s">
        <v>760</v>
      </c>
      <c r="H31" s="174" t="s">
        <v>761</v>
      </c>
      <c r="I31" s="174" t="s">
        <v>762</v>
      </c>
      <c r="L31" s="426" t="str">
        <f t="shared" si="2"/>
        <v>A1152</v>
      </c>
      <c r="M31" s="179" t="str">
        <f t="shared" si="5"/>
        <v xml:space="preserve">A1152:  Taxes on international trade and transactions: Taxes on exports </v>
      </c>
      <c r="N31" s="426" t="str">
        <f t="shared" si="3"/>
        <v>C1152</v>
      </c>
      <c r="O31" s="179" t="str">
        <f t="shared" si="0"/>
        <v xml:space="preserve">C1152:  Taxes on international trade and transactions: Taxes on exports </v>
      </c>
      <c r="P31" s="179" t="str">
        <f t="shared" si="4"/>
        <v>1152: Taxes on international trade and transactions: Taxes on exports</v>
      </c>
    </row>
    <row r="32" spans="1:16">
      <c r="A32" t="str">
        <f t="shared" si="1"/>
        <v xml:space="preserve">1153:  Taxes on international trade and transactions: Profits of export or import monopolies </v>
      </c>
      <c r="B32" s="177" t="s">
        <v>763</v>
      </c>
      <c r="C32" s="178">
        <v>6.3</v>
      </c>
      <c r="D32" s="730">
        <v>1153</v>
      </c>
      <c r="E32" s="179" t="s">
        <v>830</v>
      </c>
      <c r="H32" s="174" t="s">
        <v>831</v>
      </c>
      <c r="I32" s="174" t="s">
        <v>832</v>
      </c>
      <c r="L32" s="426" t="str">
        <f t="shared" si="2"/>
        <v>A1153</v>
      </c>
      <c r="M32" s="179" t="str">
        <f t="shared" si="5"/>
        <v xml:space="preserve">A1153:  Taxes on international trade and transactions: Profits of export or import monopolies </v>
      </c>
      <c r="N32" s="426" t="str">
        <f t="shared" si="3"/>
        <v>C1153</v>
      </c>
      <c r="O32" s="179" t="str">
        <f t="shared" si="0"/>
        <v xml:space="preserve">C1153:  Taxes on international trade and transactions: Profits of export or import monopolies </v>
      </c>
      <c r="P32" s="179" t="str">
        <f t="shared" si="4"/>
        <v>1153: Taxes on international trade and transactions: Profits of export or import monopolies</v>
      </c>
    </row>
    <row r="33" spans="1:16">
      <c r="A33" t="str">
        <f t="shared" si="1"/>
        <v xml:space="preserve">1154:  Taxes on international trade and transactions: Exchange profits </v>
      </c>
      <c r="B33" s="177" t="s">
        <v>833</v>
      </c>
      <c r="C33" s="178">
        <v>6.4</v>
      </c>
      <c r="D33" s="730">
        <v>1154</v>
      </c>
      <c r="E33" s="179" t="s">
        <v>834</v>
      </c>
      <c r="H33" s="174" t="s">
        <v>835</v>
      </c>
      <c r="I33" s="174" t="s">
        <v>836</v>
      </c>
      <c r="L33" s="426" t="str">
        <f t="shared" si="2"/>
        <v>A1154</v>
      </c>
      <c r="M33" s="179" t="str">
        <f t="shared" si="5"/>
        <v xml:space="preserve">A1154:  Taxes on international trade and transactions: Exchange profits </v>
      </c>
      <c r="N33" s="426" t="str">
        <f t="shared" si="3"/>
        <v>C1154</v>
      </c>
      <c r="O33" s="179" t="str">
        <f t="shared" si="0"/>
        <v xml:space="preserve">C1154:  Taxes on international trade and transactions: Exchange profits </v>
      </c>
      <c r="P33" s="179" t="str">
        <f t="shared" si="4"/>
        <v>1154: Taxes on international trade and transactions: Exchange profits</v>
      </c>
    </row>
    <row r="34" spans="1:16">
      <c r="A34" t="str">
        <f t="shared" si="1"/>
        <v xml:space="preserve">1155:  Taxes on international trade and transactions: Exchange taxes </v>
      </c>
      <c r="B34" s="177" t="s">
        <v>837</v>
      </c>
      <c r="C34" s="178">
        <v>6.5</v>
      </c>
      <c r="D34" s="730">
        <v>1155</v>
      </c>
      <c r="E34" s="179" t="s">
        <v>1072</v>
      </c>
      <c r="H34" s="174" t="s">
        <v>1073</v>
      </c>
      <c r="I34" s="174" t="s">
        <v>1074</v>
      </c>
      <c r="L34" s="426" t="str">
        <f t="shared" si="2"/>
        <v>A1155</v>
      </c>
      <c r="M34" s="179" t="str">
        <f t="shared" si="5"/>
        <v xml:space="preserve">A1155:  Taxes on international trade and transactions: Exchange taxes </v>
      </c>
      <c r="N34" s="426" t="str">
        <f t="shared" si="3"/>
        <v>C1155</v>
      </c>
      <c r="O34" s="179" t="str">
        <f t="shared" si="0"/>
        <v xml:space="preserve">C1155:  Taxes on international trade and transactions: Exchange taxes </v>
      </c>
      <c r="P34" s="179" t="str">
        <f t="shared" si="4"/>
        <v>1155: Taxes on international trade and transactions: Exchange taxes</v>
      </c>
    </row>
    <row r="35" spans="1:16">
      <c r="A35" t="str">
        <f t="shared" si="1"/>
        <v xml:space="preserve">1156:  Taxes on international trade and transactions: Other taxes on international trade and transactions </v>
      </c>
      <c r="B35" s="177" t="s">
        <v>1075</v>
      </c>
      <c r="C35" s="178">
        <v>6.6</v>
      </c>
      <c r="D35" s="730">
        <v>1156</v>
      </c>
      <c r="E35" s="179" t="s">
        <v>1076</v>
      </c>
      <c r="H35" s="174" t="s">
        <v>1077</v>
      </c>
      <c r="I35" s="174" t="s">
        <v>1078</v>
      </c>
      <c r="L35" s="426" t="str">
        <f t="shared" si="2"/>
        <v>A1156</v>
      </c>
      <c r="M35" s="179" t="str">
        <f t="shared" si="5"/>
        <v xml:space="preserve">A1156:  Taxes on international trade and transactions: Other taxes on international trade and transactions </v>
      </c>
      <c r="N35" s="426" t="str">
        <f t="shared" si="3"/>
        <v>C1156</v>
      </c>
      <c r="O35" s="179" t="str">
        <f t="shared" si="0"/>
        <v xml:space="preserve">C1156:  Taxes on international trade and transactions: Other taxes on international trade and transactions </v>
      </c>
      <c r="P35" s="179" t="str">
        <f t="shared" si="4"/>
        <v>1156: Taxes on international trade and transactions: Other taxes on international trade and transactions</v>
      </c>
    </row>
    <row r="36" spans="1:16" ht="15">
      <c r="A36" t="str">
        <f t="shared" si="1"/>
        <v xml:space="preserve">116:  Other taxes </v>
      </c>
      <c r="B36" s="182" t="s">
        <v>1079</v>
      </c>
      <c r="C36" s="183">
        <v>7</v>
      </c>
      <c r="D36" s="731">
        <v>116</v>
      </c>
      <c r="E36" s="184" t="s">
        <v>1080</v>
      </c>
      <c r="H36" s="174" t="s">
        <v>1081</v>
      </c>
      <c r="I36" s="174" t="s">
        <v>1082</v>
      </c>
      <c r="L36" s="425" t="str">
        <f t="shared" si="2"/>
        <v>A116</v>
      </c>
      <c r="M36" s="173" t="str">
        <f t="shared" si="5"/>
        <v xml:space="preserve">A116:  Other taxes </v>
      </c>
      <c r="N36" s="425" t="str">
        <f t="shared" si="3"/>
        <v>C116</v>
      </c>
      <c r="O36" s="173" t="str">
        <f t="shared" si="0"/>
        <v xml:space="preserve">C116:  Other taxes </v>
      </c>
      <c r="P36" s="173" t="str">
        <f t="shared" si="4"/>
        <v>116: Other taxes</v>
      </c>
    </row>
    <row r="37" spans="1:16" s="529" customFormat="1">
      <c r="A37" s="529" t="str">
        <f t="shared" si="1"/>
        <v>1161:  Other taxes: Payable solely by business</v>
      </c>
      <c r="B37" s="530"/>
      <c r="C37" s="531"/>
      <c r="D37" s="732">
        <v>1161</v>
      </c>
      <c r="E37" s="532" t="s">
        <v>1660</v>
      </c>
      <c r="H37" s="533"/>
      <c r="I37" s="533"/>
      <c r="J37"/>
      <c r="L37" s="534" t="str">
        <f t="shared" si="2"/>
        <v>A1161</v>
      </c>
      <c r="M37" s="532" t="str">
        <f t="shared" si="5"/>
        <v>A1161:  Other taxes: Payable solely by business</v>
      </c>
      <c r="N37" s="534" t="str">
        <f t="shared" si="3"/>
        <v>C1161</v>
      </c>
      <c r="O37" s="532" t="str">
        <f t="shared" si="0"/>
        <v>C1161:  Other taxes: Payable solely by business</v>
      </c>
      <c r="P37" s="532" t="str">
        <f t="shared" si="4"/>
        <v>1161: Other taxes: Payable solely by business</v>
      </c>
    </row>
    <row r="38" spans="1:16" s="529" customFormat="1">
      <c r="A38" s="529" t="str">
        <f t="shared" si="1"/>
        <v>1162:  Other taxes: Payable by other than business or unidentifiable</v>
      </c>
      <c r="B38" s="530"/>
      <c r="C38" s="531"/>
      <c r="D38" s="732">
        <v>1162</v>
      </c>
      <c r="E38" s="532" t="s">
        <v>1661</v>
      </c>
      <c r="H38" s="533"/>
      <c r="I38" s="533"/>
      <c r="J38"/>
      <c r="L38" s="534" t="str">
        <f t="shared" si="2"/>
        <v>A1162</v>
      </c>
      <c r="M38" s="532" t="str">
        <f t="shared" si="5"/>
        <v>A1162:  Other taxes: Payable by other than business or unidentifiable</v>
      </c>
      <c r="N38" s="534" t="str">
        <f t="shared" si="3"/>
        <v>C1162</v>
      </c>
      <c r="O38" s="532" t="str">
        <f t="shared" si="0"/>
        <v>C1162:  Other taxes: Payable by other than business or unidentifiable</v>
      </c>
      <c r="P38" s="532" t="str">
        <f t="shared" si="4"/>
        <v>1162: Other taxes: Payable by other than business or unidentifiable</v>
      </c>
    </row>
    <row r="39" spans="1:16" ht="15">
      <c r="A39" t="str">
        <f t="shared" si="1"/>
        <v>12:  Social contributions [121 + 122]</v>
      </c>
      <c r="B39" s="171"/>
      <c r="C39" s="172"/>
      <c r="D39" s="729">
        <v>12</v>
      </c>
      <c r="E39" s="173" t="s">
        <v>1083</v>
      </c>
      <c r="F39" t="s">
        <v>1084</v>
      </c>
      <c r="G39" t="s">
        <v>1085</v>
      </c>
      <c r="H39" s="174"/>
      <c r="I39" s="174"/>
      <c r="L39" s="425" t="str">
        <f t="shared" si="2"/>
        <v>A12</v>
      </c>
      <c r="M39" s="173" t="str">
        <f t="shared" si="5"/>
        <v>A12:  Social contributions [121 + 122]</v>
      </c>
      <c r="N39" s="425" t="str">
        <f t="shared" si="3"/>
        <v>C12</v>
      </c>
      <c r="O39" s="173" t="str">
        <f t="shared" si="0"/>
        <v>C12:  Social contributions [121 + 122]</v>
      </c>
      <c r="P39" s="173" t="str">
        <f t="shared" si="4"/>
        <v>12: Social contributions [121 + 122]</v>
      </c>
    </row>
    <row r="40" spans="1:16" ht="15">
      <c r="A40" t="str">
        <f t="shared" si="1"/>
        <v>121:  Social security contributions [1211 + 1212 + 1213 + 1214]</v>
      </c>
      <c r="B40" s="175" t="s">
        <v>1086</v>
      </c>
      <c r="C40" s="176">
        <v>2</v>
      </c>
      <c r="D40" s="729">
        <v>121</v>
      </c>
      <c r="E40" s="173" t="s">
        <v>1087</v>
      </c>
      <c r="H40" s="174" t="s">
        <v>1088</v>
      </c>
      <c r="I40" s="174" t="s">
        <v>1089</v>
      </c>
      <c r="L40" s="425" t="str">
        <f t="shared" si="2"/>
        <v>A121</v>
      </c>
      <c r="M40" s="173" t="str">
        <f t="shared" si="5"/>
        <v>A121:  Social security contributions [1211 + 1212 + 1213 + 1214]</v>
      </c>
      <c r="N40" s="425" t="str">
        <f t="shared" si="3"/>
        <v>C121</v>
      </c>
      <c r="O40" s="173" t="str">
        <f t="shared" si="0"/>
        <v>C121:  Social security contributions [1211 + 1212 + 1213 + 1214]</v>
      </c>
      <c r="P40" s="173" t="str">
        <f t="shared" si="4"/>
        <v>121: Social security contributions [1211 + 1212 + 1213 + 1214]</v>
      </c>
    </row>
    <row r="41" spans="1:16">
      <c r="A41" t="str">
        <f t="shared" si="1"/>
        <v xml:space="preserve">1211:  Social security contributions:  Employee contributions </v>
      </c>
      <c r="B41" s="177" t="s">
        <v>1090</v>
      </c>
      <c r="C41" s="178">
        <v>2.1</v>
      </c>
      <c r="D41" s="730">
        <v>1211</v>
      </c>
      <c r="E41" s="179" t="s">
        <v>1091</v>
      </c>
      <c r="H41" s="174" t="s">
        <v>1092</v>
      </c>
      <c r="I41" s="174" t="s">
        <v>1093</v>
      </c>
      <c r="L41" s="426" t="str">
        <f t="shared" si="2"/>
        <v>A1211</v>
      </c>
      <c r="M41" s="179" t="str">
        <f t="shared" si="5"/>
        <v xml:space="preserve">A1211:  Social security contributions:  Employee contributions </v>
      </c>
      <c r="N41" s="426" t="str">
        <f t="shared" si="3"/>
        <v>C1211</v>
      </c>
      <c r="O41" s="179" t="str">
        <f t="shared" si="0"/>
        <v xml:space="preserve">C1211:  Social security contributions:  Employee contributions </v>
      </c>
      <c r="P41" s="179" t="str">
        <f t="shared" si="4"/>
        <v>1211: Social security contributions: Employee contributions</v>
      </c>
    </row>
    <row r="42" spans="1:16">
      <c r="A42" t="str">
        <f t="shared" si="1"/>
        <v xml:space="preserve">1212:  Social security contributions:  Employer contributions </v>
      </c>
      <c r="B42" s="177" t="s">
        <v>1146</v>
      </c>
      <c r="C42" s="178">
        <v>2.2000000000000002</v>
      </c>
      <c r="D42" s="730">
        <v>1212</v>
      </c>
      <c r="E42" s="179" t="s">
        <v>1147</v>
      </c>
      <c r="H42" s="174" t="s">
        <v>1148</v>
      </c>
      <c r="I42" s="174" t="s">
        <v>1149</v>
      </c>
      <c r="L42" s="426" t="str">
        <f t="shared" si="2"/>
        <v>A1212</v>
      </c>
      <c r="M42" s="179" t="str">
        <f t="shared" si="5"/>
        <v xml:space="preserve">A1212:  Social security contributions:  Employer contributions </v>
      </c>
      <c r="N42" s="426" t="str">
        <f t="shared" si="3"/>
        <v>C1212</v>
      </c>
      <c r="O42" s="179" t="str">
        <f t="shared" si="0"/>
        <v xml:space="preserve">C1212:  Social security contributions:  Employer contributions </v>
      </c>
      <c r="P42" s="179" t="str">
        <f t="shared" si="4"/>
        <v>1212: Social security contributions: Employer contributions</v>
      </c>
    </row>
    <row r="43" spans="1:16">
      <c r="A43" t="str">
        <f t="shared" si="1"/>
        <v xml:space="preserve">1213:  Social security contributions:  Self-employed or nonemployed contributions </v>
      </c>
      <c r="B43" s="177" t="s">
        <v>1150</v>
      </c>
      <c r="C43" s="178">
        <v>2.2999999999999998</v>
      </c>
      <c r="D43" s="730">
        <v>1213</v>
      </c>
      <c r="E43" s="179" t="s">
        <v>130</v>
      </c>
      <c r="H43" s="174" t="s">
        <v>131</v>
      </c>
      <c r="I43" s="174" t="s">
        <v>132</v>
      </c>
      <c r="L43" s="426" t="str">
        <f t="shared" si="2"/>
        <v>A1213</v>
      </c>
      <c r="M43" s="179" t="str">
        <f t="shared" si="5"/>
        <v xml:space="preserve">A1213:  Social security contributions:  Self-employed or nonemployed contributions </v>
      </c>
      <c r="N43" s="426" t="str">
        <f t="shared" si="3"/>
        <v>C1213</v>
      </c>
      <c r="O43" s="179" t="str">
        <f t="shared" si="0"/>
        <v xml:space="preserve">C1213:  Social security contributions:  Self-employed or nonemployed contributions </v>
      </c>
      <c r="P43" s="179" t="str">
        <f t="shared" si="4"/>
        <v>1213: Social security contributions: Self-employed or nonemployed contributions</v>
      </c>
    </row>
    <row r="44" spans="1:16">
      <c r="A44" t="str">
        <f t="shared" si="1"/>
        <v xml:space="preserve">1214:  Social security contributions:  Unallocable contributions </v>
      </c>
      <c r="B44" s="177" t="s">
        <v>133</v>
      </c>
      <c r="C44" s="178">
        <v>2.4</v>
      </c>
      <c r="D44" s="730">
        <v>1214</v>
      </c>
      <c r="E44" s="179" t="s">
        <v>134</v>
      </c>
      <c r="H44" s="174" t="s">
        <v>135</v>
      </c>
      <c r="I44" s="174" t="s">
        <v>136</v>
      </c>
      <c r="L44" s="426" t="str">
        <f t="shared" si="2"/>
        <v>A1214</v>
      </c>
      <c r="M44" s="179" t="str">
        <f t="shared" si="5"/>
        <v xml:space="preserve">A1214:  Social security contributions:  Unallocable contributions </v>
      </c>
      <c r="N44" s="426" t="str">
        <f t="shared" si="3"/>
        <v>C1214</v>
      </c>
      <c r="O44" s="179" t="str">
        <f t="shared" si="0"/>
        <v xml:space="preserve">C1214:  Social security contributions:  Unallocable contributions </v>
      </c>
      <c r="P44" s="179" t="str">
        <f t="shared" si="4"/>
        <v>1214: Social security contributions: Unallocable contributions</v>
      </c>
    </row>
    <row r="45" spans="1:16" ht="15">
      <c r="A45" t="str">
        <f t="shared" si="1"/>
        <v>122:  Other social contributions [1221 + 1222 + 1223]</v>
      </c>
      <c r="B45" s="175" t="s">
        <v>137</v>
      </c>
      <c r="C45" s="176">
        <v>11</v>
      </c>
      <c r="D45" s="729">
        <v>122</v>
      </c>
      <c r="E45" s="173" t="s">
        <v>138</v>
      </c>
      <c r="H45" s="174" t="s">
        <v>139</v>
      </c>
      <c r="I45" s="174" t="s">
        <v>140</v>
      </c>
      <c r="L45" s="425" t="str">
        <f t="shared" si="2"/>
        <v>A122</v>
      </c>
      <c r="M45" s="173" t="str">
        <f t="shared" si="5"/>
        <v>A122:  Other social contributions [1221 + 1222 + 1223]</v>
      </c>
      <c r="N45" s="425" t="str">
        <f t="shared" si="3"/>
        <v>C122</v>
      </c>
      <c r="O45" s="173" t="str">
        <f t="shared" si="0"/>
        <v>C122:  Other social contributions [1221 + 1222 + 1223]</v>
      </c>
      <c r="P45" s="173" t="str">
        <f t="shared" si="4"/>
        <v>122: Other social contributions [1221 + 1222 + 1223]</v>
      </c>
    </row>
    <row r="46" spans="1:16">
      <c r="A46" t="str">
        <f t="shared" si="1"/>
        <v xml:space="preserve">1221:  Other social contributions : Employee contributions </v>
      </c>
      <c r="B46" s="180"/>
      <c r="C46" s="181"/>
      <c r="D46" s="730">
        <v>1221</v>
      </c>
      <c r="E46" s="179" t="s">
        <v>141</v>
      </c>
      <c r="H46" s="174"/>
      <c r="I46" s="174"/>
      <c r="L46" s="426" t="str">
        <f t="shared" si="2"/>
        <v>A1221</v>
      </c>
      <c r="M46" s="179" t="str">
        <f t="shared" si="5"/>
        <v xml:space="preserve">A1221:  Other social contributions : Employee contributions </v>
      </c>
      <c r="N46" s="426" t="str">
        <f t="shared" si="3"/>
        <v>C1221</v>
      </c>
      <c r="O46" s="179" t="str">
        <f t="shared" si="0"/>
        <v xml:space="preserve">C1221:  Other social contributions : Employee contributions </v>
      </c>
      <c r="P46" s="179" t="str">
        <f t="shared" si="4"/>
        <v>1221: Other social contributions : Employee contributions</v>
      </c>
    </row>
    <row r="47" spans="1:16">
      <c r="A47" t="str">
        <f t="shared" si="1"/>
        <v xml:space="preserve">1222:  Other social contributions : Employer contributions </v>
      </c>
      <c r="B47" s="180"/>
      <c r="C47" s="181"/>
      <c r="D47" s="730">
        <v>1222</v>
      </c>
      <c r="E47" s="179" t="s">
        <v>142</v>
      </c>
      <c r="H47" s="174"/>
      <c r="I47" s="174"/>
      <c r="L47" s="426" t="str">
        <f t="shared" si="2"/>
        <v>A1222</v>
      </c>
      <c r="M47" s="179" t="str">
        <f t="shared" si="5"/>
        <v xml:space="preserve">A1222:  Other social contributions : Employer contributions </v>
      </c>
      <c r="N47" s="426" t="str">
        <f t="shared" si="3"/>
        <v>C1222</v>
      </c>
      <c r="O47" s="179" t="str">
        <f t="shared" si="0"/>
        <v xml:space="preserve">C1222:  Other social contributions : Employer contributions </v>
      </c>
      <c r="P47" s="179" t="str">
        <f t="shared" si="4"/>
        <v>1222: Other social contributions : Employer contributions</v>
      </c>
    </row>
    <row r="48" spans="1:16">
      <c r="A48" t="str">
        <f t="shared" si="1"/>
        <v xml:space="preserve">1223:  Other social contributions : Imputed contributions </v>
      </c>
      <c r="B48" s="185"/>
      <c r="C48" s="186"/>
      <c r="D48" s="733">
        <v>1223</v>
      </c>
      <c r="E48" s="187" t="s">
        <v>143</v>
      </c>
      <c r="H48" s="174"/>
      <c r="I48" s="174"/>
      <c r="L48" s="426" t="str">
        <f t="shared" si="2"/>
        <v>A1223</v>
      </c>
      <c r="M48" s="179" t="str">
        <f t="shared" si="5"/>
        <v xml:space="preserve">A1223:  Other social contributions : Imputed contributions </v>
      </c>
      <c r="N48" s="426" t="str">
        <f t="shared" si="3"/>
        <v>C1223</v>
      </c>
      <c r="O48" s="179" t="str">
        <f t="shared" si="0"/>
        <v xml:space="preserve">C1223:  Other social contributions : Imputed contributions </v>
      </c>
      <c r="P48" s="179" t="str">
        <f t="shared" si="4"/>
        <v>1223: Other social contributions : Imputed contributions</v>
      </c>
    </row>
    <row r="49" spans="1:16" ht="15">
      <c r="A49" t="str">
        <f t="shared" si="1"/>
        <v>13:  Grants [131 + 132 + 133]</v>
      </c>
      <c r="B49" s="175" t="s">
        <v>144</v>
      </c>
      <c r="C49" s="176" t="s">
        <v>145</v>
      </c>
      <c r="D49" s="729">
        <v>13</v>
      </c>
      <c r="E49" s="173" t="s">
        <v>146</v>
      </c>
      <c r="H49" s="174" t="s">
        <v>145</v>
      </c>
      <c r="I49" s="174" t="s">
        <v>147</v>
      </c>
      <c r="L49" s="425" t="str">
        <f t="shared" si="2"/>
        <v>A13</v>
      </c>
      <c r="M49" s="173" t="str">
        <f t="shared" si="5"/>
        <v>A13:  Grants [131 + 132 + 133]</v>
      </c>
      <c r="N49" s="425" t="str">
        <f t="shared" si="3"/>
        <v>C13</v>
      </c>
      <c r="O49" s="173" t="str">
        <f t="shared" si="0"/>
        <v>C13:  Grants [131 + 132 + 133]</v>
      </c>
      <c r="P49" s="173" t="str">
        <f t="shared" si="4"/>
        <v>13: Grants [131 + 132 + 133]</v>
      </c>
    </row>
    <row r="50" spans="1:16" ht="15">
      <c r="A50" t="str">
        <f t="shared" si="1"/>
        <v>131:  Grants from foreign governments [1311 + 1312]</v>
      </c>
      <c r="B50" s="175" t="s">
        <v>148</v>
      </c>
      <c r="C50" s="176">
        <v>17</v>
      </c>
      <c r="D50" s="729">
        <v>131</v>
      </c>
      <c r="E50" s="173" t="s">
        <v>149</v>
      </c>
      <c r="H50" s="174" t="s">
        <v>150</v>
      </c>
      <c r="I50" s="174" t="s">
        <v>151</v>
      </c>
      <c r="L50" s="425" t="str">
        <f t="shared" si="2"/>
        <v>A131</v>
      </c>
      <c r="M50" s="173" t="str">
        <f t="shared" si="5"/>
        <v>A131:  Grants from foreign governments [1311 + 1312]</v>
      </c>
      <c r="N50" s="425" t="str">
        <f t="shared" si="3"/>
        <v>C131</v>
      </c>
      <c r="O50" s="173" t="str">
        <f t="shared" si="0"/>
        <v>C131:  Grants from foreign governments [1311 + 1312]</v>
      </c>
      <c r="P50" s="173" t="str">
        <f t="shared" si="4"/>
        <v>131: Grants from foreign governments [1311 + 1312]</v>
      </c>
    </row>
    <row r="51" spans="1:16">
      <c r="A51" t="str">
        <f t="shared" si="1"/>
        <v xml:space="preserve">1311:  Grants from foreign governments: Current </v>
      </c>
      <c r="B51" s="177" t="s">
        <v>152</v>
      </c>
      <c r="C51" s="178">
        <v>17.100000000000001</v>
      </c>
      <c r="D51" s="730">
        <v>1311</v>
      </c>
      <c r="E51" s="179" t="s">
        <v>153</v>
      </c>
      <c r="H51" s="174" t="s">
        <v>154</v>
      </c>
      <c r="I51" s="174" t="s">
        <v>155</v>
      </c>
      <c r="L51" s="426" t="str">
        <f t="shared" si="2"/>
        <v>A1311</v>
      </c>
      <c r="M51" s="179" t="str">
        <f t="shared" si="5"/>
        <v xml:space="preserve">A1311:  Grants from foreign governments: Current </v>
      </c>
      <c r="N51" s="426" t="str">
        <f t="shared" si="3"/>
        <v>C1311</v>
      </c>
      <c r="O51" s="179" t="str">
        <f t="shared" si="0"/>
        <v xml:space="preserve">C1311:  Grants from foreign governments: Current </v>
      </c>
      <c r="P51" s="179" t="str">
        <f t="shared" si="4"/>
        <v>1311: Grants from foreign governments: Current</v>
      </c>
    </row>
    <row r="52" spans="1:16">
      <c r="A52" t="str">
        <f t="shared" si="1"/>
        <v xml:space="preserve">1312:  Grants from foreign governments: Capital </v>
      </c>
      <c r="B52" s="177" t="s">
        <v>156</v>
      </c>
      <c r="C52" s="178">
        <v>17.2</v>
      </c>
      <c r="D52" s="730">
        <v>1312</v>
      </c>
      <c r="E52" s="179" t="s">
        <v>157</v>
      </c>
      <c r="H52" s="174" t="s">
        <v>158</v>
      </c>
      <c r="I52" s="174" t="s">
        <v>159</v>
      </c>
      <c r="L52" s="426" t="str">
        <f t="shared" si="2"/>
        <v>A1312</v>
      </c>
      <c r="M52" s="179" t="str">
        <f t="shared" si="5"/>
        <v xml:space="preserve">A1312:  Grants from foreign governments: Capital </v>
      </c>
      <c r="N52" s="426" t="str">
        <f t="shared" si="3"/>
        <v>C1312</v>
      </c>
      <c r="O52" s="179" t="str">
        <f t="shared" si="0"/>
        <v xml:space="preserve">C1312:  Grants from foreign governments: Capital </v>
      </c>
      <c r="P52" s="179" t="str">
        <f t="shared" si="4"/>
        <v>1312: Grants from foreign governments: Capital</v>
      </c>
    </row>
    <row r="53" spans="1:16" ht="15">
      <c r="A53" t="str">
        <f t="shared" si="1"/>
        <v>132:  Grants from international organizations [1321 + 1322]</v>
      </c>
      <c r="B53" s="175" t="s">
        <v>160</v>
      </c>
      <c r="C53" s="176">
        <v>19</v>
      </c>
      <c r="D53" s="729">
        <v>132</v>
      </c>
      <c r="E53" s="173" t="s">
        <v>838</v>
      </c>
      <c r="H53" s="174" t="s">
        <v>839</v>
      </c>
      <c r="I53" s="174" t="s">
        <v>840</v>
      </c>
      <c r="L53" s="425" t="str">
        <f t="shared" si="2"/>
        <v>A132</v>
      </c>
      <c r="M53" s="173" t="str">
        <f t="shared" si="5"/>
        <v>A132:  Grants from international organizations [1321 + 1322]</v>
      </c>
      <c r="N53" s="425" t="str">
        <f t="shared" si="3"/>
        <v>C132</v>
      </c>
      <c r="O53" s="173" t="str">
        <f t="shared" si="0"/>
        <v>C132:  Grants from international organizations [1321 + 1322]</v>
      </c>
      <c r="P53" s="173" t="str">
        <f t="shared" si="4"/>
        <v>132: Grants from international organizations [1321 + 1322]</v>
      </c>
    </row>
    <row r="54" spans="1:16">
      <c r="A54" t="str">
        <f t="shared" si="1"/>
        <v xml:space="preserve">1321:  Grants from international organizations: Current </v>
      </c>
      <c r="B54" s="177" t="s">
        <v>841</v>
      </c>
      <c r="C54" s="178">
        <v>19.100000000000001</v>
      </c>
      <c r="D54" s="730">
        <v>1321</v>
      </c>
      <c r="E54" s="179" t="s">
        <v>842</v>
      </c>
      <c r="H54" s="174" t="s">
        <v>843</v>
      </c>
      <c r="I54" s="174" t="s">
        <v>155</v>
      </c>
      <c r="L54" s="426" t="str">
        <f t="shared" si="2"/>
        <v>A1321</v>
      </c>
      <c r="M54" s="179" t="str">
        <f t="shared" si="5"/>
        <v xml:space="preserve">A1321:  Grants from international organizations: Current </v>
      </c>
      <c r="N54" s="426" t="str">
        <f t="shared" si="3"/>
        <v>C1321</v>
      </c>
      <c r="O54" s="179" t="str">
        <f t="shared" si="0"/>
        <v xml:space="preserve">C1321:  Grants from international organizations: Current </v>
      </c>
      <c r="P54" s="179" t="str">
        <f t="shared" si="4"/>
        <v>1321: Grants from international organizations: Current</v>
      </c>
    </row>
    <row r="55" spans="1:16">
      <c r="A55" t="str">
        <f t="shared" si="1"/>
        <v xml:space="preserve">1322:  Grants from international organizations: Capital </v>
      </c>
      <c r="B55" s="177" t="s">
        <v>844</v>
      </c>
      <c r="C55" s="178">
        <v>19.2</v>
      </c>
      <c r="D55" s="730">
        <v>1322</v>
      </c>
      <c r="E55" s="179" t="s">
        <v>703</v>
      </c>
      <c r="H55" s="174" t="s">
        <v>704</v>
      </c>
      <c r="I55" s="174" t="s">
        <v>159</v>
      </c>
      <c r="L55" s="426" t="str">
        <f t="shared" si="2"/>
        <v>A1322</v>
      </c>
      <c r="M55" s="179" t="str">
        <f t="shared" si="5"/>
        <v xml:space="preserve">A1322:  Grants from international organizations: Capital </v>
      </c>
      <c r="N55" s="426" t="str">
        <f t="shared" si="3"/>
        <v>C1322</v>
      </c>
      <c r="O55" s="179" t="str">
        <f t="shared" si="0"/>
        <v xml:space="preserve">C1322:  Grants from international organizations: Capital </v>
      </c>
      <c r="P55" s="179" t="str">
        <f t="shared" si="4"/>
        <v>1322: Grants from international organizations: Capital</v>
      </c>
    </row>
    <row r="56" spans="1:16" ht="15">
      <c r="A56" t="str">
        <f t="shared" si="1"/>
        <v>133:  Grants from other general government units [1331 + 1332]</v>
      </c>
      <c r="B56" s="175" t="s">
        <v>705</v>
      </c>
      <c r="C56" s="176">
        <v>18</v>
      </c>
      <c r="D56" s="729">
        <v>133</v>
      </c>
      <c r="E56" s="173" t="s">
        <v>706</v>
      </c>
      <c r="H56" s="174" t="s">
        <v>707</v>
      </c>
      <c r="I56" s="174" t="s">
        <v>708</v>
      </c>
      <c r="L56" s="425" t="str">
        <f t="shared" si="2"/>
        <v>A133</v>
      </c>
      <c r="M56" s="173" t="str">
        <f t="shared" si="5"/>
        <v>A133:  Grants from other general government units [1331 + 1332]</v>
      </c>
      <c r="N56" s="425" t="str">
        <f t="shared" si="3"/>
        <v>C133</v>
      </c>
      <c r="O56" s="173" t="str">
        <f t="shared" si="0"/>
        <v>C133:  Grants from other general government units [1331 + 1332]</v>
      </c>
      <c r="P56" s="173" t="str">
        <f t="shared" si="4"/>
        <v>133: Grants from other general government units [1331 + 1332]</v>
      </c>
    </row>
    <row r="57" spans="1:16">
      <c r="A57" t="str">
        <f t="shared" si="1"/>
        <v xml:space="preserve">1331:  Grants from other general government units: Current </v>
      </c>
      <c r="B57" s="177" t="s">
        <v>709</v>
      </c>
      <c r="C57" s="178">
        <v>18.100000000000001</v>
      </c>
      <c r="D57" s="730">
        <v>1331</v>
      </c>
      <c r="E57" s="179" t="s">
        <v>710</v>
      </c>
      <c r="H57" s="174" t="s">
        <v>711</v>
      </c>
      <c r="I57" s="174" t="s">
        <v>155</v>
      </c>
      <c r="L57" s="426" t="str">
        <f t="shared" si="2"/>
        <v>A1331</v>
      </c>
      <c r="M57" s="179" t="str">
        <f t="shared" si="5"/>
        <v xml:space="preserve">A1331:  Grants from other general government units: Current </v>
      </c>
      <c r="N57" s="426" t="str">
        <f t="shared" si="3"/>
        <v>C1331</v>
      </c>
      <c r="O57" s="179" t="str">
        <f t="shared" si="0"/>
        <v xml:space="preserve">C1331:  Grants from other general government units: Current </v>
      </c>
      <c r="P57" s="179" t="str">
        <f t="shared" si="4"/>
        <v>1331: Grants from other general government units: Current</v>
      </c>
    </row>
    <row r="58" spans="1:16">
      <c r="A58" t="str">
        <f t="shared" si="1"/>
        <v xml:space="preserve">1332:  Grants from other general government units: Capital </v>
      </c>
      <c r="B58" s="188" t="s">
        <v>712</v>
      </c>
      <c r="C58" s="189">
        <v>18.2</v>
      </c>
      <c r="D58" s="733">
        <v>1332</v>
      </c>
      <c r="E58" s="187" t="s">
        <v>713</v>
      </c>
      <c r="H58" s="174" t="s">
        <v>714</v>
      </c>
      <c r="I58" s="174" t="s">
        <v>159</v>
      </c>
      <c r="L58" s="426" t="str">
        <f t="shared" si="2"/>
        <v>A1332</v>
      </c>
      <c r="M58" s="179" t="str">
        <f t="shared" si="5"/>
        <v xml:space="preserve">A1332:  Grants from other general government units: Capital </v>
      </c>
      <c r="N58" s="426" t="str">
        <f t="shared" si="3"/>
        <v>C1332</v>
      </c>
      <c r="O58" s="179" t="str">
        <f t="shared" si="0"/>
        <v xml:space="preserve">C1332:  Grants from other general government units: Capital </v>
      </c>
      <c r="P58" s="179" t="str">
        <f t="shared" si="4"/>
        <v>1332: Grants from other general government units: Capital</v>
      </c>
    </row>
    <row r="59" spans="1:16" ht="15">
      <c r="A59" t="str">
        <f t="shared" si="1"/>
        <v>14:  Other revenue [141 + 142 + 143 + 144 + 145]</v>
      </c>
      <c r="B59" s="175" t="s">
        <v>715</v>
      </c>
      <c r="C59" s="176" t="s">
        <v>716</v>
      </c>
      <c r="D59" s="729">
        <v>14</v>
      </c>
      <c r="E59" s="173" t="s">
        <v>717</v>
      </c>
      <c r="H59" s="174" t="s">
        <v>716</v>
      </c>
      <c r="I59" s="174" t="s">
        <v>718</v>
      </c>
      <c r="L59" s="425" t="str">
        <f t="shared" si="2"/>
        <v>A14</v>
      </c>
      <c r="M59" s="173" t="str">
        <f t="shared" si="5"/>
        <v>A14:  Other revenue [141 + 142 + 143 + 144 + 145]</v>
      </c>
      <c r="N59" s="425" t="str">
        <f t="shared" si="3"/>
        <v>C14</v>
      </c>
      <c r="O59" s="173" t="str">
        <f t="shared" si="0"/>
        <v>C14:  Other revenue [141 + 142 + 143 + 144 + 145]</v>
      </c>
      <c r="P59" s="173" t="str">
        <f t="shared" si="4"/>
        <v>14: Other revenue [141 + 142 + 143 + 144 + 145]</v>
      </c>
    </row>
    <row r="60" spans="1:16" ht="15">
      <c r="A60" t="str">
        <f t="shared" si="1"/>
        <v>141:  Other revenue: Property income [1411 + 1412 + 1413 + 1414 + 1415]</v>
      </c>
      <c r="B60" s="175" t="s">
        <v>719</v>
      </c>
      <c r="C60" s="176">
        <v>8</v>
      </c>
      <c r="D60" s="729">
        <v>141</v>
      </c>
      <c r="E60" s="173" t="s">
        <v>720</v>
      </c>
      <c r="H60" s="174" t="s">
        <v>721</v>
      </c>
      <c r="I60" s="174" t="s">
        <v>722</v>
      </c>
      <c r="L60" s="425" t="str">
        <f t="shared" si="2"/>
        <v>A141</v>
      </c>
      <c r="M60" s="173" t="str">
        <f t="shared" si="5"/>
        <v>A141:  Other revenue: Property income [1411 + 1412 + 1413 + 1414 + 1415]</v>
      </c>
      <c r="N60" s="425" t="str">
        <f t="shared" si="3"/>
        <v>C141</v>
      </c>
      <c r="O60" s="173" t="str">
        <f t="shared" si="0"/>
        <v>C141:  Other revenue: Property income [1411 + 1412 + 1413 + 1414 + 1415]</v>
      </c>
      <c r="P60" s="173" t="str">
        <f t="shared" si="4"/>
        <v>141: Other revenue: Property income [1411 + 1412 + 1413 + 1414 + 1415]</v>
      </c>
    </row>
    <row r="61" spans="1:16">
      <c r="A61" t="str">
        <f t="shared" si="1"/>
        <v xml:space="preserve">1411:  Other revenue: Property income: Interest </v>
      </c>
      <c r="B61" s="180"/>
      <c r="C61" s="181"/>
      <c r="D61" s="730">
        <v>1411</v>
      </c>
      <c r="E61" s="179" t="s">
        <v>723</v>
      </c>
      <c r="H61" s="174"/>
      <c r="I61" s="174"/>
      <c r="L61" s="426" t="str">
        <f t="shared" si="2"/>
        <v>A1411</v>
      </c>
      <c r="M61" s="179" t="str">
        <f t="shared" si="5"/>
        <v xml:space="preserve">A1411:  Other revenue: Property income: Interest </v>
      </c>
      <c r="N61" s="426" t="str">
        <f t="shared" si="3"/>
        <v>C1411</v>
      </c>
      <c r="O61" s="179" t="str">
        <f t="shared" si="0"/>
        <v xml:space="preserve">C1411:  Other revenue: Property income: Interest </v>
      </c>
      <c r="P61" s="179" t="str">
        <f t="shared" si="4"/>
        <v>1411: Other revenue: Property income: Interest</v>
      </c>
    </row>
    <row r="62" spans="1:16">
      <c r="A62" t="str">
        <f t="shared" si="1"/>
        <v xml:space="preserve">1412:  Other revenue: Property income: Dividends </v>
      </c>
      <c r="B62" s="180"/>
      <c r="C62" s="181"/>
      <c r="D62" s="730">
        <v>1412</v>
      </c>
      <c r="E62" s="179" t="s">
        <v>724</v>
      </c>
      <c r="H62" s="174"/>
      <c r="I62" s="174"/>
      <c r="L62" s="426" t="str">
        <f t="shared" si="2"/>
        <v>A1412</v>
      </c>
      <c r="M62" s="179" t="str">
        <f t="shared" si="5"/>
        <v xml:space="preserve">A1412:  Other revenue: Property income: Dividends </v>
      </c>
      <c r="N62" s="426" t="str">
        <f t="shared" si="3"/>
        <v>C1412</v>
      </c>
      <c r="O62" s="179" t="str">
        <f t="shared" si="0"/>
        <v xml:space="preserve">C1412:  Other revenue: Property income: Dividends </v>
      </c>
      <c r="P62" s="179" t="str">
        <f t="shared" si="4"/>
        <v>1412: Other revenue: Property income: Dividends</v>
      </c>
    </row>
    <row r="63" spans="1:16">
      <c r="A63" t="str">
        <f t="shared" si="1"/>
        <v xml:space="preserve">1413:  Other revenue: Property income: Withdrawals from income of quasi-corporations </v>
      </c>
      <c r="B63" s="180"/>
      <c r="C63" s="181"/>
      <c r="D63" s="730">
        <v>1413</v>
      </c>
      <c r="E63" s="179" t="s">
        <v>725</v>
      </c>
      <c r="H63" s="174"/>
      <c r="I63" s="174"/>
      <c r="L63" s="426" t="str">
        <f t="shared" si="2"/>
        <v>A1413</v>
      </c>
      <c r="M63" s="179" t="str">
        <f t="shared" si="5"/>
        <v xml:space="preserve">A1413:  Other revenue: Property income: Withdrawals from income of quasi-corporations </v>
      </c>
      <c r="N63" s="426" t="str">
        <f t="shared" si="3"/>
        <v>C1413</v>
      </c>
      <c r="O63" s="179" t="str">
        <f t="shared" si="0"/>
        <v xml:space="preserve">C1413:  Other revenue: Property income: Withdrawals from income of quasi-corporations </v>
      </c>
      <c r="P63" s="179" t="str">
        <f t="shared" si="4"/>
        <v>1413: Other revenue: Property income: Withdrawals from income of quasi-corporations</v>
      </c>
    </row>
    <row r="64" spans="1:16">
      <c r="A64" t="str">
        <f t="shared" si="1"/>
        <v xml:space="preserve">1414:  Other revenue: Property income: Property income attrib to insurance policyholders </v>
      </c>
      <c r="B64" s="180"/>
      <c r="C64" s="181"/>
      <c r="D64" s="730">
        <v>1414</v>
      </c>
      <c r="E64" s="179" t="s">
        <v>726</v>
      </c>
      <c r="H64" s="174"/>
      <c r="I64" s="174"/>
      <c r="L64" s="426" t="str">
        <f t="shared" si="2"/>
        <v>A1414</v>
      </c>
      <c r="M64" s="179" t="str">
        <f t="shared" si="5"/>
        <v xml:space="preserve">A1414:  Other revenue: Property income: Property income attrib to insurance policyholders </v>
      </c>
      <c r="N64" s="426" t="str">
        <f t="shared" si="3"/>
        <v>C1414</v>
      </c>
      <c r="O64" s="179" t="str">
        <f t="shared" si="0"/>
        <v xml:space="preserve">C1414:  Other revenue: Property income: Property income attrib to insurance policyholders </v>
      </c>
      <c r="P64" s="179" t="str">
        <f t="shared" si="4"/>
        <v>1414: Other revenue: Property income: Property income attrib to insurance policyholders</v>
      </c>
    </row>
    <row r="65" spans="1:16">
      <c r="A65" t="str">
        <f t="shared" si="1"/>
        <v xml:space="preserve">1415:  Other revenue: Property income: Rent </v>
      </c>
      <c r="B65" s="180"/>
      <c r="C65" s="181"/>
      <c r="D65" s="730">
        <v>1415</v>
      </c>
      <c r="E65" s="179" t="s">
        <v>727</v>
      </c>
      <c r="H65" s="174"/>
      <c r="I65" s="174"/>
      <c r="L65" s="426" t="str">
        <f t="shared" si="2"/>
        <v>A1415</v>
      </c>
      <c r="M65" s="179" t="str">
        <f t="shared" si="5"/>
        <v xml:space="preserve">A1415:  Other revenue: Property income: Rent </v>
      </c>
      <c r="N65" s="426" t="str">
        <f t="shared" si="3"/>
        <v>C1415</v>
      </c>
      <c r="O65" s="179" t="str">
        <f t="shared" si="0"/>
        <v xml:space="preserve">C1415:  Other revenue: Property income: Rent </v>
      </c>
      <c r="P65" s="179" t="str">
        <f t="shared" si="4"/>
        <v>1415: Other revenue: Property income: Rent</v>
      </c>
    </row>
    <row r="66" spans="1:16" ht="15">
      <c r="A66" t="str">
        <f t="shared" si="1"/>
        <v>142:  Other revenue: Sales of goods and services [1421 + 1422 + 1423 + 1424]</v>
      </c>
      <c r="B66" s="175" t="s">
        <v>728</v>
      </c>
      <c r="C66" s="176">
        <v>9</v>
      </c>
      <c r="D66" s="729">
        <v>142</v>
      </c>
      <c r="E66" s="173" t="s">
        <v>729</v>
      </c>
      <c r="H66" s="174" t="s">
        <v>730</v>
      </c>
      <c r="I66" s="174" t="s">
        <v>731</v>
      </c>
      <c r="L66" s="425" t="str">
        <f t="shared" si="2"/>
        <v>A142</v>
      </c>
      <c r="M66" s="173" t="str">
        <f t="shared" si="5"/>
        <v>A142:  Other revenue: Sales of goods and services [1421 + 1422 + 1423 + 1424]</v>
      </c>
      <c r="N66" s="425" t="str">
        <f t="shared" si="3"/>
        <v>C142</v>
      </c>
      <c r="O66" s="173" t="str">
        <f t="shared" si="0"/>
        <v>C142:  Other revenue: Sales of goods and services [1421 + 1422 + 1423 + 1424]</v>
      </c>
      <c r="P66" s="173" t="str">
        <f t="shared" si="4"/>
        <v>142: Other revenue: Sales of goods and services [1421 + 1422 + 1423 + 1424]</v>
      </c>
    </row>
    <row r="67" spans="1:16">
      <c r="A67" t="str">
        <f t="shared" si="1"/>
        <v xml:space="preserve">1421:  Other revenue: Sales of goods and services: Sales of market establishments </v>
      </c>
      <c r="B67" s="180"/>
      <c r="C67" s="181"/>
      <c r="D67" s="730">
        <v>1421</v>
      </c>
      <c r="E67" s="179" t="s">
        <v>732</v>
      </c>
      <c r="H67" s="174"/>
      <c r="I67" s="174"/>
      <c r="L67" s="426" t="str">
        <f t="shared" si="2"/>
        <v>A1421</v>
      </c>
      <c r="M67" s="179" t="str">
        <f t="shared" si="5"/>
        <v xml:space="preserve">A1421:  Other revenue: Sales of goods and services: Sales of market establishments </v>
      </c>
      <c r="N67" s="426" t="str">
        <f t="shared" si="3"/>
        <v>C1421</v>
      </c>
      <c r="O67" s="179" t="str">
        <f t="shared" si="0"/>
        <v xml:space="preserve">C1421:  Other revenue: Sales of goods and services: Sales of market establishments </v>
      </c>
      <c r="P67" s="179" t="str">
        <f t="shared" si="4"/>
        <v>1421: Other revenue: Sales of goods and services: Sales of market establishments</v>
      </c>
    </row>
    <row r="68" spans="1:16">
      <c r="A68" t="str">
        <f t="shared" si="1"/>
        <v xml:space="preserve">1422:  Other revenue: Sales of goods and services: Administrative fees </v>
      </c>
      <c r="B68" s="190" t="s">
        <v>728</v>
      </c>
      <c r="C68" s="191"/>
      <c r="D68" s="730">
        <v>1422</v>
      </c>
      <c r="E68" s="179" t="s">
        <v>733</v>
      </c>
      <c r="H68" s="174" t="s">
        <v>730</v>
      </c>
      <c r="I68" s="174" t="s">
        <v>731</v>
      </c>
      <c r="L68" s="426" t="str">
        <f t="shared" si="2"/>
        <v>A1422</v>
      </c>
      <c r="M68" s="179" t="str">
        <f t="shared" si="5"/>
        <v xml:space="preserve">A1422:  Other revenue: Sales of goods and services: Administrative fees </v>
      </c>
      <c r="N68" s="426" t="str">
        <f t="shared" si="3"/>
        <v>C1422</v>
      </c>
      <c r="O68" s="179" t="str">
        <f t="shared" si="0"/>
        <v xml:space="preserve">C1422:  Other revenue: Sales of goods and services: Administrative fees </v>
      </c>
      <c r="P68" s="179" t="str">
        <f t="shared" ref="P68:P131" si="6">RIGHT(TRIM(M68),LEN(TRIM(M68))-1)</f>
        <v>1422: Other revenue: Sales of goods and services: Administrative fees</v>
      </c>
    </row>
    <row r="69" spans="1:16">
      <c r="A69" t="str">
        <f t="shared" ref="A69:A196" si="7">D69&amp;":  "&amp;E69</f>
        <v xml:space="preserve">1423:  Other revenue: Sales of goods and services: Incidental sales by nonmarket establishments </v>
      </c>
      <c r="B69" s="190"/>
      <c r="C69" s="191"/>
      <c r="D69" s="730">
        <v>1423</v>
      </c>
      <c r="E69" s="179" t="s">
        <v>734</v>
      </c>
      <c r="H69" s="174"/>
      <c r="I69" s="174"/>
      <c r="L69" s="426" t="str">
        <f t="shared" si="2"/>
        <v>A1423</v>
      </c>
      <c r="M69" s="179" t="str">
        <f t="shared" si="5"/>
        <v xml:space="preserve">A1423:  Other revenue: Sales of goods and services: Incidental sales by nonmarket establishments </v>
      </c>
      <c r="N69" s="426" t="str">
        <f t="shared" si="3"/>
        <v>C1423</v>
      </c>
      <c r="O69" s="179" t="str">
        <f t="shared" ref="O69:O162" si="8">N69&amp;":  "&amp;E69</f>
        <v xml:space="preserve">C1423:  Other revenue: Sales of goods and services: Incidental sales by nonmarket establishments </v>
      </c>
      <c r="P69" s="179" t="str">
        <f t="shared" si="6"/>
        <v>1423: Other revenue: Sales of goods and services: Incidental sales by nonmarket establishments</v>
      </c>
    </row>
    <row r="70" spans="1:16">
      <c r="A70" t="str">
        <f t="shared" si="7"/>
        <v xml:space="preserve">1424:  Other revenue: Sales of goods and services: Imputed sales of goods and services </v>
      </c>
      <c r="B70" s="180"/>
      <c r="C70" s="181"/>
      <c r="D70" s="730">
        <v>1424</v>
      </c>
      <c r="E70" s="179" t="s">
        <v>845</v>
      </c>
      <c r="H70" s="174"/>
      <c r="I70" s="174"/>
      <c r="L70" s="426" t="str">
        <f t="shared" ref="L70:L163" si="9">"A"&amp;""&amp;D70</f>
        <v>A1424</v>
      </c>
      <c r="M70" s="179" t="str">
        <f t="shared" si="5"/>
        <v xml:space="preserve">A1424:  Other revenue: Sales of goods and services: Imputed sales of goods and services </v>
      </c>
      <c r="N70" s="426" t="str">
        <f t="shared" ref="N70:N166" si="10">"C"&amp;""&amp;D70</f>
        <v>C1424</v>
      </c>
      <c r="O70" s="179" t="str">
        <f t="shared" si="8"/>
        <v xml:space="preserve">C1424:  Other revenue: Sales of goods and services: Imputed sales of goods and services </v>
      </c>
      <c r="P70" s="179" t="str">
        <f t="shared" si="6"/>
        <v>1424: Other revenue: Sales of goods and services: Imputed sales of goods and services</v>
      </c>
    </row>
    <row r="71" spans="1:16" ht="15">
      <c r="A71" t="str">
        <f t="shared" si="7"/>
        <v xml:space="preserve">143:  Other revenue: Fines, penalties, and forfeits </v>
      </c>
      <c r="B71" s="175" t="s">
        <v>846</v>
      </c>
      <c r="C71" s="176">
        <v>10</v>
      </c>
      <c r="D71" s="729">
        <v>143</v>
      </c>
      <c r="E71" s="173" t="s">
        <v>847</v>
      </c>
      <c r="H71" s="174" t="s">
        <v>848</v>
      </c>
      <c r="I71" s="174" t="s">
        <v>849</v>
      </c>
      <c r="L71" s="425" t="str">
        <f t="shared" si="9"/>
        <v>A143</v>
      </c>
      <c r="M71" s="173" t="str">
        <f t="shared" ref="M71:M163" si="11">L71&amp;":  "&amp;E71</f>
        <v xml:space="preserve">A143:  Other revenue: Fines, penalties, and forfeits </v>
      </c>
      <c r="N71" s="425" t="str">
        <f t="shared" si="10"/>
        <v>C143</v>
      </c>
      <c r="O71" s="173" t="str">
        <f t="shared" si="8"/>
        <v xml:space="preserve">C143:  Other revenue: Fines, penalties, and forfeits </v>
      </c>
      <c r="P71" s="173" t="str">
        <f t="shared" si="6"/>
        <v>143: Other revenue: Fines, penalties, and forfeits</v>
      </c>
    </row>
    <row r="72" spans="1:16" ht="15">
      <c r="A72" t="str">
        <f t="shared" si="7"/>
        <v>144:  Other revenue: Voluntary transfers other than grants [1441 + 1442]</v>
      </c>
      <c r="B72" s="175" t="s">
        <v>850</v>
      </c>
      <c r="C72" s="176">
        <v>16</v>
      </c>
      <c r="D72" s="729">
        <v>144</v>
      </c>
      <c r="E72" s="173" t="s">
        <v>851</v>
      </c>
      <c r="H72" s="174" t="s">
        <v>852</v>
      </c>
      <c r="I72" s="174" t="s">
        <v>853</v>
      </c>
      <c r="L72" s="425" t="str">
        <f t="shared" si="9"/>
        <v>A144</v>
      </c>
      <c r="M72" s="173" t="str">
        <f t="shared" si="11"/>
        <v>A144:  Other revenue: Voluntary transfers other than grants [1441 + 1442]</v>
      </c>
      <c r="N72" s="425" t="str">
        <f t="shared" si="10"/>
        <v>C144</v>
      </c>
      <c r="O72" s="173" t="str">
        <f t="shared" si="8"/>
        <v>C144:  Other revenue: Voluntary transfers other than grants [1441 + 1442]</v>
      </c>
      <c r="P72" s="173" t="str">
        <f t="shared" si="6"/>
        <v>144: Other revenue: Voluntary transfers other than grants [1441 + 1442]</v>
      </c>
    </row>
    <row r="73" spans="1:16">
      <c r="A73" t="str">
        <f t="shared" si="7"/>
        <v xml:space="preserve">1441:  Other revenue: Voluntary transfers other than grants:  Current </v>
      </c>
      <c r="B73" s="180"/>
      <c r="C73" s="181"/>
      <c r="D73" s="730">
        <v>1441</v>
      </c>
      <c r="E73" s="179" t="s">
        <v>854</v>
      </c>
      <c r="H73" s="174"/>
      <c r="I73" s="174"/>
      <c r="L73" s="426" t="str">
        <f t="shared" si="9"/>
        <v>A1441</v>
      </c>
      <c r="M73" s="179" t="str">
        <f t="shared" si="11"/>
        <v xml:space="preserve">A1441:  Other revenue: Voluntary transfers other than grants:  Current </v>
      </c>
      <c r="N73" s="426" t="str">
        <f t="shared" si="10"/>
        <v>C1441</v>
      </c>
      <c r="O73" s="179" t="str">
        <f t="shared" si="8"/>
        <v xml:space="preserve">C1441:  Other revenue: Voluntary transfers other than grants:  Current </v>
      </c>
      <c r="P73" s="179" t="str">
        <f t="shared" si="6"/>
        <v>1441: Other revenue: Voluntary transfers other than grants: Current</v>
      </c>
    </row>
    <row r="74" spans="1:16">
      <c r="A74" t="str">
        <f t="shared" si="7"/>
        <v xml:space="preserve">1442:  Other revenue: Voluntary transfers other than grants : Capital </v>
      </c>
      <c r="B74" s="177" t="s">
        <v>850</v>
      </c>
      <c r="C74" s="178"/>
      <c r="D74" s="730">
        <v>1442</v>
      </c>
      <c r="E74" s="179" t="s">
        <v>855</v>
      </c>
      <c r="H74" s="174" t="s">
        <v>852</v>
      </c>
      <c r="I74" s="174" t="s">
        <v>853</v>
      </c>
      <c r="L74" s="426" t="str">
        <f t="shared" si="9"/>
        <v>A1442</v>
      </c>
      <c r="M74" s="179" t="str">
        <f t="shared" si="11"/>
        <v xml:space="preserve">A1442:  Other revenue: Voluntary transfers other than grants : Capital </v>
      </c>
      <c r="N74" s="426" t="str">
        <f t="shared" si="10"/>
        <v>C1442</v>
      </c>
      <c r="O74" s="179" t="str">
        <f t="shared" si="8"/>
        <v xml:space="preserve">C1442:  Other revenue: Voluntary transfers other than grants : Capital </v>
      </c>
      <c r="P74" s="179" t="str">
        <f t="shared" si="6"/>
        <v>1442: Other revenue: Voluntary transfers other than grants : Capital</v>
      </c>
    </row>
    <row r="75" spans="1:16" ht="15.75" thickBot="1">
      <c r="A75" t="str">
        <f t="shared" si="7"/>
        <v xml:space="preserve">145:  Other revenue: Miscellaneous and unidentified revenue </v>
      </c>
      <c r="B75" s="192" t="s">
        <v>856</v>
      </c>
      <c r="C75" s="193">
        <v>12</v>
      </c>
      <c r="D75" s="734">
        <v>145</v>
      </c>
      <c r="E75" s="194" t="s">
        <v>857</v>
      </c>
      <c r="H75" s="174" t="s">
        <v>858</v>
      </c>
      <c r="I75" s="174" t="s">
        <v>859</v>
      </c>
      <c r="L75" s="440" t="str">
        <f t="shared" si="9"/>
        <v>A145</v>
      </c>
      <c r="M75" s="441" t="str">
        <f t="shared" si="11"/>
        <v xml:space="preserve">A145:  Other revenue: Miscellaneous and unidentified revenue </v>
      </c>
      <c r="N75" s="440" t="str">
        <f t="shared" si="10"/>
        <v>C145</v>
      </c>
      <c r="O75" s="441" t="str">
        <f t="shared" si="8"/>
        <v xml:space="preserve">C145:  Other revenue: Miscellaneous and unidentified revenue </v>
      </c>
      <c r="P75" s="441" t="str">
        <f t="shared" si="6"/>
        <v>145: Other revenue: Miscellaneous and unidentified revenue</v>
      </c>
    </row>
    <row r="76" spans="1:16" ht="15">
      <c r="A76" t="str">
        <f t="shared" si="7"/>
        <v>2:  EXPENSE [21 + 22 + 23 + 24 + 25 + 26 + 27 + 28]</v>
      </c>
      <c r="B76" s="195"/>
      <c r="C76" s="196"/>
      <c r="D76" s="728">
        <v>2</v>
      </c>
      <c r="E76" s="197" t="s">
        <v>860</v>
      </c>
      <c r="F76" t="s">
        <v>861</v>
      </c>
      <c r="G76" t="s">
        <v>862</v>
      </c>
      <c r="H76" s="174"/>
      <c r="I76" s="174"/>
      <c r="L76" s="427" t="str">
        <f t="shared" si="9"/>
        <v>A2</v>
      </c>
      <c r="M76" s="200" t="str">
        <f t="shared" si="11"/>
        <v>A2:  EXPENSE [21 + 22 + 23 + 24 + 25 + 26 + 27 + 28]</v>
      </c>
      <c r="N76" s="427" t="str">
        <f t="shared" si="10"/>
        <v>C2</v>
      </c>
      <c r="O76" s="200" t="str">
        <f t="shared" si="8"/>
        <v>C2:  EXPENSE [21 + 22 + 23 + 24 + 25 + 26 + 27 + 28]</v>
      </c>
      <c r="P76" s="200" t="str">
        <f t="shared" si="6"/>
        <v>2: EXPENSE [21 + 22 + 23 + 24 + 25 + 26 + 27 + 28]</v>
      </c>
    </row>
    <row r="77" spans="1:16" ht="15">
      <c r="A77" t="str">
        <f t="shared" si="7"/>
        <v>21:  Compensation of employees [211 + 212]</v>
      </c>
      <c r="B77" s="198"/>
      <c r="C77" s="199"/>
      <c r="D77" s="729">
        <v>21</v>
      </c>
      <c r="E77" s="200" t="s">
        <v>1490</v>
      </c>
      <c r="F77" t="s">
        <v>1491</v>
      </c>
      <c r="H77" s="174"/>
      <c r="I77" s="174"/>
      <c r="L77" s="427" t="str">
        <f t="shared" si="9"/>
        <v>A21</v>
      </c>
      <c r="M77" s="200" t="str">
        <f t="shared" si="11"/>
        <v>A21:  Compensation of employees [211 + 212]</v>
      </c>
      <c r="N77" s="427" t="str">
        <f t="shared" si="10"/>
        <v>C21</v>
      </c>
      <c r="O77" s="200" t="str">
        <f t="shared" si="8"/>
        <v>C21:  Compensation of employees [211 + 212]</v>
      </c>
      <c r="P77" s="200" t="str">
        <f t="shared" si="6"/>
        <v>21: Compensation of employees [211 + 212]</v>
      </c>
    </row>
    <row r="78" spans="1:16">
      <c r="A78" t="str">
        <f t="shared" si="7"/>
        <v>211:  Compensation of employees: Wages and salaries [2111 + 2112]</v>
      </c>
      <c r="B78" s="177" t="s">
        <v>1492</v>
      </c>
      <c r="C78" s="178"/>
      <c r="D78" s="730">
        <v>211</v>
      </c>
      <c r="E78" s="179" t="s">
        <v>2390</v>
      </c>
      <c r="H78" s="174" t="s">
        <v>1584</v>
      </c>
      <c r="I78" s="174" t="s">
        <v>1493</v>
      </c>
      <c r="L78" s="426" t="str">
        <f t="shared" si="9"/>
        <v>A211</v>
      </c>
      <c r="M78" s="179" t="str">
        <f t="shared" si="11"/>
        <v>A211:  Compensation of employees: Wages and salaries [2111 + 2112]</v>
      </c>
      <c r="N78" s="426" t="str">
        <f t="shared" si="10"/>
        <v>C211</v>
      </c>
      <c r="O78" s="179" t="str">
        <f t="shared" si="8"/>
        <v>C211:  Compensation of employees: Wages and salaries [2111 + 2112]</v>
      </c>
      <c r="P78" s="179" t="str">
        <f t="shared" si="6"/>
        <v>211: Compensation of employees: Wages and salaries [2111 + 2112]</v>
      </c>
    </row>
    <row r="79" spans="1:16" s="529" customFormat="1">
      <c r="A79" s="529" t="str">
        <f t="shared" si="7"/>
        <v>2111:  Compensation of employees: Wages and salaries in cash</v>
      </c>
      <c r="B79" s="530"/>
      <c r="C79" s="531"/>
      <c r="D79" s="732">
        <v>2111</v>
      </c>
      <c r="E79" s="532" t="s">
        <v>1662</v>
      </c>
      <c r="H79" s="533"/>
      <c r="I79" s="533"/>
      <c r="J79"/>
      <c r="L79" s="534" t="str">
        <f>"A"&amp;""&amp;D79</f>
        <v>A2111</v>
      </c>
      <c r="M79" s="532" t="str">
        <f>L79&amp;":  "&amp;E79</f>
        <v>A2111:  Compensation of employees: Wages and salaries in cash</v>
      </c>
      <c r="N79" s="534" t="str">
        <f>"C"&amp;""&amp;D79</f>
        <v>C2111</v>
      </c>
      <c r="O79" s="532" t="str">
        <f>N79&amp;":  "&amp;E79</f>
        <v>C2111:  Compensation of employees: Wages and salaries in cash</v>
      </c>
      <c r="P79" s="532" t="str">
        <f t="shared" si="6"/>
        <v>2111: Compensation of employees: Wages and salaries in cash</v>
      </c>
    </row>
    <row r="80" spans="1:16" s="529" customFormat="1">
      <c r="B80" s="530"/>
      <c r="C80" s="531"/>
      <c r="D80" s="732">
        <v>2112</v>
      </c>
      <c r="E80" s="532" t="s">
        <v>1663</v>
      </c>
      <c r="H80" s="533"/>
      <c r="I80" s="533"/>
      <c r="J80"/>
      <c r="L80" s="534" t="str">
        <f>"A"&amp;""&amp;D80</f>
        <v>A2112</v>
      </c>
      <c r="M80" s="532" t="str">
        <f>L80&amp;":  "&amp;E80</f>
        <v>A2112:  Compensation of employees: Wages and salaries in kind</v>
      </c>
      <c r="N80" s="534" t="str">
        <f>"C"&amp;""&amp;D80</f>
        <v>C2112</v>
      </c>
      <c r="O80" s="532" t="str">
        <f>N80&amp;":  "&amp;E80</f>
        <v>C2112:  Compensation of employees: Wages and salaries in kind</v>
      </c>
      <c r="P80" s="532" t="str">
        <f t="shared" si="6"/>
        <v>2112: Compensation of employees: Wages and salaries in kind</v>
      </c>
    </row>
    <row r="81" spans="1:16">
      <c r="A81" t="str">
        <f t="shared" si="7"/>
        <v>212:  Compensation of employees: Social contributions [2121 + 2122]</v>
      </c>
      <c r="B81" s="177" t="s">
        <v>1494</v>
      </c>
      <c r="C81" s="178"/>
      <c r="D81" s="730">
        <v>212</v>
      </c>
      <c r="E81" s="179" t="s">
        <v>1495</v>
      </c>
      <c r="H81" s="174" t="s">
        <v>1588</v>
      </c>
      <c r="I81" s="174" t="s">
        <v>1496</v>
      </c>
      <c r="L81" s="426" t="str">
        <f t="shared" si="9"/>
        <v>A212</v>
      </c>
      <c r="M81" s="179" t="str">
        <f t="shared" si="11"/>
        <v>A212:  Compensation of employees: Social contributions [2121 + 2122]</v>
      </c>
      <c r="N81" s="426" t="str">
        <f t="shared" si="10"/>
        <v>C212</v>
      </c>
      <c r="O81" s="179" t="str">
        <f t="shared" si="8"/>
        <v>C212:  Compensation of employees: Social contributions [2121 + 2122]</v>
      </c>
      <c r="P81" s="179" t="str">
        <f t="shared" si="6"/>
        <v>212: Compensation of employees: Social contributions [2121 + 2122]</v>
      </c>
    </row>
    <row r="82" spans="1:16">
      <c r="A82" t="str">
        <f t="shared" si="7"/>
        <v xml:space="preserve">2121:  Compensation of employees: Actual social contributions </v>
      </c>
      <c r="B82" s="177" t="s">
        <v>1494</v>
      </c>
      <c r="C82" s="178"/>
      <c r="D82" s="730">
        <v>2121</v>
      </c>
      <c r="E82" s="179" t="s">
        <v>1497</v>
      </c>
      <c r="H82" s="174" t="s">
        <v>1588</v>
      </c>
      <c r="I82" s="174" t="s">
        <v>1496</v>
      </c>
      <c r="L82" s="426" t="str">
        <f t="shared" si="9"/>
        <v>A2121</v>
      </c>
      <c r="M82" s="179" t="str">
        <f t="shared" si="11"/>
        <v xml:space="preserve">A2121:  Compensation of employees: Actual social contributions </v>
      </c>
      <c r="N82" s="426" t="str">
        <f t="shared" si="10"/>
        <v>C2121</v>
      </c>
      <c r="O82" s="179" t="str">
        <f t="shared" si="8"/>
        <v xml:space="preserve">C2121:  Compensation of employees: Actual social contributions </v>
      </c>
      <c r="P82" s="179" t="str">
        <f t="shared" si="6"/>
        <v>2121: Compensation of employees: Actual social contributions</v>
      </c>
    </row>
    <row r="83" spans="1:16">
      <c r="A83" t="str">
        <f t="shared" si="7"/>
        <v xml:space="preserve">2122:  Compensation of employees: Imputed social contributions </v>
      </c>
      <c r="B83" s="180"/>
      <c r="C83" s="181"/>
      <c r="D83" s="730">
        <v>2122</v>
      </c>
      <c r="E83" s="179" t="s">
        <v>1498</v>
      </c>
      <c r="H83" s="174"/>
      <c r="I83" s="174"/>
      <c r="L83" s="426" t="str">
        <f t="shared" si="9"/>
        <v>A2122</v>
      </c>
      <c r="M83" s="179" t="str">
        <f t="shared" si="11"/>
        <v xml:space="preserve">A2122:  Compensation of employees: Imputed social contributions </v>
      </c>
      <c r="N83" s="426" t="str">
        <f t="shared" si="10"/>
        <v>C2122</v>
      </c>
      <c r="O83" s="179" t="str">
        <f t="shared" si="8"/>
        <v xml:space="preserve">C2122:  Compensation of employees: Imputed social contributions </v>
      </c>
      <c r="P83" s="179" t="str">
        <f t="shared" si="6"/>
        <v>2122: Compensation of employees: Imputed social contributions</v>
      </c>
    </row>
    <row r="84" spans="1:16" ht="15">
      <c r="A84" t="str">
        <f t="shared" si="7"/>
        <v xml:space="preserve">22:  Use of goods and services </v>
      </c>
      <c r="B84" s="201" t="s">
        <v>1499</v>
      </c>
      <c r="C84" s="202"/>
      <c r="D84" s="729">
        <v>22</v>
      </c>
      <c r="E84" s="200" t="s">
        <v>1500</v>
      </c>
      <c r="H84" s="174" t="s">
        <v>1592</v>
      </c>
      <c r="I84" s="174" t="s">
        <v>1501</v>
      </c>
      <c r="L84" s="427" t="str">
        <f t="shared" si="9"/>
        <v>A22</v>
      </c>
      <c r="M84" s="200" t="str">
        <f t="shared" si="11"/>
        <v xml:space="preserve">A22:  Use of goods and services </v>
      </c>
      <c r="N84" s="486" t="str">
        <f t="shared" si="10"/>
        <v>C22</v>
      </c>
      <c r="O84" s="487" t="s">
        <v>172</v>
      </c>
      <c r="P84" s="487" t="str">
        <f t="shared" si="6"/>
        <v>22: Use of goods and services</v>
      </c>
    </row>
    <row r="85" spans="1:16" ht="15">
      <c r="A85" t="str">
        <f t="shared" si="7"/>
        <v xml:space="preserve">23:  Consumption of fixed capital </v>
      </c>
      <c r="B85" s="203"/>
      <c r="C85" s="204"/>
      <c r="D85" s="729">
        <v>23</v>
      </c>
      <c r="E85" s="200" t="s">
        <v>1502</v>
      </c>
      <c r="H85" s="174"/>
      <c r="I85" s="174"/>
      <c r="L85" s="427" t="str">
        <f t="shared" si="9"/>
        <v>A23</v>
      </c>
      <c r="M85" s="200" t="str">
        <f t="shared" si="11"/>
        <v xml:space="preserve">A23:  Consumption of fixed capital </v>
      </c>
      <c r="N85" s="486" t="str">
        <f t="shared" si="10"/>
        <v>C23</v>
      </c>
      <c r="O85" s="487" t="s">
        <v>127</v>
      </c>
      <c r="P85" s="487" t="str">
        <f t="shared" si="6"/>
        <v>23: Consumption of fixed capital</v>
      </c>
    </row>
    <row r="86" spans="1:16" ht="15">
      <c r="A86" t="str">
        <f t="shared" si="7"/>
        <v>24:  Interest [241 + 242 + 243]</v>
      </c>
      <c r="B86" s="201" t="s">
        <v>1503</v>
      </c>
      <c r="C86" s="202"/>
      <c r="D86" s="729">
        <v>24</v>
      </c>
      <c r="E86" s="200" t="s">
        <v>1504</v>
      </c>
      <c r="H86" s="174" t="s">
        <v>1088</v>
      </c>
      <c r="I86" s="174" t="s">
        <v>1505</v>
      </c>
      <c r="L86" s="427" t="str">
        <f t="shared" si="9"/>
        <v>A24</v>
      </c>
      <c r="M86" s="200" t="str">
        <f t="shared" si="11"/>
        <v>A24:  Interest [241 + 242 + 243]</v>
      </c>
      <c r="N86" s="427" t="str">
        <f t="shared" si="10"/>
        <v>C24</v>
      </c>
      <c r="O86" s="200" t="str">
        <f t="shared" si="8"/>
        <v>C24:  Interest [241 + 242 + 243]</v>
      </c>
      <c r="P86" s="200" t="str">
        <f t="shared" si="6"/>
        <v>24: Interest [241 + 242 + 243]</v>
      </c>
    </row>
    <row r="87" spans="1:16">
      <c r="A87" t="str">
        <f t="shared" si="7"/>
        <v xml:space="preserve">241:  Interest : To nonresidents </v>
      </c>
      <c r="B87" s="180"/>
      <c r="C87" s="181"/>
      <c r="D87" s="730">
        <v>241</v>
      </c>
      <c r="E87" s="179" t="s">
        <v>1506</v>
      </c>
      <c r="H87" s="174"/>
      <c r="I87" s="174"/>
      <c r="L87" s="426" t="str">
        <f t="shared" si="9"/>
        <v>A241</v>
      </c>
      <c r="M87" s="179" t="str">
        <f t="shared" si="11"/>
        <v xml:space="preserve">A241:  Interest : To nonresidents </v>
      </c>
      <c r="N87" s="426" t="str">
        <f t="shared" si="10"/>
        <v>C241</v>
      </c>
      <c r="O87" s="179" t="str">
        <f t="shared" si="8"/>
        <v xml:space="preserve">C241:  Interest : To nonresidents </v>
      </c>
      <c r="P87" s="179" t="str">
        <f t="shared" si="6"/>
        <v>241: Interest : To nonresidents</v>
      </c>
    </row>
    <row r="88" spans="1:16">
      <c r="A88" t="str">
        <f t="shared" si="7"/>
        <v xml:space="preserve">242:  Interest : To residents other than general government </v>
      </c>
      <c r="B88" s="180"/>
      <c r="C88" s="181"/>
      <c r="D88" s="730">
        <v>242</v>
      </c>
      <c r="E88" s="179" t="s">
        <v>224</v>
      </c>
      <c r="H88" s="174"/>
      <c r="I88" s="174"/>
      <c r="L88" s="426" t="str">
        <f t="shared" si="9"/>
        <v>A242</v>
      </c>
      <c r="M88" s="179" t="str">
        <f t="shared" si="11"/>
        <v xml:space="preserve">A242:  Interest : To residents other than general government </v>
      </c>
      <c r="N88" s="426" t="str">
        <f t="shared" si="10"/>
        <v>C242</v>
      </c>
      <c r="O88" s="179" t="str">
        <f t="shared" si="8"/>
        <v xml:space="preserve">C242:  Interest : To residents other than general government </v>
      </c>
      <c r="P88" s="179" t="str">
        <f t="shared" si="6"/>
        <v>242: Interest : To residents other than general government</v>
      </c>
    </row>
    <row r="89" spans="1:16">
      <c r="A89" t="str">
        <f t="shared" si="7"/>
        <v xml:space="preserve">243:  Interest : To other general government units </v>
      </c>
      <c r="B89" s="180"/>
      <c r="C89" s="181"/>
      <c r="D89" s="730">
        <v>243</v>
      </c>
      <c r="E89" s="179" t="s">
        <v>958</v>
      </c>
      <c r="H89" s="174"/>
      <c r="I89" s="174"/>
      <c r="L89" s="426" t="str">
        <f t="shared" si="9"/>
        <v>A243</v>
      </c>
      <c r="M89" s="179" t="str">
        <f t="shared" si="11"/>
        <v xml:space="preserve">A243:  Interest : To other general government units </v>
      </c>
      <c r="N89" s="426" t="str">
        <f t="shared" si="10"/>
        <v>C243</v>
      </c>
      <c r="O89" s="179" t="str">
        <f t="shared" si="8"/>
        <v xml:space="preserve">C243:  Interest : To other general government units </v>
      </c>
      <c r="P89" s="179" t="str">
        <f t="shared" si="6"/>
        <v>243: Interest : To other general government units</v>
      </c>
    </row>
    <row r="90" spans="1:16" ht="15">
      <c r="A90" t="str">
        <f t="shared" si="7"/>
        <v>25:  Subsidies [251 + 252]</v>
      </c>
      <c r="B90" s="201" t="s">
        <v>959</v>
      </c>
      <c r="C90" s="202"/>
      <c r="D90" s="729">
        <v>25</v>
      </c>
      <c r="E90" s="200" t="s">
        <v>960</v>
      </c>
      <c r="H90" s="174" t="s">
        <v>961</v>
      </c>
      <c r="I90" s="174" t="s">
        <v>962</v>
      </c>
      <c r="L90" s="427" t="str">
        <f t="shared" si="9"/>
        <v>A25</v>
      </c>
      <c r="M90" s="200" t="str">
        <f t="shared" si="11"/>
        <v>A25:  Subsidies [251 + 252]</v>
      </c>
      <c r="N90" s="427" t="str">
        <f t="shared" si="10"/>
        <v>C25</v>
      </c>
      <c r="O90" s="200" t="str">
        <f t="shared" si="8"/>
        <v>C25:  Subsidies [251 + 252]</v>
      </c>
      <c r="P90" s="200" t="str">
        <f t="shared" si="6"/>
        <v>25: Subsidies [251 + 252]</v>
      </c>
    </row>
    <row r="91" spans="1:16">
      <c r="A91" t="str">
        <f t="shared" si="7"/>
        <v>251:  Subsidies: To public corporations [2511 + 2512]</v>
      </c>
      <c r="B91" s="180"/>
      <c r="C91" s="181"/>
      <c r="D91" s="730">
        <v>251</v>
      </c>
      <c r="E91" s="179" t="s">
        <v>1674</v>
      </c>
      <c r="H91" s="174"/>
      <c r="I91" s="174"/>
      <c r="L91" s="426" t="str">
        <f t="shared" si="9"/>
        <v>A251</v>
      </c>
      <c r="M91" s="179" t="str">
        <f t="shared" si="11"/>
        <v>A251:  Subsidies: To public corporations [2511 + 2512]</v>
      </c>
      <c r="N91" s="426" t="str">
        <f t="shared" si="10"/>
        <v>C251</v>
      </c>
      <c r="O91" s="179" t="str">
        <f t="shared" si="8"/>
        <v>C251:  Subsidies: To public corporations [2511 + 2512]</v>
      </c>
      <c r="P91" s="179" t="str">
        <f t="shared" si="6"/>
        <v>251: Subsidies: To public corporations [2511 + 2512]</v>
      </c>
    </row>
    <row r="92" spans="1:16" s="529" customFormat="1">
      <c r="A92" s="529" t="str">
        <f t="shared" si="7"/>
        <v xml:space="preserve">2511:  Subsidies: To nonfinancial public corporations </v>
      </c>
      <c r="B92" s="535"/>
      <c r="C92" s="536"/>
      <c r="D92" s="732">
        <v>2511</v>
      </c>
      <c r="E92" s="532" t="s">
        <v>1664</v>
      </c>
      <c r="H92" s="533"/>
      <c r="I92" s="533"/>
      <c r="J92"/>
      <c r="L92" s="534" t="str">
        <f t="shared" si="9"/>
        <v>A2511</v>
      </c>
      <c r="M92" s="532" t="str">
        <f t="shared" si="11"/>
        <v xml:space="preserve">A2511:  Subsidies: To nonfinancial public corporations </v>
      </c>
      <c r="N92" s="534" t="str">
        <f t="shared" si="10"/>
        <v>C2511</v>
      </c>
      <c r="O92" s="532" t="str">
        <f t="shared" si="8"/>
        <v xml:space="preserve">C2511:  Subsidies: To nonfinancial public corporations </v>
      </c>
      <c r="P92" s="532" t="str">
        <f t="shared" si="6"/>
        <v>2511: Subsidies: To nonfinancial public corporations</v>
      </c>
    </row>
    <row r="93" spans="1:16" s="529" customFormat="1">
      <c r="A93" s="529" t="str">
        <f t="shared" si="7"/>
        <v xml:space="preserve">2512:  Subsidies: To financial public corporations </v>
      </c>
      <c r="B93" s="535"/>
      <c r="C93" s="536"/>
      <c r="D93" s="732">
        <v>2512</v>
      </c>
      <c r="E93" s="532" t="s">
        <v>1665</v>
      </c>
      <c r="H93" s="533"/>
      <c r="I93" s="533"/>
      <c r="J93"/>
      <c r="L93" s="534" t="str">
        <f t="shared" si="9"/>
        <v>A2512</v>
      </c>
      <c r="M93" s="532" t="str">
        <f t="shared" si="11"/>
        <v xml:space="preserve">A2512:  Subsidies: To financial public corporations </v>
      </c>
      <c r="N93" s="534" t="str">
        <f t="shared" si="10"/>
        <v>C2512</v>
      </c>
      <c r="O93" s="532" t="str">
        <f t="shared" si="8"/>
        <v xml:space="preserve">C2512:  Subsidies: To financial public corporations </v>
      </c>
      <c r="P93" s="532" t="str">
        <f t="shared" si="6"/>
        <v>2512: Subsidies: To financial public corporations</v>
      </c>
    </row>
    <row r="94" spans="1:16">
      <c r="A94" t="str">
        <f t="shared" si="7"/>
        <v>252:  Subsidies: To private enterprises [2521 + 2522]</v>
      </c>
      <c r="B94" s="180"/>
      <c r="C94" s="181"/>
      <c r="D94" s="730">
        <v>252</v>
      </c>
      <c r="E94" s="179" t="s">
        <v>1675</v>
      </c>
      <c r="H94" s="174"/>
      <c r="I94" s="174"/>
      <c r="L94" s="426" t="str">
        <f t="shared" si="9"/>
        <v>A252</v>
      </c>
      <c r="M94" s="179" t="str">
        <f t="shared" si="11"/>
        <v>A252:  Subsidies: To private enterprises [2521 + 2522]</v>
      </c>
      <c r="N94" s="426" t="str">
        <f t="shared" si="10"/>
        <v>C252</v>
      </c>
      <c r="O94" s="179" t="str">
        <f t="shared" si="8"/>
        <v>C252:  Subsidies: To private enterprises [2521 + 2522]</v>
      </c>
      <c r="P94" s="179" t="str">
        <f t="shared" si="6"/>
        <v>252: Subsidies: To private enterprises [2521 + 2522]</v>
      </c>
    </row>
    <row r="95" spans="1:16" s="529" customFormat="1">
      <c r="A95" s="529" t="str">
        <f t="shared" si="7"/>
        <v xml:space="preserve">2521:  Subsidies: To nonfinancial private corporations </v>
      </c>
      <c r="B95" s="535"/>
      <c r="C95" s="536"/>
      <c r="D95" s="732">
        <v>2521</v>
      </c>
      <c r="E95" s="532" t="s">
        <v>1666</v>
      </c>
      <c r="H95" s="533"/>
      <c r="I95" s="533"/>
      <c r="J95"/>
      <c r="L95" s="534" t="str">
        <f t="shared" si="9"/>
        <v>A2521</v>
      </c>
      <c r="M95" s="532" t="str">
        <f t="shared" si="11"/>
        <v xml:space="preserve">A2521:  Subsidies: To nonfinancial private corporations </v>
      </c>
      <c r="N95" s="534" t="str">
        <f t="shared" si="10"/>
        <v>C2521</v>
      </c>
      <c r="O95" s="532" t="str">
        <f t="shared" si="8"/>
        <v xml:space="preserve">C2521:  Subsidies: To nonfinancial private corporations </v>
      </c>
      <c r="P95" s="532" t="str">
        <f t="shared" si="6"/>
        <v>2521: Subsidies: To nonfinancial private corporations</v>
      </c>
    </row>
    <row r="96" spans="1:16" s="529" customFormat="1">
      <c r="A96" s="529" t="str">
        <f t="shared" si="7"/>
        <v xml:space="preserve">2522:  Subsidies: To financial private corporations </v>
      </c>
      <c r="B96" s="535"/>
      <c r="C96" s="536"/>
      <c r="D96" s="732">
        <v>2522</v>
      </c>
      <c r="E96" s="532" t="s">
        <v>1667</v>
      </c>
      <c r="H96" s="533"/>
      <c r="I96" s="533"/>
      <c r="J96"/>
      <c r="L96" s="534" t="str">
        <f t="shared" si="9"/>
        <v>A2522</v>
      </c>
      <c r="M96" s="532" t="str">
        <f t="shared" si="11"/>
        <v xml:space="preserve">A2522:  Subsidies: To financial private corporations </v>
      </c>
      <c r="N96" s="534" t="str">
        <f t="shared" si="10"/>
        <v>C2522</v>
      </c>
      <c r="O96" s="532" t="str">
        <f t="shared" si="8"/>
        <v xml:space="preserve">C2522:  Subsidies: To financial private corporations </v>
      </c>
      <c r="P96" s="532" t="str">
        <f t="shared" si="6"/>
        <v>2522: Subsidies: To financial private corporations</v>
      </c>
    </row>
    <row r="97" spans="1:16" ht="15">
      <c r="A97" t="str">
        <f t="shared" si="7"/>
        <v>26:  Grants [262 + 262 + 263]</v>
      </c>
      <c r="B97" s="198"/>
      <c r="C97" s="199"/>
      <c r="D97" s="729">
        <v>26</v>
      </c>
      <c r="E97" s="200" t="s">
        <v>963</v>
      </c>
      <c r="F97" t="s">
        <v>964</v>
      </c>
      <c r="H97" s="174"/>
      <c r="I97" s="174"/>
      <c r="L97" s="427" t="str">
        <f t="shared" si="9"/>
        <v>A26</v>
      </c>
      <c r="M97" s="200" t="str">
        <f t="shared" si="11"/>
        <v>A26:  Grants [262 + 262 + 263]</v>
      </c>
      <c r="N97" s="427" t="str">
        <f t="shared" si="10"/>
        <v>C26</v>
      </c>
      <c r="O97" s="200" t="str">
        <f t="shared" si="8"/>
        <v>C26:  Grants [262 + 262 + 263]</v>
      </c>
      <c r="P97" s="200" t="str">
        <f t="shared" si="6"/>
        <v>26: Grants [262 + 262 + 263]</v>
      </c>
    </row>
    <row r="98" spans="1:16">
      <c r="A98" t="str">
        <f t="shared" si="7"/>
        <v>261:  To foreign governments [2611 + 2612]</v>
      </c>
      <c r="B98" s="205"/>
      <c r="C98" s="206"/>
      <c r="D98" s="730">
        <v>261</v>
      </c>
      <c r="E98" s="179" t="s">
        <v>965</v>
      </c>
      <c r="F98" t="s">
        <v>966</v>
      </c>
      <c r="H98" s="174"/>
      <c r="I98" s="174"/>
      <c r="L98" s="426" t="str">
        <f t="shared" si="9"/>
        <v>A261</v>
      </c>
      <c r="M98" s="179" t="str">
        <f t="shared" si="11"/>
        <v>A261:  To foreign governments [2611 + 2612]</v>
      </c>
      <c r="N98" s="426" t="str">
        <f t="shared" si="10"/>
        <v>C261</v>
      </c>
      <c r="O98" s="179" t="str">
        <f t="shared" si="8"/>
        <v>C261:  To foreign governments [2611 + 2612]</v>
      </c>
      <c r="P98" s="179" t="str">
        <f t="shared" si="6"/>
        <v>261: To foreign governments [2611 + 2612]</v>
      </c>
    </row>
    <row r="99" spans="1:16">
      <c r="A99" t="str">
        <f t="shared" si="7"/>
        <v xml:space="preserve">2611:  To foreign governments :  Current </v>
      </c>
      <c r="B99" s="177" t="s">
        <v>967</v>
      </c>
      <c r="C99" s="178"/>
      <c r="D99" s="730">
        <v>2611</v>
      </c>
      <c r="E99" s="179" t="s">
        <v>968</v>
      </c>
      <c r="H99" s="174" t="s">
        <v>969</v>
      </c>
      <c r="I99" s="174" t="s">
        <v>970</v>
      </c>
      <c r="L99" s="426" t="str">
        <f t="shared" si="9"/>
        <v>A2611</v>
      </c>
      <c r="M99" s="179" t="str">
        <f t="shared" si="11"/>
        <v xml:space="preserve">A2611:  To foreign governments :  Current </v>
      </c>
      <c r="N99" s="426" t="str">
        <f t="shared" si="10"/>
        <v>C2611</v>
      </c>
      <c r="O99" s="179" t="str">
        <f t="shared" si="8"/>
        <v xml:space="preserve">C2611:  To foreign governments :  Current </v>
      </c>
      <c r="P99" s="179" t="str">
        <f t="shared" si="6"/>
        <v>2611: To foreign governments : Current</v>
      </c>
    </row>
    <row r="100" spans="1:16">
      <c r="A100" t="str">
        <f t="shared" si="7"/>
        <v xml:space="preserve">2612:  To foreign governments :  Capital </v>
      </c>
      <c r="B100" s="177" t="s">
        <v>971</v>
      </c>
      <c r="C100" s="178"/>
      <c r="D100" s="730">
        <v>2612</v>
      </c>
      <c r="E100" s="179" t="s">
        <v>972</v>
      </c>
      <c r="H100" s="174" t="s">
        <v>973</v>
      </c>
      <c r="I100" s="174" t="s">
        <v>974</v>
      </c>
      <c r="L100" s="426" t="str">
        <f t="shared" si="9"/>
        <v>A2612</v>
      </c>
      <c r="M100" s="179" t="str">
        <f t="shared" si="11"/>
        <v xml:space="preserve">A2612:  To foreign governments :  Capital </v>
      </c>
      <c r="N100" s="426" t="str">
        <f t="shared" si="10"/>
        <v>C2612</v>
      </c>
      <c r="O100" s="179" t="str">
        <f t="shared" si="8"/>
        <v xml:space="preserve">C2612:  To foreign governments :  Capital </v>
      </c>
      <c r="P100" s="179" t="str">
        <f t="shared" si="6"/>
        <v>2612: To foreign governments : Capital</v>
      </c>
    </row>
    <row r="101" spans="1:16">
      <c r="A101" t="str">
        <f t="shared" si="7"/>
        <v>262:  To international organizations  [2621 + 2622]</v>
      </c>
      <c r="B101" s="180"/>
      <c r="C101" s="181"/>
      <c r="D101" s="730">
        <v>262</v>
      </c>
      <c r="E101" s="179" t="s">
        <v>975</v>
      </c>
      <c r="H101" s="174"/>
      <c r="I101" s="174"/>
      <c r="L101" s="426" t="str">
        <f t="shared" si="9"/>
        <v>A262</v>
      </c>
      <c r="M101" s="179" t="str">
        <f t="shared" si="11"/>
        <v>A262:  To international organizations  [2621 + 2622]</v>
      </c>
      <c r="N101" s="426" t="str">
        <f t="shared" si="10"/>
        <v>C262</v>
      </c>
      <c r="O101" s="179" t="str">
        <f t="shared" si="8"/>
        <v>C262:  To international organizations  [2621 + 2622]</v>
      </c>
      <c r="P101" s="179" t="str">
        <f t="shared" si="6"/>
        <v>262: To international organizations [2621 + 2622]</v>
      </c>
    </row>
    <row r="102" spans="1:16">
      <c r="A102" t="str">
        <f t="shared" si="7"/>
        <v xml:space="preserve">2621:  To international organizations : Current </v>
      </c>
      <c r="B102" s="180"/>
      <c r="C102" s="181"/>
      <c r="D102" s="730">
        <v>2621</v>
      </c>
      <c r="E102" s="179" t="s">
        <v>976</v>
      </c>
      <c r="H102" s="174"/>
      <c r="I102" s="174"/>
      <c r="L102" s="426" t="str">
        <f t="shared" si="9"/>
        <v>A2621</v>
      </c>
      <c r="M102" s="179" t="str">
        <f t="shared" si="11"/>
        <v xml:space="preserve">A2621:  To international organizations : Current </v>
      </c>
      <c r="N102" s="426" t="str">
        <f t="shared" si="10"/>
        <v>C2621</v>
      </c>
      <c r="O102" s="179" t="str">
        <f t="shared" si="8"/>
        <v xml:space="preserve">C2621:  To international organizations : Current </v>
      </c>
      <c r="P102" s="179" t="str">
        <f t="shared" si="6"/>
        <v>2621: To international organizations : Current</v>
      </c>
    </row>
    <row r="103" spans="1:16">
      <c r="A103" t="str">
        <f t="shared" si="7"/>
        <v xml:space="preserve">2622:  To international organizations : Capital </v>
      </c>
      <c r="B103" s="180"/>
      <c r="C103" s="181"/>
      <c r="D103" s="730">
        <v>2622</v>
      </c>
      <c r="E103" s="179" t="s">
        <v>977</v>
      </c>
      <c r="H103" s="174"/>
      <c r="I103" s="174"/>
      <c r="L103" s="426" t="str">
        <f t="shared" si="9"/>
        <v>A2622</v>
      </c>
      <c r="M103" s="179" t="str">
        <f t="shared" si="11"/>
        <v xml:space="preserve">A2622:  To international organizations : Capital </v>
      </c>
      <c r="N103" s="426" t="str">
        <f t="shared" si="10"/>
        <v>C2622</v>
      </c>
      <c r="O103" s="179" t="str">
        <f t="shared" si="8"/>
        <v xml:space="preserve">C2622:  To international organizations : Capital </v>
      </c>
      <c r="P103" s="179" t="str">
        <f t="shared" si="6"/>
        <v>2622: To international organizations : Capital</v>
      </c>
    </row>
    <row r="104" spans="1:16">
      <c r="A104" t="str">
        <f t="shared" si="7"/>
        <v>263:  To other general government units [2631 + 2632]</v>
      </c>
      <c r="B104" s="205"/>
      <c r="C104" s="206"/>
      <c r="D104" s="730">
        <v>263</v>
      </c>
      <c r="E104" s="179" t="s">
        <v>978</v>
      </c>
      <c r="F104" t="s">
        <v>979</v>
      </c>
      <c r="H104" s="174"/>
      <c r="I104" s="174"/>
      <c r="L104" s="426" t="str">
        <f t="shared" si="9"/>
        <v>A263</v>
      </c>
      <c r="M104" s="179" t="str">
        <f t="shared" si="11"/>
        <v>A263:  To other general government units [2631 + 2632]</v>
      </c>
      <c r="N104" s="426" t="str">
        <f t="shared" si="10"/>
        <v>C263</v>
      </c>
      <c r="O104" s="179" t="str">
        <f t="shared" si="8"/>
        <v>C263:  To other general government units [2631 + 2632]</v>
      </c>
      <c r="P104" s="179" t="str">
        <f t="shared" si="6"/>
        <v>263: To other general government units [2631 + 2632]</v>
      </c>
    </row>
    <row r="105" spans="1:16">
      <c r="A105" t="str">
        <f t="shared" si="7"/>
        <v xml:space="preserve">2631:  To other general government units: Current </v>
      </c>
      <c r="B105" s="177" t="s">
        <v>980</v>
      </c>
      <c r="C105" s="178"/>
      <c r="D105" s="730">
        <v>2631</v>
      </c>
      <c r="E105" s="179" t="s">
        <v>981</v>
      </c>
      <c r="H105" s="174" t="s">
        <v>982</v>
      </c>
      <c r="I105" s="174" t="s">
        <v>983</v>
      </c>
      <c r="L105" s="426" t="str">
        <f t="shared" si="9"/>
        <v>A2631</v>
      </c>
      <c r="M105" s="179" t="str">
        <f t="shared" si="11"/>
        <v xml:space="preserve">A2631:  To other general government units: Current </v>
      </c>
      <c r="N105" s="426" t="str">
        <f t="shared" si="10"/>
        <v>C2631</v>
      </c>
      <c r="O105" s="179" t="str">
        <f t="shared" si="8"/>
        <v xml:space="preserve">C2631:  To other general government units: Current </v>
      </c>
      <c r="P105" s="179" t="str">
        <f t="shared" si="6"/>
        <v>2631: To other general government units: Current</v>
      </c>
    </row>
    <row r="106" spans="1:16">
      <c r="A106" t="str">
        <f t="shared" si="7"/>
        <v xml:space="preserve">2632:  To other general government units: Capital </v>
      </c>
      <c r="B106" s="177" t="s">
        <v>984</v>
      </c>
      <c r="C106" s="178"/>
      <c r="D106" s="730">
        <v>2632</v>
      </c>
      <c r="E106" s="179" t="s">
        <v>985</v>
      </c>
      <c r="H106" s="174" t="s">
        <v>986</v>
      </c>
      <c r="I106" s="174" t="s">
        <v>987</v>
      </c>
      <c r="L106" s="426" t="str">
        <f t="shared" si="9"/>
        <v>A2632</v>
      </c>
      <c r="M106" s="179" t="str">
        <f t="shared" si="11"/>
        <v xml:space="preserve">A2632:  To other general government units: Capital </v>
      </c>
      <c r="N106" s="426" t="str">
        <f t="shared" si="10"/>
        <v>C2632</v>
      </c>
      <c r="O106" s="179" t="str">
        <f t="shared" si="8"/>
        <v xml:space="preserve">C2632:  To other general government units: Capital </v>
      </c>
      <c r="P106" s="179" t="str">
        <f t="shared" si="6"/>
        <v>2632: To other general government units: Capital</v>
      </c>
    </row>
    <row r="107" spans="1:16" ht="15">
      <c r="A107" t="str">
        <f t="shared" si="7"/>
        <v>27:  Social benefits [271 + 272 + 273]</v>
      </c>
      <c r="B107" s="201" t="s">
        <v>988</v>
      </c>
      <c r="C107" s="202"/>
      <c r="D107" s="729">
        <v>27</v>
      </c>
      <c r="E107" s="200" t="s">
        <v>989</v>
      </c>
      <c r="H107" s="174" t="s">
        <v>990</v>
      </c>
      <c r="I107" s="174" t="s">
        <v>991</v>
      </c>
      <c r="L107" s="427" t="str">
        <f t="shared" si="9"/>
        <v>A27</v>
      </c>
      <c r="M107" s="200" t="str">
        <f t="shared" si="11"/>
        <v>A27:  Social benefits [271 + 272 + 273]</v>
      </c>
      <c r="N107" s="427" t="str">
        <f t="shared" si="10"/>
        <v>C27</v>
      </c>
      <c r="O107" s="200" t="str">
        <f t="shared" si="8"/>
        <v>C27:  Social benefits [271 + 272 + 273]</v>
      </c>
      <c r="P107" s="200" t="str">
        <f t="shared" si="6"/>
        <v>27: Social benefits [271 + 272 + 273]</v>
      </c>
    </row>
    <row r="108" spans="1:16">
      <c r="A108" t="str">
        <f t="shared" si="7"/>
        <v>271:  Social benefits: Social security benefits [2711 + 2712]</v>
      </c>
      <c r="B108" s="180"/>
      <c r="C108" s="181"/>
      <c r="D108" s="730">
        <v>271</v>
      </c>
      <c r="E108" s="179" t="s">
        <v>1676</v>
      </c>
      <c r="H108" s="174"/>
      <c r="I108" s="174"/>
      <c r="L108" s="426" t="str">
        <f t="shared" si="9"/>
        <v>A271</v>
      </c>
      <c r="M108" s="179" t="str">
        <f t="shared" si="11"/>
        <v>A271:  Social benefits: Social security benefits [2711 + 2712]</v>
      </c>
      <c r="N108" s="426" t="str">
        <f t="shared" si="10"/>
        <v>C271</v>
      </c>
      <c r="O108" s="179" t="str">
        <f t="shared" si="8"/>
        <v>C271:  Social benefits: Social security benefits [2711 + 2712]</v>
      </c>
      <c r="P108" s="179" t="str">
        <f t="shared" si="6"/>
        <v>271: Social benefits: Social security benefits [2711 + 2712]</v>
      </c>
    </row>
    <row r="109" spans="1:16" s="529" customFormat="1">
      <c r="A109" s="529" t="str">
        <f t="shared" si="7"/>
        <v>2711:  Social benefits: Social secuirty benefits in cash</v>
      </c>
      <c r="B109" s="535"/>
      <c r="C109" s="536"/>
      <c r="D109" s="732">
        <v>2711</v>
      </c>
      <c r="E109" s="532" t="s">
        <v>1668</v>
      </c>
      <c r="H109" s="533"/>
      <c r="I109" s="533"/>
      <c r="J109"/>
      <c r="L109" s="534" t="str">
        <f t="shared" si="9"/>
        <v>A2711</v>
      </c>
      <c r="M109" s="532" t="str">
        <f t="shared" si="11"/>
        <v>A2711:  Social benefits: Social secuirty benefits in cash</v>
      </c>
      <c r="N109" s="534" t="str">
        <f t="shared" si="10"/>
        <v>C2711</v>
      </c>
      <c r="O109" s="532" t="str">
        <f t="shared" si="8"/>
        <v>C2711:  Social benefits: Social secuirty benefits in cash</v>
      </c>
      <c r="P109" s="532" t="str">
        <f t="shared" si="6"/>
        <v>2711: Social benefits: Social secuirty benefits in cash</v>
      </c>
    </row>
    <row r="110" spans="1:16" s="529" customFormat="1">
      <c r="A110" s="529" t="str">
        <f t="shared" si="7"/>
        <v>2712:  Social benefits: Social secruity benefits in kind</v>
      </c>
      <c r="B110" s="535"/>
      <c r="C110" s="536"/>
      <c r="D110" s="732">
        <v>2712</v>
      </c>
      <c r="E110" s="532" t="s">
        <v>1669</v>
      </c>
      <c r="H110" s="533"/>
      <c r="I110" s="533"/>
      <c r="J110"/>
      <c r="L110" s="534" t="str">
        <f t="shared" si="9"/>
        <v>A2712</v>
      </c>
      <c r="M110" s="532" t="str">
        <f t="shared" si="11"/>
        <v>A2712:  Social benefits: Social secruity benefits in kind</v>
      </c>
      <c r="N110" s="534" t="str">
        <f t="shared" si="10"/>
        <v>C2712</v>
      </c>
      <c r="O110" s="532" t="str">
        <f t="shared" si="8"/>
        <v>C2712:  Social benefits: Social secruity benefits in kind</v>
      </c>
      <c r="P110" s="532" t="str">
        <f t="shared" si="6"/>
        <v>2712: Social benefits: Social secruity benefits in kind</v>
      </c>
    </row>
    <row r="111" spans="1:16">
      <c r="A111" t="str">
        <f t="shared" si="7"/>
        <v>272:  Social benefits: Social assistance benefits [2721 + 2722]</v>
      </c>
      <c r="B111" s="180"/>
      <c r="C111" s="181"/>
      <c r="D111" s="730">
        <v>272</v>
      </c>
      <c r="E111" s="179" t="s">
        <v>1677</v>
      </c>
      <c r="H111" s="174"/>
      <c r="I111" s="174"/>
      <c r="L111" s="426" t="str">
        <f t="shared" si="9"/>
        <v>A272</v>
      </c>
      <c r="M111" s="179" t="str">
        <f t="shared" si="11"/>
        <v>A272:  Social benefits: Social assistance benefits [2721 + 2722]</v>
      </c>
      <c r="N111" s="426" t="str">
        <f t="shared" si="10"/>
        <v>C272</v>
      </c>
      <c r="O111" s="179" t="str">
        <f t="shared" si="8"/>
        <v>C272:  Social benefits: Social assistance benefits [2721 + 2722]</v>
      </c>
      <c r="P111" s="179" t="str">
        <f t="shared" si="6"/>
        <v>272: Social benefits: Social assistance benefits [2721 + 2722]</v>
      </c>
    </row>
    <row r="112" spans="1:16" s="529" customFormat="1">
      <c r="A112" s="529" t="str">
        <f t="shared" si="7"/>
        <v>2721:  Social benefits: Social assistance benefits in cash</v>
      </c>
      <c r="B112" s="535"/>
      <c r="C112" s="536"/>
      <c r="D112" s="732">
        <v>2721</v>
      </c>
      <c r="E112" s="532" t="s">
        <v>1670</v>
      </c>
      <c r="H112" s="533"/>
      <c r="I112" s="533"/>
      <c r="J112"/>
      <c r="L112" s="534" t="str">
        <f t="shared" si="9"/>
        <v>A2721</v>
      </c>
      <c r="M112" s="532" t="str">
        <f t="shared" si="11"/>
        <v>A2721:  Social benefits: Social assistance benefits in cash</v>
      </c>
      <c r="N112" s="534" t="str">
        <f t="shared" si="10"/>
        <v>C2721</v>
      </c>
      <c r="O112" s="532" t="str">
        <f t="shared" si="8"/>
        <v>C2721:  Social benefits: Social assistance benefits in cash</v>
      </c>
      <c r="P112" s="532" t="str">
        <f t="shared" si="6"/>
        <v>2721: Social benefits: Social assistance benefits in cash</v>
      </c>
    </row>
    <row r="113" spans="1:16" s="529" customFormat="1">
      <c r="A113" s="529" t="str">
        <f t="shared" si="7"/>
        <v>2722:  Social benefits: Social assistance benefits in kind</v>
      </c>
      <c r="B113" s="535"/>
      <c r="C113" s="536"/>
      <c r="D113" s="732">
        <v>2722</v>
      </c>
      <c r="E113" s="532" t="s">
        <v>1671</v>
      </c>
      <c r="H113" s="533"/>
      <c r="I113" s="533"/>
      <c r="J113"/>
      <c r="L113" s="534" t="str">
        <f t="shared" si="9"/>
        <v>A2722</v>
      </c>
      <c r="M113" s="532" t="str">
        <f t="shared" si="11"/>
        <v>A2722:  Social benefits: Social assistance benefits in kind</v>
      </c>
      <c r="N113" s="534" t="str">
        <f t="shared" si="10"/>
        <v>C2722</v>
      </c>
      <c r="O113" s="532" t="str">
        <f t="shared" si="8"/>
        <v>C2722:  Social benefits: Social assistance benefits in kind</v>
      </c>
      <c r="P113" s="532" t="str">
        <f t="shared" si="6"/>
        <v>2722: Social benefits: Social assistance benefits in kind</v>
      </c>
    </row>
    <row r="114" spans="1:16">
      <c r="A114" t="str">
        <f t="shared" si="7"/>
        <v>273:  Social benefits: Employer social benefits [2731 + 2732]</v>
      </c>
      <c r="B114" s="180"/>
      <c r="C114" s="181"/>
      <c r="D114" s="730">
        <v>273</v>
      </c>
      <c r="E114" s="179" t="s">
        <v>1678</v>
      </c>
      <c r="H114" s="174"/>
      <c r="I114" s="174"/>
      <c r="L114" s="426" t="str">
        <f t="shared" si="9"/>
        <v>A273</v>
      </c>
      <c r="M114" s="179" t="str">
        <f t="shared" si="11"/>
        <v>A273:  Social benefits: Employer social benefits [2731 + 2732]</v>
      </c>
      <c r="N114" s="426" t="str">
        <f t="shared" si="10"/>
        <v>C273</v>
      </c>
      <c r="O114" s="179" t="str">
        <f t="shared" si="8"/>
        <v>C273:  Social benefits: Employer social benefits [2731 + 2732]</v>
      </c>
      <c r="P114" s="179" t="str">
        <f t="shared" si="6"/>
        <v>273: Social benefits: Employer social benefits [2731 + 2732]</v>
      </c>
    </row>
    <row r="115" spans="1:16" s="529" customFormat="1">
      <c r="A115" s="529" t="str">
        <f t="shared" si="7"/>
        <v>2731:  Social benefits: Employer social benefits in cash</v>
      </c>
      <c r="B115" s="535"/>
      <c r="C115" s="536"/>
      <c r="D115" s="732">
        <v>2731</v>
      </c>
      <c r="E115" s="532" t="s">
        <v>1672</v>
      </c>
      <c r="H115" s="533"/>
      <c r="I115" s="533"/>
      <c r="J115"/>
      <c r="L115" s="534" t="str">
        <f t="shared" si="9"/>
        <v>A2731</v>
      </c>
      <c r="M115" s="532" t="str">
        <f t="shared" si="11"/>
        <v>A2731:  Social benefits: Employer social benefits in cash</v>
      </c>
      <c r="N115" s="534" t="str">
        <f t="shared" si="10"/>
        <v>C2731</v>
      </c>
      <c r="O115" s="532" t="str">
        <f t="shared" si="8"/>
        <v>C2731:  Social benefits: Employer social benefits in cash</v>
      </c>
      <c r="P115" s="532" t="str">
        <f t="shared" si="6"/>
        <v>2731: Social benefits: Employer social benefits in cash</v>
      </c>
    </row>
    <row r="116" spans="1:16" s="529" customFormat="1">
      <c r="A116" s="529" t="str">
        <f t="shared" si="7"/>
        <v>2732:  Social benefits: Employer social benefits in kind</v>
      </c>
      <c r="B116" s="535"/>
      <c r="C116" s="536"/>
      <c r="D116" s="732">
        <v>2732</v>
      </c>
      <c r="E116" s="532" t="s">
        <v>1673</v>
      </c>
      <c r="H116" s="533"/>
      <c r="I116" s="533"/>
      <c r="J116"/>
      <c r="L116" s="534" t="str">
        <f t="shared" si="9"/>
        <v>A2732</v>
      </c>
      <c r="M116" s="532" t="str">
        <f t="shared" si="11"/>
        <v>A2732:  Social benefits: Employer social benefits in kind</v>
      </c>
      <c r="N116" s="534" t="str">
        <f t="shared" si="10"/>
        <v>C2732</v>
      </c>
      <c r="O116" s="532" t="str">
        <f t="shared" si="8"/>
        <v>C2732:  Social benefits: Employer social benefits in kind</v>
      </c>
      <c r="P116" s="532" t="str">
        <f t="shared" si="6"/>
        <v>2732: Social benefits: Employer social benefits in kind</v>
      </c>
    </row>
    <row r="117" spans="1:16" ht="15">
      <c r="A117" t="str">
        <f t="shared" si="7"/>
        <v>28:  Other expense [281 + 282]</v>
      </c>
      <c r="B117" s="198"/>
      <c r="C117" s="199"/>
      <c r="D117" s="729">
        <v>28</v>
      </c>
      <c r="E117" s="200" t="s">
        <v>992</v>
      </c>
      <c r="F117" t="s">
        <v>993</v>
      </c>
      <c r="H117" s="174"/>
      <c r="I117" s="174"/>
      <c r="L117" s="427" t="str">
        <f t="shared" si="9"/>
        <v>A28</v>
      </c>
      <c r="M117" s="200" t="str">
        <f t="shared" si="11"/>
        <v>A28:  Other expense [281 + 282]</v>
      </c>
      <c r="N117" s="427" t="str">
        <f t="shared" si="10"/>
        <v>C28</v>
      </c>
      <c r="O117" s="200" t="str">
        <f t="shared" si="8"/>
        <v>C28:  Other expense [281 + 282]</v>
      </c>
      <c r="P117" s="200" t="str">
        <f t="shared" si="6"/>
        <v>28: Other expense [281 + 282]</v>
      </c>
    </row>
    <row r="118" spans="1:16">
      <c r="A118" t="str">
        <f t="shared" si="7"/>
        <v>281:  Other expense:  Property expense other than interest [2811 +2812 +2813+ 2814]</v>
      </c>
      <c r="B118" s="180"/>
      <c r="C118" s="181"/>
      <c r="D118" s="730">
        <v>281</v>
      </c>
      <c r="E118" s="179" t="s">
        <v>1683</v>
      </c>
      <c r="H118" s="174"/>
      <c r="I118" s="174"/>
      <c r="L118" s="426" t="str">
        <f t="shared" si="9"/>
        <v>A281</v>
      </c>
      <c r="M118" s="179" t="str">
        <f t="shared" si="11"/>
        <v>A281:  Other expense:  Property expense other than interest [2811 +2812 +2813+ 2814]</v>
      </c>
      <c r="N118" s="426" t="str">
        <f t="shared" si="10"/>
        <v>C281</v>
      </c>
      <c r="O118" s="179" t="str">
        <f t="shared" si="8"/>
        <v>C281:  Other expense:  Property expense other than interest [2811 +2812 +2813+ 2814]</v>
      </c>
      <c r="P118" s="179" t="str">
        <f t="shared" si="6"/>
        <v>281: Other expense: Property expense other than interest [2811 +2812 +2813+ 2814]</v>
      </c>
    </row>
    <row r="119" spans="1:16">
      <c r="B119" s="180"/>
      <c r="C119" s="181"/>
      <c r="D119" s="730">
        <v>2811</v>
      </c>
      <c r="E119" s="179" t="s">
        <v>1679</v>
      </c>
      <c r="H119" s="174"/>
      <c r="I119" s="174"/>
      <c r="L119" s="426" t="str">
        <f>"A"&amp;""&amp;D119</f>
        <v>A2811</v>
      </c>
      <c r="M119" s="179" t="str">
        <f>L119&amp;":  "&amp;E119</f>
        <v>A2811:  Other expense:  Property expense other than interest: Dividends (public corporations only)</v>
      </c>
      <c r="N119" s="426" t="str">
        <f>"C"&amp;""&amp;D119</f>
        <v>C2811</v>
      </c>
      <c r="O119" s="179" t="str">
        <f>N119&amp;":  "&amp;E119</f>
        <v>C2811:  Other expense:  Property expense other than interest: Dividends (public corporations only)</v>
      </c>
      <c r="P119" s="179" t="str">
        <f t="shared" si="6"/>
        <v>2811: Other expense: Property expense other than interest: Dividends (public corporations only)</v>
      </c>
    </row>
    <row r="120" spans="1:16">
      <c r="B120" s="180"/>
      <c r="C120" s="181"/>
      <c r="D120" s="730">
        <v>2812</v>
      </c>
      <c r="E120" s="179" t="s">
        <v>1680</v>
      </c>
      <c r="H120" s="174"/>
      <c r="I120" s="174"/>
      <c r="L120" s="426" t="str">
        <f>"A"&amp;""&amp;D120</f>
        <v>A2812</v>
      </c>
      <c r="M120" s="179" t="str">
        <f>L120&amp;":  "&amp;E120</f>
        <v>A2812:  Other expense:  Property expense other than interest: Withdrawals from income of quasi-corp. (public corp. only)</v>
      </c>
      <c r="N120" s="426" t="str">
        <f>"C"&amp;""&amp;D120</f>
        <v>C2812</v>
      </c>
      <c r="O120" s="179" t="str">
        <f>N120&amp;":  "&amp;E120</f>
        <v>C2812:  Other expense:  Property expense other than interest: Withdrawals from income of quasi-corp. (public corp. only)</v>
      </c>
      <c r="P120" s="179" t="str">
        <f t="shared" si="6"/>
        <v>2812: Other expense: Property expense other than interest: Withdrawals from income of quasi-corp. (public corp. only)</v>
      </c>
    </row>
    <row r="121" spans="1:16">
      <c r="B121" s="180"/>
      <c r="C121" s="181"/>
      <c r="D121" s="730">
        <v>2813</v>
      </c>
      <c r="E121" s="179" t="s">
        <v>1681</v>
      </c>
      <c r="H121" s="174"/>
      <c r="I121" s="174"/>
      <c r="L121" s="426" t="str">
        <f>"A"&amp;""&amp;D121</f>
        <v>A2813</v>
      </c>
      <c r="M121" s="179" t="str">
        <f>L121&amp;":  "&amp;E121</f>
        <v xml:space="preserve">A2813:  Other expense:  Property expense other than interest: Attributed to insurance policy holders </v>
      </c>
      <c r="N121" s="426" t="str">
        <f>"C"&amp;""&amp;D121</f>
        <v>C2813</v>
      </c>
      <c r="O121" s="179" t="str">
        <f>N121&amp;":  "&amp;E121</f>
        <v xml:space="preserve">C2813:  Other expense:  Property expense other than interest: Attributed to insurance policy holders </v>
      </c>
      <c r="P121" s="179" t="str">
        <f t="shared" si="6"/>
        <v>2813: Other expense: Property expense other than interest: Attributed to insurance policy holders</v>
      </c>
    </row>
    <row r="122" spans="1:16">
      <c r="B122" s="180"/>
      <c r="C122" s="181"/>
      <c r="D122" s="730">
        <v>2814</v>
      </c>
      <c r="E122" s="179" t="s">
        <v>1682</v>
      </c>
      <c r="H122" s="174"/>
      <c r="I122" s="174"/>
      <c r="L122" s="426" t="str">
        <f>"A"&amp;""&amp;D122</f>
        <v>A2814</v>
      </c>
      <c r="M122" s="179" t="str">
        <f>L122&amp;":  "&amp;E122</f>
        <v>A2814:  Other expense:  Property expense other than interest: Rent</v>
      </c>
      <c r="N122" s="426" t="str">
        <f>"C"&amp;""&amp;D122</f>
        <v>C2814</v>
      </c>
      <c r="O122" s="179" t="str">
        <f>N122&amp;":  "&amp;E122</f>
        <v>C2814:  Other expense:  Property expense other than interest: Rent</v>
      </c>
      <c r="P122" s="179" t="str">
        <f t="shared" si="6"/>
        <v>2814: Other expense: Property expense other than interest: Rent</v>
      </c>
    </row>
    <row r="123" spans="1:16">
      <c r="A123" t="str">
        <f t="shared" si="7"/>
        <v>282:  Other expense:  Miscellaneous other expense [2821 + 2822]</v>
      </c>
      <c r="B123" s="205"/>
      <c r="C123" s="206"/>
      <c r="D123" s="730">
        <v>282</v>
      </c>
      <c r="E123" s="179" t="s">
        <v>994</v>
      </c>
      <c r="F123" t="s">
        <v>993</v>
      </c>
      <c r="H123" s="174"/>
      <c r="I123" s="174"/>
      <c r="L123" s="426" t="str">
        <f t="shared" si="9"/>
        <v>A282</v>
      </c>
      <c r="M123" s="179" t="str">
        <f t="shared" si="11"/>
        <v>A282:  Other expense:  Miscellaneous other expense [2821 + 2822]</v>
      </c>
      <c r="N123" s="426" t="str">
        <f t="shared" si="10"/>
        <v>C282</v>
      </c>
      <c r="O123" s="179" t="str">
        <f t="shared" si="8"/>
        <v>C282:  Other expense:  Miscellaneous other expense [2821 + 2822]</v>
      </c>
      <c r="P123" s="179" t="str">
        <f t="shared" si="6"/>
        <v>282: Other expense: Miscellaneous other expense [2821 + 2822]</v>
      </c>
    </row>
    <row r="124" spans="1:16">
      <c r="A124" t="str">
        <f t="shared" si="7"/>
        <v xml:space="preserve">2821:  Other expense:  Miscellaneous other expense:  Current </v>
      </c>
      <c r="B124" s="180"/>
      <c r="C124" s="181"/>
      <c r="D124" s="730">
        <v>2821</v>
      </c>
      <c r="E124" s="179" t="s">
        <v>995</v>
      </c>
      <c r="H124" s="174"/>
      <c r="I124" s="174"/>
      <c r="L124" s="426" t="str">
        <f t="shared" si="9"/>
        <v>A2821</v>
      </c>
      <c r="M124" s="179" t="str">
        <f t="shared" si="11"/>
        <v xml:space="preserve">A2821:  Other expense:  Miscellaneous other expense:  Current </v>
      </c>
      <c r="N124" s="426" t="str">
        <f t="shared" si="10"/>
        <v>C2821</v>
      </c>
      <c r="O124" s="179" t="str">
        <f t="shared" si="8"/>
        <v xml:space="preserve">C2821:  Other expense:  Miscellaneous other expense:  Current </v>
      </c>
      <c r="P124" s="179" t="str">
        <f t="shared" si="6"/>
        <v>2821: Other expense: Miscellaneous other expense: Current</v>
      </c>
    </row>
    <row r="125" spans="1:16" ht="15" thickBot="1">
      <c r="A125" t="str">
        <f t="shared" si="7"/>
        <v xml:space="preserve">2822:  Other expense:  Miscellaneous other expense:  Capital </v>
      </c>
      <c r="B125" s="205"/>
      <c r="C125" s="206"/>
      <c r="D125" s="735">
        <v>2822</v>
      </c>
      <c r="E125" s="207" t="s">
        <v>996</v>
      </c>
      <c r="F125" t="s">
        <v>993</v>
      </c>
      <c r="H125" s="174"/>
      <c r="I125" s="174"/>
      <c r="L125" s="478" t="str">
        <f t="shared" si="9"/>
        <v>A2822</v>
      </c>
      <c r="M125" s="479" t="str">
        <f t="shared" si="11"/>
        <v xml:space="preserve">A2822:  Other expense:  Miscellaneous other expense:  Capital </v>
      </c>
      <c r="N125" s="478" t="str">
        <f t="shared" si="10"/>
        <v>C2822</v>
      </c>
      <c r="O125" s="479" t="str">
        <f t="shared" si="8"/>
        <v xml:space="preserve">C2822:  Other expense:  Miscellaneous other expense:  Capital </v>
      </c>
      <c r="P125" s="479" t="str">
        <f t="shared" si="6"/>
        <v>2822: Other expense: Miscellaneous other expense: Capital</v>
      </c>
    </row>
    <row r="126" spans="1:16" ht="15">
      <c r="A126" t="str">
        <f t="shared" si="7"/>
        <v>3:  CHANGE IN NET WORTH: TRANSACTIONS [31 + 32 - 33]</v>
      </c>
      <c r="B126" s="208"/>
      <c r="C126" s="209"/>
      <c r="D126" s="728">
        <v>3</v>
      </c>
      <c r="E126" s="197" t="s">
        <v>997</v>
      </c>
      <c r="H126" s="174"/>
      <c r="I126" s="174"/>
      <c r="L126" s="427" t="str">
        <f t="shared" si="9"/>
        <v>A3</v>
      </c>
      <c r="M126" s="200" t="str">
        <f t="shared" si="11"/>
        <v>A3:  CHANGE IN NET WORTH: TRANSACTIONS [31 + 32 - 33]</v>
      </c>
      <c r="N126" s="486" t="str">
        <f t="shared" si="10"/>
        <v>C3</v>
      </c>
      <c r="O126" s="487" t="s">
        <v>127</v>
      </c>
      <c r="P126" s="487" t="str">
        <f t="shared" si="6"/>
        <v>3: CHANGE IN NET WORTH: TRANSACTIONS [31 + 32 - 33]</v>
      </c>
    </row>
    <row r="127" spans="1:16" ht="15">
      <c r="A127" t="str">
        <f t="shared" si="7"/>
        <v>31:  Transactions - Net acquisition of nonfinancial assets [311 + 312 + 313 + 314]</v>
      </c>
      <c r="B127" s="210"/>
      <c r="C127" s="211"/>
      <c r="D127" s="731">
        <v>31</v>
      </c>
      <c r="E127" s="212" t="s">
        <v>317</v>
      </c>
      <c r="F127" t="s">
        <v>998</v>
      </c>
      <c r="H127" s="174"/>
      <c r="I127" s="174"/>
      <c r="L127" s="427" t="str">
        <f t="shared" si="9"/>
        <v>A31</v>
      </c>
      <c r="M127" s="200" t="str">
        <f t="shared" si="11"/>
        <v>A31:  Transactions - Net acquisition of nonfinancial assets [311 + 312 + 313 + 314]</v>
      </c>
      <c r="N127" s="427" t="str">
        <f t="shared" si="10"/>
        <v>C31</v>
      </c>
      <c r="O127" s="200" t="str">
        <f t="shared" si="8"/>
        <v>C31:  Transactions - Net acquisition of nonfinancial assets [311 + 312 + 313 + 314]</v>
      </c>
      <c r="P127" s="200" t="str">
        <f t="shared" si="6"/>
        <v>31: Transactions - Net acquisition of nonfinancial assets [311 + 312 + 313 + 314]</v>
      </c>
    </row>
    <row r="128" spans="1:16" ht="15">
      <c r="A128" t="str">
        <f t="shared" si="7"/>
        <v>311:  Transactions - Fixed assets [311A - 311B - 311C] OR [3111 + 3112 + 3113 + 3114]</v>
      </c>
      <c r="B128" s="171"/>
      <c r="C128" s="172"/>
      <c r="D128" s="729">
        <v>311</v>
      </c>
      <c r="E128" s="173" t="s">
        <v>1711</v>
      </c>
      <c r="F128" t="s">
        <v>999</v>
      </c>
      <c r="H128" s="174"/>
      <c r="I128" s="174"/>
      <c r="L128" s="425" t="str">
        <f t="shared" si="9"/>
        <v>A311</v>
      </c>
      <c r="M128" s="173" t="str">
        <f t="shared" si="11"/>
        <v>A311:  Transactions - Fixed assets [311A - 311B - 311C] OR [3111 + 3112 + 3113 + 3114]</v>
      </c>
      <c r="N128" s="425" t="str">
        <f t="shared" si="10"/>
        <v>C311</v>
      </c>
      <c r="O128" s="173" t="str">
        <f t="shared" si="8"/>
        <v>C311:  Transactions - Fixed assets [311A - 311B - 311C] OR [3111 + 3112 + 3113 + 3114]</v>
      </c>
      <c r="P128" s="173" t="str">
        <f t="shared" si="6"/>
        <v>311: Transactions - Fixed assets [311A - 311B - 311C] OR [3111 + 3112 + 3113 + 3114]</v>
      </c>
    </row>
    <row r="129" spans="1:16">
      <c r="A129" t="str">
        <f t="shared" si="7"/>
        <v>311A:  Transactions - Acquisitions: fixed assets [3111A + 3112A + 3113A]</v>
      </c>
      <c r="B129" s="213"/>
      <c r="C129" s="214"/>
      <c r="D129" s="544" t="s">
        <v>1684</v>
      </c>
      <c r="E129" s="215" t="s">
        <v>1712</v>
      </c>
      <c r="H129" s="174"/>
      <c r="I129" s="174"/>
      <c r="L129" s="428" t="str">
        <f t="shared" si="9"/>
        <v>A311A</v>
      </c>
      <c r="M129" s="215" t="str">
        <f t="shared" si="11"/>
        <v>A311A:  Transactions - Acquisitions: fixed assets [3111A + 3112A + 3113A]</v>
      </c>
      <c r="N129" s="428" t="str">
        <f t="shared" si="10"/>
        <v>C311A</v>
      </c>
      <c r="O129" s="215" t="str">
        <f t="shared" si="8"/>
        <v>C311A:  Transactions - Acquisitions: fixed assets [3111A + 3112A + 3113A]</v>
      </c>
      <c r="P129" s="215" t="str">
        <f t="shared" si="6"/>
        <v>311A: Transactions - Acquisitions: fixed assets [3111A + 3112A + 3113A]</v>
      </c>
    </row>
    <row r="130" spans="1:16">
      <c r="A130" t="str">
        <f t="shared" si="7"/>
        <v>311B:  Transactions - Disposals: fixed assets [3111B + 3112B + 3113B]</v>
      </c>
      <c r="B130" s="213"/>
      <c r="C130" s="214"/>
      <c r="D130" s="544" t="s">
        <v>1694</v>
      </c>
      <c r="E130" s="215" t="s">
        <v>1709</v>
      </c>
      <c r="H130" s="174"/>
      <c r="I130" s="174"/>
      <c r="L130" s="428" t="str">
        <f t="shared" si="9"/>
        <v>A311B</v>
      </c>
      <c r="M130" s="215" t="str">
        <f t="shared" si="11"/>
        <v>A311B:  Transactions - Disposals: fixed assets [3111B + 3112B + 3113B]</v>
      </c>
      <c r="N130" s="428" t="str">
        <f t="shared" si="10"/>
        <v>C311B</v>
      </c>
      <c r="O130" s="215" t="str">
        <f t="shared" si="8"/>
        <v>C311B:  Transactions - Disposals: fixed assets [3111B + 3112B + 3113B]</v>
      </c>
      <c r="P130" s="215" t="str">
        <f t="shared" si="6"/>
        <v>311B: Transactions - Disposals: fixed assets [3111B + 3112B + 3113B]</v>
      </c>
    </row>
    <row r="131" spans="1:16">
      <c r="A131" t="str">
        <f t="shared" si="7"/>
        <v>311C:  Transactions - Consumption of fixed capital (CFC): fixed assets [3111C + 3112C + 3113C]</v>
      </c>
      <c r="B131" s="213"/>
      <c r="C131" s="214"/>
      <c r="D131" s="544" t="s">
        <v>1704</v>
      </c>
      <c r="E131" s="215" t="s">
        <v>1708</v>
      </c>
      <c r="H131" s="174"/>
      <c r="I131" s="174"/>
      <c r="L131" s="428" t="str">
        <f t="shared" si="9"/>
        <v>A311C</v>
      </c>
      <c r="M131" s="215" t="str">
        <f t="shared" si="11"/>
        <v>A311C:  Transactions - Consumption of fixed capital (CFC): fixed assets [3111C + 3112C + 3113C]</v>
      </c>
      <c r="N131" s="488" t="str">
        <f t="shared" si="10"/>
        <v>C311C</v>
      </c>
      <c r="O131" s="489" t="s">
        <v>127</v>
      </c>
      <c r="P131" s="489" t="str">
        <f t="shared" si="6"/>
        <v>311C: Transactions - Consumption of fixed capital (CFC): fixed assets [3111C + 3112C + 3113C]</v>
      </c>
    </row>
    <row r="132" spans="1:16">
      <c r="A132" t="str">
        <f t="shared" si="7"/>
        <v>3111:  Transactions - Fixed assets: Buildings and structures [3111A - 3111B - 3111C]</v>
      </c>
      <c r="B132" s="180"/>
      <c r="C132" s="181"/>
      <c r="D132" s="730">
        <v>3111</v>
      </c>
      <c r="E132" s="179" t="s">
        <v>1713</v>
      </c>
      <c r="H132" s="174"/>
      <c r="I132" s="174"/>
      <c r="L132" s="426" t="str">
        <f t="shared" si="9"/>
        <v>A3111</v>
      </c>
      <c r="M132" s="179" t="str">
        <f t="shared" si="11"/>
        <v>A3111:  Transactions - Fixed assets: Buildings and structures [3111A - 3111B - 3111C]</v>
      </c>
      <c r="N132" s="426" t="str">
        <f t="shared" si="10"/>
        <v>C3111</v>
      </c>
      <c r="O132" s="179" t="str">
        <f t="shared" si="8"/>
        <v>C3111:  Transactions - Fixed assets: Buildings and structures [3111A - 3111B - 3111C]</v>
      </c>
      <c r="P132" s="179" t="str">
        <f t="shared" ref="P132:P195" si="12">RIGHT(TRIM(M132),LEN(TRIM(M132))-1)</f>
        <v>3111: Transactions - Fixed assets: Buildings and structures [3111A - 3111B - 3111C]</v>
      </c>
    </row>
    <row r="133" spans="1:16">
      <c r="A133" t="str">
        <f t="shared" si="7"/>
        <v xml:space="preserve">3111A:  Transactions - Acquisitions: buildings and structures </v>
      </c>
      <c r="B133" s="216"/>
      <c r="C133" s="217"/>
      <c r="D133" s="545" t="s">
        <v>1685</v>
      </c>
      <c r="E133" s="218" t="s">
        <v>318</v>
      </c>
      <c r="H133" s="174"/>
      <c r="I133" s="174"/>
      <c r="L133" s="429" t="str">
        <f t="shared" si="9"/>
        <v>A3111A</v>
      </c>
      <c r="M133" s="218" t="str">
        <f t="shared" si="11"/>
        <v xml:space="preserve">A3111A:  Transactions - Acquisitions: buildings and structures </v>
      </c>
      <c r="N133" s="429" t="str">
        <f t="shared" si="10"/>
        <v>C3111A</v>
      </c>
      <c r="O133" s="218" t="str">
        <f t="shared" si="8"/>
        <v xml:space="preserve">C3111A:  Transactions - Acquisitions: buildings and structures </v>
      </c>
      <c r="P133" s="218" t="str">
        <f t="shared" si="12"/>
        <v>3111A: Transactions - Acquisitions: buildings and structures</v>
      </c>
    </row>
    <row r="134" spans="1:16">
      <c r="A134" t="str">
        <f t="shared" si="7"/>
        <v xml:space="preserve">3111B:  Transactions - Disposals: buildings and structures </v>
      </c>
      <c r="B134" s="216"/>
      <c r="C134" s="217"/>
      <c r="D134" s="545" t="s">
        <v>1695</v>
      </c>
      <c r="E134" s="218" t="s">
        <v>319</v>
      </c>
      <c r="H134" s="174"/>
      <c r="I134" s="174"/>
      <c r="L134" s="429" t="str">
        <f t="shared" si="9"/>
        <v>A3111B</v>
      </c>
      <c r="M134" s="218" t="str">
        <f t="shared" si="11"/>
        <v xml:space="preserve">A3111B:  Transactions - Disposals: buildings and structures </v>
      </c>
      <c r="N134" s="429" t="str">
        <f t="shared" si="10"/>
        <v>C3111B</v>
      </c>
      <c r="O134" s="218" t="str">
        <f t="shared" si="8"/>
        <v xml:space="preserve">C3111B:  Transactions - Disposals: buildings and structures </v>
      </c>
      <c r="P134" s="218" t="str">
        <f t="shared" si="12"/>
        <v>3111B: Transactions - Disposals: buildings and structures</v>
      </c>
    </row>
    <row r="135" spans="1:16">
      <c r="A135" t="str">
        <f t="shared" si="7"/>
        <v xml:space="preserve">3111C:  Transactions - CFC: buildings and structures </v>
      </c>
      <c r="B135" s="216"/>
      <c r="C135" s="217"/>
      <c r="D135" s="545" t="s">
        <v>1705</v>
      </c>
      <c r="E135" s="218" t="s">
        <v>320</v>
      </c>
      <c r="H135" s="174"/>
      <c r="I135" s="174"/>
      <c r="L135" s="429" t="str">
        <f t="shared" si="9"/>
        <v>A3111C</v>
      </c>
      <c r="M135" s="218" t="str">
        <f t="shared" si="11"/>
        <v xml:space="preserve">A3111C:  Transactions - CFC: buildings and structures </v>
      </c>
      <c r="N135" s="490" t="str">
        <f t="shared" si="10"/>
        <v>C3111C</v>
      </c>
      <c r="O135" s="491" t="s">
        <v>127</v>
      </c>
      <c r="P135" s="491" t="str">
        <f t="shared" si="12"/>
        <v>3111C: Transactions - CFC: buildings and structures</v>
      </c>
    </row>
    <row r="136" spans="1:16" s="550" customFormat="1">
      <c r="B136" s="538"/>
      <c r="C136" s="539"/>
      <c r="D136" s="736">
        <v>31111</v>
      </c>
      <c r="E136" s="540" t="s">
        <v>1757</v>
      </c>
      <c r="H136" s="551"/>
      <c r="I136" s="551"/>
      <c r="J136"/>
      <c r="L136" s="542" t="str">
        <f t="shared" si="9"/>
        <v>A31111</v>
      </c>
      <c r="M136" s="540" t="str">
        <f t="shared" si="11"/>
        <v>A31111:  Transactions - Fixed assets: Buildings and structures: Dwellings</v>
      </c>
      <c r="N136" s="542" t="str">
        <f>"C"&amp;""&amp;D136</f>
        <v>C31111</v>
      </c>
      <c r="O136" s="540" t="str">
        <f>N136&amp;":  "&amp;E136</f>
        <v>C31111:  Transactions - Fixed assets: Buildings and structures: Dwellings</v>
      </c>
      <c r="P136" s="540" t="str">
        <f t="shared" si="12"/>
        <v>31111: Transactions - Fixed assets: Buildings and structures: Dwellings</v>
      </c>
    </row>
    <row r="137" spans="1:16">
      <c r="B137" s="216"/>
      <c r="C137" s="217"/>
      <c r="D137" s="552" t="s">
        <v>1722</v>
      </c>
      <c r="E137" s="218" t="s">
        <v>1758</v>
      </c>
      <c r="H137" s="174"/>
      <c r="I137" s="174"/>
      <c r="L137" s="429" t="str">
        <f t="shared" si="9"/>
        <v>A31111A</v>
      </c>
      <c r="M137" s="218" t="str">
        <f t="shared" si="11"/>
        <v>A31111A:  Transactions - Acquisitions: buildings and structures: Dwellings</v>
      </c>
      <c r="N137" s="429" t="str">
        <f>"C"&amp;""&amp;D137</f>
        <v>C31111A</v>
      </c>
      <c r="O137" s="218" t="str">
        <f>N137&amp;":  "&amp;E137</f>
        <v>C31111A:  Transactions - Acquisitions: buildings and structures: Dwellings</v>
      </c>
      <c r="P137" s="218" t="str">
        <f t="shared" si="12"/>
        <v>31111A: Transactions - Acquisitions: buildings and structures: Dwellings</v>
      </c>
    </row>
    <row r="138" spans="1:16">
      <c r="B138" s="216"/>
      <c r="C138" s="217"/>
      <c r="D138" s="552" t="s">
        <v>1723</v>
      </c>
      <c r="E138" s="218" t="s">
        <v>1759</v>
      </c>
      <c r="H138" s="174"/>
      <c r="I138" s="174"/>
      <c r="L138" s="429" t="str">
        <f t="shared" si="9"/>
        <v>A31111B</v>
      </c>
      <c r="M138" s="218" t="str">
        <f t="shared" si="11"/>
        <v>A31111B:  Transactions - Disposals: buildings and structures: Dwellings</v>
      </c>
      <c r="N138" s="429" t="str">
        <f>"C"&amp;""&amp;D138</f>
        <v>C31111B</v>
      </c>
      <c r="O138" s="218" t="str">
        <f>N138&amp;":  "&amp;E138</f>
        <v>C31111B:  Transactions - Disposals: buildings and structures: Dwellings</v>
      </c>
      <c r="P138" s="218" t="str">
        <f t="shared" si="12"/>
        <v>31111B: Transactions - Disposals: buildings and structures: Dwellings</v>
      </c>
    </row>
    <row r="139" spans="1:16">
      <c r="B139" s="216"/>
      <c r="C139" s="217"/>
      <c r="D139" s="552" t="s">
        <v>1724</v>
      </c>
      <c r="E139" s="218" t="s">
        <v>1760</v>
      </c>
      <c r="H139" s="174"/>
      <c r="I139" s="174"/>
      <c r="L139" s="429" t="str">
        <f t="shared" si="9"/>
        <v>A31111C</v>
      </c>
      <c r="M139" s="218" t="str">
        <f t="shared" si="11"/>
        <v>A31111C:  Transactions - CFC: buildings and structures: Dwellings</v>
      </c>
      <c r="N139" s="490" t="str">
        <f t="shared" ref="N139:N147" si="13">"C"&amp;""&amp;D139</f>
        <v>C31111C</v>
      </c>
      <c r="O139" s="491" t="s">
        <v>127</v>
      </c>
      <c r="P139" s="491" t="str">
        <f t="shared" si="12"/>
        <v>31111C: Transactions - CFC: buildings and structures: Dwellings</v>
      </c>
    </row>
    <row r="140" spans="1:16" s="550" customFormat="1">
      <c r="B140" s="538"/>
      <c r="C140" s="539"/>
      <c r="D140" s="736">
        <v>31112</v>
      </c>
      <c r="E140" s="540" t="s">
        <v>1761</v>
      </c>
      <c r="H140" s="551"/>
      <c r="I140" s="551"/>
      <c r="J140"/>
      <c r="L140" s="542" t="str">
        <f t="shared" si="9"/>
        <v>A31112</v>
      </c>
      <c r="M140" s="540" t="str">
        <f t="shared" si="11"/>
        <v>A31112:  Transactions - Fixed assets: Buildings and structures: Nonresidential buildings</v>
      </c>
      <c r="N140" s="542" t="str">
        <f t="shared" si="13"/>
        <v>C31112</v>
      </c>
      <c r="O140" s="540" t="str">
        <f>N140&amp;":  "&amp;E140</f>
        <v>C31112:  Transactions - Fixed assets: Buildings and structures: Nonresidential buildings</v>
      </c>
      <c r="P140" s="540" t="str">
        <f t="shared" si="12"/>
        <v>31112: Transactions - Fixed assets: Buildings and structures: Nonresidential buildings</v>
      </c>
    </row>
    <row r="141" spans="1:16">
      <c r="B141" s="216"/>
      <c r="C141" s="217"/>
      <c r="D141" s="552" t="s">
        <v>1725</v>
      </c>
      <c r="E141" s="218" t="s">
        <v>1762</v>
      </c>
      <c r="H141" s="174"/>
      <c r="I141" s="174"/>
      <c r="L141" s="429" t="str">
        <f t="shared" si="9"/>
        <v>A31112A</v>
      </c>
      <c r="M141" s="218" t="str">
        <f t="shared" si="11"/>
        <v>A31112A:  Transactions - Acquisitions: buildings and structures: Nonresidential buildings</v>
      </c>
      <c r="N141" s="429" t="str">
        <f t="shared" si="13"/>
        <v>C31112A</v>
      </c>
      <c r="O141" s="218" t="str">
        <f>N141&amp;":  "&amp;E141</f>
        <v>C31112A:  Transactions - Acquisitions: buildings and structures: Nonresidential buildings</v>
      </c>
      <c r="P141" s="218" t="str">
        <f t="shared" si="12"/>
        <v>31112A: Transactions - Acquisitions: buildings and structures: Nonresidential buildings</v>
      </c>
    </row>
    <row r="142" spans="1:16">
      <c r="B142" s="216"/>
      <c r="C142" s="217"/>
      <c r="D142" s="552" t="s">
        <v>1726</v>
      </c>
      <c r="E142" s="218" t="s">
        <v>1763</v>
      </c>
      <c r="H142" s="174"/>
      <c r="I142" s="174"/>
      <c r="L142" s="429" t="str">
        <f t="shared" si="9"/>
        <v>A31112B</v>
      </c>
      <c r="M142" s="218" t="str">
        <f t="shared" si="11"/>
        <v>A31112B:  Transactions - Disposals: buildings and structures: Nonresidential buildings</v>
      </c>
      <c r="N142" s="429" t="str">
        <f t="shared" si="13"/>
        <v>C31112B</v>
      </c>
      <c r="O142" s="218" t="str">
        <f>N142&amp;":  "&amp;E142</f>
        <v>C31112B:  Transactions - Disposals: buildings and structures: Nonresidential buildings</v>
      </c>
      <c r="P142" s="218" t="str">
        <f t="shared" si="12"/>
        <v>31112B: Transactions - Disposals: buildings and structures: Nonresidential buildings</v>
      </c>
    </row>
    <row r="143" spans="1:16">
      <c r="B143" s="216"/>
      <c r="C143" s="217"/>
      <c r="D143" s="552" t="s">
        <v>1727</v>
      </c>
      <c r="E143" s="218" t="s">
        <v>1764</v>
      </c>
      <c r="H143" s="174"/>
      <c r="I143" s="174"/>
      <c r="L143" s="429" t="str">
        <f t="shared" si="9"/>
        <v>A31112C</v>
      </c>
      <c r="M143" s="218" t="str">
        <f t="shared" si="11"/>
        <v>A31112C:  Transactions - CFC: buildings and structures: Nonresidential buildings</v>
      </c>
      <c r="N143" s="490" t="str">
        <f t="shared" si="13"/>
        <v>C31112C</v>
      </c>
      <c r="O143" s="491" t="s">
        <v>127</v>
      </c>
      <c r="P143" s="491" t="str">
        <f t="shared" si="12"/>
        <v>31112C: Transactions - CFC: buildings and structures: Nonresidential buildings</v>
      </c>
    </row>
    <row r="144" spans="1:16" s="550" customFormat="1">
      <c r="B144" s="538"/>
      <c r="C144" s="539"/>
      <c r="D144" s="736">
        <v>31113</v>
      </c>
      <c r="E144" s="540" t="s">
        <v>1765</v>
      </c>
      <c r="H144" s="551"/>
      <c r="I144" s="551"/>
      <c r="J144"/>
      <c r="L144" s="542" t="str">
        <f t="shared" si="9"/>
        <v>A31113</v>
      </c>
      <c r="M144" s="540" t="str">
        <f t="shared" si="11"/>
        <v>A31113:  Transactions - Fixed assets: Buildings and structures: Other structures</v>
      </c>
      <c r="N144" s="542" t="str">
        <f t="shared" si="13"/>
        <v>C31113</v>
      </c>
      <c r="O144" s="540" t="str">
        <f>N144&amp;":  "&amp;E144</f>
        <v>C31113:  Transactions - Fixed assets: Buildings and structures: Other structures</v>
      </c>
      <c r="P144" s="540" t="str">
        <f t="shared" si="12"/>
        <v>31113: Transactions - Fixed assets: Buildings and structures: Other structures</v>
      </c>
    </row>
    <row r="145" spans="1:16">
      <c r="B145" s="216"/>
      <c r="C145" s="217"/>
      <c r="D145" s="552" t="s">
        <v>1728</v>
      </c>
      <c r="E145" s="218" t="s">
        <v>1766</v>
      </c>
      <c r="H145" s="174"/>
      <c r="I145" s="174"/>
      <c r="L145" s="429" t="str">
        <f t="shared" si="9"/>
        <v>A31113A</v>
      </c>
      <c r="M145" s="218" t="str">
        <f t="shared" si="11"/>
        <v>A31113A:  Transactions - Acquisitions: buildings and structures: Other structures</v>
      </c>
      <c r="N145" s="429" t="str">
        <f t="shared" si="13"/>
        <v>C31113A</v>
      </c>
      <c r="O145" s="218" t="str">
        <f>N145&amp;":  "&amp;E145</f>
        <v>C31113A:  Transactions - Acquisitions: buildings and structures: Other structures</v>
      </c>
      <c r="P145" s="218" t="str">
        <f t="shared" si="12"/>
        <v>31113A: Transactions - Acquisitions: buildings and structures: Other structures</v>
      </c>
    </row>
    <row r="146" spans="1:16">
      <c r="B146" s="216"/>
      <c r="C146" s="217"/>
      <c r="D146" s="552" t="s">
        <v>1729</v>
      </c>
      <c r="E146" s="218" t="s">
        <v>1767</v>
      </c>
      <c r="H146" s="174"/>
      <c r="I146" s="174"/>
      <c r="L146" s="429" t="str">
        <f t="shared" si="9"/>
        <v>A31113B</v>
      </c>
      <c r="M146" s="218" t="str">
        <f t="shared" si="11"/>
        <v>A31113B:  Transactions - Disposals: buildings and structures: Other structures</v>
      </c>
      <c r="N146" s="429" t="str">
        <f t="shared" si="13"/>
        <v>C31113B</v>
      </c>
      <c r="O146" s="218" t="str">
        <f>N146&amp;":  "&amp;E146</f>
        <v>C31113B:  Transactions - Disposals: buildings and structures: Other structures</v>
      </c>
      <c r="P146" s="218" t="str">
        <f t="shared" si="12"/>
        <v>31113B: Transactions - Disposals: buildings and structures: Other structures</v>
      </c>
    </row>
    <row r="147" spans="1:16">
      <c r="B147" s="216"/>
      <c r="C147" s="217"/>
      <c r="D147" s="552" t="s">
        <v>1730</v>
      </c>
      <c r="E147" s="218" t="s">
        <v>1768</v>
      </c>
      <c r="H147" s="174"/>
      <c r="I147" s="174"/>
      <c r="L147" s="429" t="str">
        <f t="shared" si="9"/>
        <v>A31113C</v>
      </c>
      <c r="M147" s="218" t="str">
        <f t="shared" si="11"/>
        <v>A31113C:  Transactions - CFC: buildings and structures: Other structures</v>
      </c>
      <c r="N147" s="490" t="str">
        <f t="shared" si="13"/>
        <v>C31113C</v>
      </c>
      <c r="O147" s="491" t="s">
        <v>127</v>
      </c>
      <c r="P147" s="491" t="str">
        <f t="shared" si="12"/>
        <v>31113C: Transactions - CFC: buildings and structures: Other structures</v>
      </c>
    </row>
    <row r="148" spans="1:16">
      <c r="A148" t="str">
        <f t="shared" si="7"/>
        <v>3112:  Transactions - Fixed assets:  Machinery and equipment</v>
      </c>
      <c r="B148" s="180"/>
      <c r="C148" s="181"/>
      <c r="D148" s="730">
        <v>3112</v>
      </c>
      <c r="E148" s="179" t="s">
        <v>1773</v>
      </c>
      <c r="H148" s="174"/>
      <c r="I148" s="174"/>
      <c r="L148" s="426" t="str">
        <f t="shared" si="9"/>
        <v>A3112</v>
      </c>
      <c r="M148" s="179" t="str">
        <f t="shared" si="11"/>
        <v>A3112:  Transactions - Fixed assets:  Machinery and equipment</v>
      </c>
      <c r="N148" s="426" t="str">
        <f t="shared" si="10"/>
        <v>C3112</v>
      </c>
      <c r="O148" s="179" t="str">
        <f t="shared" si="8"/>
        <v>C3112:  Transactions - Fixed assets:  Machinery and equipment</v>
      </c>
      <c r="P148" s="179" t="str">
        <f t="shared" si="12"/>
        <v>3112: Transactions - Fixed assets: Machinery and equipment</v>
      </c>
    </row>
    <row r="149" spans="1:16">
      <c r="A149" t="str">
        <f t="shared" si="7"/>
        <v xml:space="preserve">3112A:  Transactions - Acquisitions: machinery and equipment </v>
      </c>
      <c r="B149" s="216"/>
      <c r="C149" s="217"/>
      <c r="D149" s="545" t="s">
        <v>1686</v>
      </c>
      <c r="E149" s="218" t="s">
        <v>321</v>
      </c>
      <c r="H149" s="174"/>
      <c r="I149" s="174"/>
      <c r="L149" s="429" t="str">
        <f t="shared" si="9"/>
        <v>A3112A</v>
      </c>
      <c r="M149" s="218" t="str">
        <f t="shared" si="11"/>
        <v xml:space="preserve">A3112A:  Transactions - Acquisitions: machinery and equipment </v>
      </c>
      <c r="N149" s="429" t="str">
        <f t="shared" si="10"/>
        <v>C3112A</v>
      </c>
      <c r="O149" s="218" t="str">
        <f t="shared" si="8"/>
        <v xml:space="preserve">C3112A:  Transactions - Acquisitions: machinery and equipment </v>
      </c>
      <c r="P149" s="218" t="str">
        <f t="shared" si="12"/>
        <v>3112A: Transactions - Acquisitions: machinery and equipment</v>
      </c>
    </row>
    <row r="150" spans="1:16">
      <c r="A150" t="str">
        <f t="shared" si="7"/>
        <v xml:space="preserve">3112B:  Transactions - Disposals: machinery and equipment </v>
      </c>
      <c r="B150" s="216"/>
      <c r="C150" s="217"/>
      <c r="D150" s="545" t="s">
        <v>1696</v>
      </c>
      <c r="E150" s="218" t="s">
        <v>322</v>
      </c>
      <c r="H150" s="174"/>
      <c r="I150" s="174"/>
      <c r="L150" s="429" t="str">
        <f t="shared" si="9"/>
        <v>A3112B</v>
      </c>
      <c r="M150" s="218" t="str">
        <f t="shared" si="11"/>
        <v xml:space="preserve">A3112B:  Transactions - Disposals: machinery and equipment </v>
      </c>
      <c r="N150" s="429" t="str">
        <f t="shared" si="10"/>
        <v>C3112B</v>
      </c>
      <c r="O150" s="218" t="str">
        <f t="shared" si="8"/>
        <v xml:space="preserve">C3112B:  Transactions - Disposals: machinery and equipment </v>
      </c>
      <c r="P150" s="218" t="str">
        <f t="shared" si="12"/>
        <v>3112B: Transactions - Disposals: machinery and equipment</v>
      </c>
    </row>
    <row r="151" spans="1:16">
      <c r="A151" t="str">
        <f t="shared" si="7"/>
        <v xml:space="preserve">3112C:  Transactions - CFC: machinery and equipment </v>
      </c>
      <c r="B151" s="216"/>
      <c r="C151" s="217"/>
      <c r="D151" s="545" t="s">
        <v>1706</v>
      </c>
      <c r="E151" s="218" t="s">
        <v>323</v>
      </c>
      <c r="H151" s="174"/>
      <c r="I151" s="174"/>
      <c r="L151" s="429" t="str">
        <f t="shared" si="9"/>
        <v>A3112C</v>
      </c>
      <c r="M151" s="218" t="str">
        <f t="shared" si="11"/>
        <v xml:space="preserve">A3112C:  Transactions - CFC: machinery and equipment </v>
      </c>
      <c r="N151" s="490" t="str">
        <f t="shared" si="10"/>
        <v>C3112C</v>
      </c>
      <c r="O151" s="491" t="s">
        <v>127</v>
      </c>
      <c r="P151" s="491" t="str">
        <f t="shared" si="12"/>
        <v>3112C: Transactions - CFC: machinery and equipment</v>
      </c>
    </row>
    <row r="152" spans="1:16" s="550" customFormat="1">
      <c r="B152" s="538"/>
      <c r="C152" s="539"/>
      <c r="D152" s="736">
        <v>31121</v>
      </c>
      <c r="E152" s="540" t="s">
        <v>1769</v>
      </c>
      <c r="H152" s="551"/>
      <c r="I152" s="551"/>
      <c r="J152"/>
      <c r="L152" s="542" t="str">
        <f t="shared" si="9"/>
        <v>A31121</v>
      </c>
      <c r="M152" s="540" t="str">
        <f t="shared" si="11"/>
        <v>A31121:  Transactions - Fixed assets:  Machinery and equipment: Transport equipment</v>
      </c>
      <c r="N152" s="542" t="str">
        <f t="shared" si="10"/>
        <v>C31121</v>
      </c>
      <c r="O152" s="540" t="str">
        <f>N152&amp;":  "&amp;E152</f>
        <v>C31121:  Transactions - Fixed assets:  Machinery and equipment: Transport equipment</v>
      </c>
      <c r="P152" s="540" t="str">
        <f t="shared" si="12"/>
        <v>31121: Transactions - Fixed assets: Machinery and equipment: Transport equipment</v>
      </c>
    </row>
    <row r="153" spans="1:16">
      <c r="B153" s="216"/>
      <c r="C153" s="217"/>
      <c r="D153" s="552" t="s">
        <v>1731</v>
      </c>
      <c r="E153" s="218" t="s">
        <v>1770</v>
      </c>
      <c r="H153" s="174"/>
      <c r="I153" s="174"/>
      <c r="L153" s="429" t="str">
        <f t="shared" si="9"/>
        <v>A31121A</v>
      </c>
      <c r="M153" s="218" t="str">
        <f t="shared" si="11"/>
        <v>A31121A:  Transactions - Acquisitions: machinery and equipment: Transport equipment</v>
      </c>
      <c r="N153" s="429" t="str">
        <f t="shared" si="10"/>
        <v>C31121A</v>
      </c>
      <c r="O153" s="218" t="str">
        <f>N153&amp;":  "&amp;E153</f>
        <v>C31121A:  Transactions - Acquisitions: machinery and equipment: Transport equipment</v>
      </c>
      <c r="P153" s="218" t="str">
        <f t="shared" si="12"/>
        <v>31121A: Transactions - Acquisitions: machinery and equipment: Transport equipment</v>
      </c>
    </row>
    <row r="154" spans="1:16">
      <c r="B154" s="216"/>
      <c r="C154" s="217"/>
      <c r="D154" s="552" t="s">
        <v>1732</v>
      </c>
      <c r="E154" s="218" t="s">
        <v>1771</v>
      </c>
      <c r="H154" s="174"/>
      <c r="I154" s="174"/>
      <c r="L154" s="429" t="str">
        <f t="shared" si="9"/>
        <v>A31121B</v>
      </c>
      <c r="M154" s="218" t="str">
        <f t="shared" si="11"/>
        <v>A31121B:  Transactions - Disposals: machinery and equipment: Transport equipment</v>
      </c>
      <c r="N154" s="429" t="str">
        <f t="shared" si="10"/>
        <v>C31121B</v>
      </c>
      <c r="O154" s="218" t="str">
        <f>N154&amp;":  "&amp;E154</f>
        <v>C31121B:  Transactions - Disposals: machinery and equipment: Transport equipment</v>
      </c>
      <c r="P154" s="218" t="str">
        <f t="shared" si="12"/>
        <v>31121B: Transactions - Disposals: machinery and equipment: Transport equipment</v>
      </c>
    </row>
    <row r="155" spans="1:16">
      <c r="B155" s="216"/>
      <c r="C155" s="217"/>
      <c r="D155" s="552" t="s">
        <v>1733</v>
      </c>
      <c r="E155" s="218" t="s">
        <v>1772</v>
      </c>
      <c r="H155" s="174"/>
      <c r="I155" s="174"/>
      <c r="L155" s="429" t="str">
        <f t="shared" si="9"/>
        <v>A31121C</v>
      </c>
      <c r="M155" s="218" t="str">
        <f t="shared" si="11"/>
        <v>A31121C:  Transactions - CFC: machinery and equipment: Transport equipment</v>
      </c>
      <c r="N155" s="490" t="str">
        <f t="shared" si="10"/>
        <v>C31121C</v>
      </c>
      <c r="O155" s="491" t="s">
        <v>127</v>
      </c>
      <c r="P155" s="491" t="str">
        <f t="shared" si="12"/>
        <v>31121C: Transactions - CFC: machinery and equipment: Transport equipment</v>
      </c>
    </row>
    <row r="156" spans="1:16" s="550" customFormat="1">
      <c r="B156" s="538"/>
      <c r="C156" s="539"/>
      <c r="D156" s="736">
        <v>31122</v>
      </c>
      <c r="E156" s="540" t="s">
        <v>1774</v>
      </c>
      <c r="H156" s="551"/>
      <c r="I156" s="551"/>
      <c r="J156"/>
      <c r="L156" s="542" t="str">
        <f t="shared" si="9"/>
        <v>A31122</v>
      </c>
      <c r="M156" s="540" t="str">
        <f t="shared" si="11"/>
        <v>A31122:  Transactions - Fixed assets:  Machinery and equipment: Other equipment</v>
      </c>
      <c r="N156" s="542" t="str">
        <f t="shared" si="10"/>
        <v>C31122</v>
      </c>
      <c r="O156" s="540" t="str">
        <f>N156&amp;":  "&amp;E156</f>
        <v>C31122:  Transactions - Fixed assets:  Machinery and equipment: Other equipment</v>
      </c>
      <c r="P156" s="540" t="str">
        <f t="shared" si="12"/>
        <v>31122: Transactions - Fixed assets: Machinery and equipment: Other equipment</v>
      </c>
    </row>
    <row r="157" spans="1:16">
      <c r="B157" s="216"/>
      <c r="C157" s="217"/>
      <c r="D157" s="552" t="s">
        <v>1734</v>
      </c>
      <c r="E157" s="218" t="s">
        <v>1775</v>
      </c>
      <c r="H157" s="174"/>
      <c r="I157" s="174"/>
      <c r="L157" s="429" t="str">
        <f t="shared" si="9"/>
        <v>A31122A</v>
      </c>
      <c r="M157" s="218" t="str">
        <f t="shared" si="11"/>
        <v>A31122A:  Transactions - Acquisitions: machinery and equipment: Other equipment</v>
      </c>
      <c r="N157" s="429" t="str">
        <f t="shared" si="10"/>
        <v>C31122A</v>
      </c>
      <c r="O157" s="218" t="str">
        <f>N157&amp;":  "&amp;E157</f>
        <v>C31122A:  Transactions - Acquisitions: machinery and equipment: Other equipment</v>
      </c>
      <c r="P157" s="218" t="str">
        <f t="shared" si="12"/>
        <v>31122A: Transactions - Acquisitions: machinery and equipment: Other equipment</v>
      </c>
    </row>
    <row r="158" spans="1:16">
      <c r="B158" s="216"/>
      <c r="C158" s="217"/>
      <c r="D158" s="552" t="s">
        <v>1735</v>
      </c>
      <c r="E158" s="218" t="s">
        <v>1776</v>
      </c>
      <c r="H158" s="174"/>
      <c r="I158" s="174"/>
      <c r="L158" s="429" t="str">
        <f t="shared" si="9"/>
        <v>A31122B</v>
      </c>
      <c r="M158" s="218" t="str">
        <f t="shared" si="11"/>
        <v>A31122B:  Transactions - Disposals: machinery and equipment: Other equipment</v>
      </c>
      <c r="N158" s="429" t="str">
        <f t="shared" si="10"/>
        <v>C31122B</v>
      </c>
      <c r="O158" s="218" t="str">
        <f>N158&amp;":  "&amp;E158</f>
        <v>C31122B:  Transactions - Disposals: machinery and equipment: Other equipment</v>
      </c>
      <c r="P158" s="218" t="str">
        <f t="shared" si="12"/>
        <v>31122B: Transactions - Disposals: machinery and equipment: Other equipment</v>
      </c>
    </row>
    <row r="159" spans="1:16">
      <c r="B159" s="216"/>
      <c r="C159" s="217"/>
      <c r="D159" s="552" t="s">
        <v>1736</v>
      </c>
      <c r="E159" s="218" t="s">
        <v>1777</v>
      </c>
      <c r="H159" s="174"/>
      <c r="I159" s="174"/>
      <c r="L159" s="429" t="str">
        <f t="shared" si="9"/>
        <v>A31122C</v>
      </c>
      <c r="M159" s="218" t="str">
        <f t="shared" si="11"/>
        <v>A31122C:  Transactions - CFC: machinery and equipment: Other equipment</v>
      </c>
      <c r="N159" s="490" t="str">
        <f t="shared" si="10"/>
        <v>C31122C</v>
      </c>
      <c r="O159" s="491" t="s">
        <v>127</v>
      </c>
      <c r="P159" s="491" t="str">
        <f t="shared" si="12"/>
        <v>31122C: Transactions - CFC: machinery and equipment: Other equipment</v>
      </c>
    </row>
    <row r="160" spans="1:16">
      <c r="A160" t="str">
        <f t="shared" si="7"/>
        <v>3113:  Transactions - Fixed assets:  Other fixed assets  [3113A - 3113B - 3113C]</v>
      </c>
      <c r="B160" s="180"/>
      <c r="C160" s="181"/>
      <c r="D160" s="730">
        <v>3113</v>
      </c>
      <c r="E160" s="179" t="s">
        <v>1714</v>
      </c>
      <c r="H160" s="174"/>
      <c r="I160" s="174"/>
      <c r="L160" s="426" t="str">
        <f t="shared" si="9"/>
        <v>A3113</v>
      </c>
      <c r="M160" s="179" t="str">
        <f t="shared" si="11"/>
        <v>A3113:  Transactions - Fixed assets:  Other fixed assets  [3113A - 3113B - 3113C]</v>
      </c>
      <c r="N160" s="426" t="str">
        <f t="shared" si="10"/>
        <v>C3113</v>
      </c>
      <c r="O160" s="179" t="str">
        <f t="shared" si="8"/>
        <v>C3113:  Transactions - Fixed assets:  Other fixed assets  [3113A - 3113B - 3113C]</v>
      </c>
      <c r="P160" s="179" t="str">
        <f t="shared" si="12"/>
        <v>3113: Transactions - Fixed assets: Other fixed assets [3113A - 3113B - 3113C]</v>
      </c>
    </row>
    <row r="161" spans="1:16">
      <c r="A161" t="str">
        <f t="shared" si="7"/>
        <v xml:space="preserve">3113A:  Transactions - Acquisitions: other fixed assets </v>
      </c>
      <c r="B161" s="216"/>
      <c r="C161" s="217"/>
      <c r="D161" s="545" t="s">
        <v>1687</v>
      </c>
      <c r="E161" s="218" t="s">
        <v>324</v>
      </c>
      <c r="H161" s="174"/>
      <c r="I161" s="174"/>
      <c r="L161" s="429" t="str">
        <f t="shared" si="9"/>
        <v>A3113A</v>
      </c>
      <c r="M161" s="218" t="str">
        <f t="shared" si="11"/>
        <v xml:space="preserve">A3113A:  Transactions - Acquisitions: other fixed assets </v>
      </c>
      <c r="N161" s="429" t="str">
        <f t="shared" si="10"/>
        <v>C3113A</v>
      </c>
      <c r="O161" s="218" t="str">
        <f t="shared" si="8"/>
        <v xml:space="preserve">C3113A:  Transactions - Acquisitions: other fixed assets </v>
      </c>
      <c r="P161" s="218" t="str">
        <f t="shared" si="12"/>
        <v>3113A: Transactions - Acquisitions: other fixed assets</v>
      </c>
    </row>
    <row r="162" spans="1:16">
      <c r="A162" t="str">
        <f t="shared" si="7"/>
        <v xml:space="preserve">3113B:  Transactions - Disposals: other fixed assets </v>
      </c>
      <c r="B162" s="216"/>
      <c r="C162" s="217"/>
      <c r="D162" s="545" t="s">
        <v>1697</v>
      </c>
      <c r="E162" s="218" t="s">
        <v>325</v>
      </c>
      <c r="H162" s="174"/>
      <c r="I162" s="174"/>
      <c r="L162" s="429" t="str">
        <f t="shared" si="9"/>
        <v>A3113B</v>
      </c>
      <c r="M162" s="218" t="str">
        <f t="shared" si="11"/>
        <v xml:space="preserve">A3113B:  Transactions - Disposals: other fixed assets </v>
      </c>
      <c r="N162" s="429" t="str">
        <f t="shared" si="10"/>
        <v>C3113B</v>
      </c>
      <c r="O162" s="218" t="str">
        <f t="shared" si="8"/>
        <v xml:space="preserve">C3113B:  Transactions - Disposals: other fixed assets </v>
      </c>
      <c r="P162" s="218" t="str">
        <f t="shared" si="12"/>
        <v>3113B: Transactions - Disposals: other fixed assets</v>
      </c>
    </row>
    <row r="163" spans="1:16">
      <c r="A163" t="str">
        <f t="shared" si="7"/>
        <v xml:space="preserve">3113C:  Transactions - CFC: other fixed assets </v>
      </c>
      <c r="B163" s="216"/>
      <c r="C163" s="217"/>
      <c r="D163" s="545" t="s">
        <v>1707</v>
      </c>
      <c r="E163" s="218" t="s">
        <v>326</v>
      </c>
      <c r="H163" s="174"/>
      <c r="I163" s="174"/>
      <c r="L163" s="429" t="str">
        <f t="shared" si="9"/>
        <v>A3113C</v>
      </c>
      <c r="M163" s="218" t="str">
        <f t="shared" si="11"/>
        <v xml:space="preserve">A3113C:  Transactions - CFC: other fixed assets </v>
      </c>
      <c r="N163" s="490" t="str">
        <f t="shared" si="10"/>
        <v>C3113C</v>
      </c>
      <c r="O163" s="491" t="s">
        <v>127</v>
      </c>
      <c r="P163" s="491" t="str">
        <f t="shared" si="12"/>
        <v>3113C: Transactions - CFC: other fixed assets</v>
      </c>
    </row>
    <row r="164" spans="1:16" s="550" customFormat="1">
      <c r="B164" s="538"/>
      <c r="C164" s="539"/>
      <c r="D164" s="736">
        <v>31131</v>
      </c>
      <c r="E164" s="540" t="s">
        <v>1778</v>
      </c>
      <c r="H164" s="551"/>
      <c r="I164" s="551"/>
      <c r="J164"/>
      <c r="L164" s="542" t="str">
        <f t="shared" ref="L164:L192" si="14">"A"&amp;""&amp;D164</f>
        <v>A31131</v>
      </c>
      <c r="M164" s="540" t="str">
        <f t="shared" ref="M164:M228" si="15">L164&amp;":  "&amp;E164</f>
        <v>A31131:  Transactions - Fixed assets:  Other fixed assets</v>
      </c>
      <c r="N164" s="542" t="str">
        <f t="shared" si="10"/>
        <v>C31131</v>
      </c>
      <c r="O164" s="540" t="str">
        <f>N164&amp;":  "&amp;E164</f>
        <v>C31131:  Transactions - Fixed assets:  Other fixed assets</v>
      </c>
      <c r="P164" s="540" t="str">
        <f t="shared" si="12"/>
        <v>31131: Transactions - Fixed assets: Other fixed assets</v>
      </c>
    </row>
    <row r="165" spans="1:16">
      <c r="B165" s="216"/>
      <c r="C165" s="217"/>
      <c r="D165" s="552" t="s">
        <v>1737</v>
      </c>
      <c r="E165" s="218" t="s">
        <v>1779</v>
      </c>
      <c r="H165" s="174"/>
      <c r="I165" s="174"/>
      <c r="L165" s="429" t="str">
        <f t="shared" si="14"/>
        <v>A31131A</v>
      </c>
      <c r="M165" s="218" t="str">
        <f t="shared" si="15"/>
        <v>A31131A:  Transactions - Acquisitions: other fixed assets: Cultivated assets</v>
      </c>
      <c r="N165" s="429" t="str">
        <f t="shared" si="10"/>
        <v>C31131A</v>
      </c>
      <c r="O165" s="218" t="str">
        <f>N165&amp;":  "&amp;E165</f>
        <v>C31131A:  Transactions - Acquisitions: other fixed assets: Cultivated assets</v>
      </c>
      <c r="P165" s="218" t="str">
        <f t="shared" si="12"/>
        <v>31131A: Transactions - Acquisitions: other fixed assets: Cultivated assets</v>
      </c>
    </row>
    <row r="166" spans="1:16">
      <c r="B166" s="216"/>
      <c r="C166" s="217"/>
      <c r="D166" s="552" t="s">
        <v>1738</v>
      </c>
      <c r="E166" s="218" t="s">
        <v>1780</v>
      </c>
      <c r="H166" s="174"/>
      <c r="I166" s="174"/>
      <c r="L166" s="429" t="str">
        <f t="shared" si="14"/>
        <v>A31131B</v>
      </c>
      <c r="M166" s="218" t="str">
        <f t="shared" si="15"/>
        <v>A31131B:  Transactions - Disposals: other fixed assets:  Cultivated assets</v>
      </c>
      <c r="N166" s="429" t="str">
        <f t="shared" si="10"/>
        <v>C31131B</v>
      </c>
      <c r="O166" s="218" t="str">
        <f>N166&amp;":  "&amp;E166</f>
        <v>C31131B:  Transactions - Disposals: other fixed assets:  Cultivated assets</v>
      </c>
      <c r="P166" s="218" t="str">
        <f t="shared" si="12"/>
        <v>31131B: Transactions - Disposals: other fixed assets: Cultivated assets</v>
      </c>
    </row>
    <row r="167" spans="1:16">
      <c r="B167" s="216"/>
      <c r="C167" s="217"/>
      <c r="D167" s="552" t="s">
        <v>1739</v>
      </c>
      <c r="E167" s="218" t="s">
        <v>1781</v>
      </c>
      <c r="H167" s="174"/>
      <c r="I167" s="174"/>
      <c r="L167" s="429" t="str">
        <f t="shared" si="14"/>
        <v>A31131C</v>
      </c>
      <c r="M167" s="218" t="str">
        <f t="shared" si="15"/>
        <v>A31131C:  Transactions - CFC: other fixed assets:  Cultivated assets</v>
      </c>
      <c r="N167" s="490" t="str">
        <f>"C"&amp;""&amp;D167</f>
        <v>C31131C</v>
      </c>
      <c r="O167" s="491" t="s">
        <v>127</v>
      </c>
      <c r="P167" s="491" t="str">
        <f t="shared" si="12"/>
        <v>31131C: Transactions - CFC: other fixed assets: Cultivated assets</v>
      </c>
    </row>
    <row r="168" spans="1:16" s="550" customFormat="1">
      <c r="B168" s="538"/>
      <c r="C168" s="539"/>
      <c r="D168" s="736">
        <v>31132</v>
      </c>
      <c r="E168" s="540" t="s">
        <v>1782</v>
      </c>
      <c r="H168" s="551"/>
      <c r="I168" s="551"/>
      <c r="J168"/>
      <c r="L168" s="542" t="str">
        <f t="shared" si="14"/>
        <v>A31132</v>
      </c>
      <c r="M168" s="540" t="str">
        <f t="shared" si="15"/>
        <v>A31132:  Transactions - Fixed assets:  Other fixed assets: Intangible fixed assets</v>
      </c>
      <c r="N168" s="542" t="str">
        <f>"C"&amp;""&amp;D168</f>
        <v>C31132</v>
      </c>
      <c r="O168" s="540" t="str">
        <f>N168&amp;":  "&amp;E168</f>
        <v>C31132:  Transactions - Fixed assets:  Other fixed assets: Intangible fixed assets</v>
      </c>
      <c r="P168" s="540" t="str">
        <f t="shared" si="12"/>
        <v>31132: Transactions - Fixed assets: Other fixed assets: Intangible fixed assets</v>
      </c>
    </row>
    <row r="169" spans="1:16">
      <c r="B169" s="216"/>
      <c r="C169" s="217"/>
      <c r="D169" s="552" t="s">
        <v>1740</v>
      </c>
      <c r="E169" s="218" t="s">
        <v>1783</v>
      </c>
      <c r="H169" s="174"/>
      <c r="I169" s="174"/>
      <c r="L169" s="429" t="str">
        <f t="shared" si="14"/>
        <v>A31132A</v>
      </c>
      <c r="M169" s="218" t="str">
        <f t="shared" si="15"/>
        <v>A31132A:  Transactions - Acquisitions: other fixed assets: Intangible fixed assets</v>
      </c>
      <c r="N169" s="429" t="str">
        <f>"C"&amp;""&amp;D169</f>
        <v>C31132A</v>
      </c>
      <c r="O169" s="218" t="str">
        <f>N169&amp;":  "&amp;E169</f>
        <v>C31132A:  Transactions - Acquisitions: other fixed assets: Intangible fixed assets</v>
      </c>
      <c r="P169" s="218" t="str">
        <f t="shared" si="12"/>
        <v>31132A: Transactions - Acquisitions: other fixed assets: Intangible fixed assets</v>
      </c>
    </row>
    <row r="170" spans="1:16">
      <c r="B170" s="216"/>
      <c r="C170" s="217"/>
      <c r="D170" s="552" t="s">
        <v>1741</v>
      </c>
      <c r="E170" s="218" t="s">
        <v>1784</v>
      </c>
      <c r="H170" s="174"/>
      <c r="I170" s="174"/>
      <c r="L170" s="429" t="str">
        <f t="shared" si="14"/>
        <v>A31132B</v>
      </c>
      <c r="M170" s="218" t="str">
        <f t="shared" si="15"/>
        <v>A31132B:  Transactions - Disposals: other fixed assets: Intangible fixed assets</v>
      </c>
      <c r="N170" s="429" t="str">
        <f>"C"&amp;""&amp;D170</f>
        <v>C31132B</v>
      </c>
      <c r="O170" s="218" t="str">
        <f>N170&amp;":  "&amp;E170</f>
        <v>C31132B:  Transactions - Disposals: other fixed assets: Intangible fixed assets</v>
      </c>
      <c r="P170" s="218" t="str">
        <f t="shared" si="12"/>
        <v>31132B: Transactions - Disposals: other fixed assets: Intangible fixed assets</v>
      </c>
    </row>
    <row r="171" spans="1:16">
      <c r="B171" s="216"/>
      <c r="C171" s="217"/>
      <c r="D171" s="552" t="s">
        <v>1742</v>
      </c>
      <c r="E171" s="218" t="s">
        <v>1785</v>
      </c>
      <c r="H171" s="174"/>
      <c r="I171" s="174"/>
      <c r="L171" s="429" t="str">
        <f t="shared" si="14"/>
        <v>A31132C</v>
      </c>
      <c r="M171" s="218" t="str">
        <f t="shared" si="15"/>
        <v>A31132C:  Transactions - CFC: other fixed assets: Intangible fixed assets</v>
      </c>
      <c r="N171" s="490" t="str">
        <f>"C"&amp;""&amp;D171</f>
        <v>C31132C</v>
      </c>
      <c r="O171" s="491" t="s">
        <v>127</v>
      </c>
      <c r="P171" s="491" t="str">
        <f t="shared" si="12"/>
        <v>31132C: Transactions - CFC: other fixed assets: Intangible fixed assets</v>
      </c>
    </row>
    <row r="172" spans="1:16" ht="15">
      <c r="A172" t="str">
        <f t="shared" si="7"/>
        <v xml:space="preserve">312:  Transactions - Inventories </v>
      </c>
      <c r="B172" s="171"/>
      <c r="C172" s="172"/>
      <c r="D172" s="729">
        <v>312</v>
      </c>
      <c r="E172" s="173" t="s">
        <v>327</v>
      </c>
      <c r="F172" t="s">
        <v>1000</v>
      </c>
      <c r="H172" s="174"/>
      <c r="I172" s="174"/>
      <c r="L172" s="542" t="str">
        <f t="shared" si="14"/>
        <v>A312</v>
      </c>
      <c r="M172" s="540" t="str">
        <f t="shared" si="15"/>
        <v xml:space="preserve">A312:  Transactions - Inventories </v>
      </c>
      <c r="N172" s="542" t="str">
        <f t="shared" ref="N172:N192" si="16">"C"&amp;""&amp;D172</f>
        <v>C312</v>
      </c>
      <c r="O172" s="540" t="str">
        <f t="shared" ref="O172:O236" si="17">N172&amp;":  "&amp;E172</f>
        <v xml:space="preserve">C312:  Transactions - Inventories </v>
      </c>
      <c r="P172" s="540" t="str">
        <f t="shared" si="12"/>
        <v>312: Transactions - Inventories</v>
      </c>
    </row>
    <row r="173" spans="1:16" s="295" customFormat="1" ht="15">
      <c r="A173" s="295" t="str">
        <f t="shared" si="7"/>
        <v>312A:  Transactions - Acquisition: Inventories</v>
      </c>
      <c r="B173" s="171"/>
      <c r="C173" s="172"/>
      <c r="D173" s="548" t="s">
        <v>1743</v>
      </c>
      <c r="E173" s="215" t="s">
        <v>1786</v>
      </c>
      <c r="H173" s="549"/>
      <c r="I173" s="549"/>
      <c r="J173"/>
      <c r="L173" s="428" t="str">
        <f t="shared" si="14"/>
        <v>A312A</v>
      </c>
      <c r="M173" s="215" t="str">
        <f t="shared" si="15"/>
        <v>A312A:  Transactions - Acquisition: Inventories</v>
      </c>
      <c r="N173" s="428" t="str">
        <f t="shared" si="16"/>
        <v>C312A</v>
      </c>
      <c r="O173" s="215" t="str">
        <f t="shared" si="17"/>
        <v>C312A:  Transactions - Acquisition: Inventories</v>
      </c>
      <c r="P173" s="215" t="str">
        <f t="shared" si="12"/>
        <v>312A: Transactions - Acquisition: Inventories</v>
      </c>
    </row>
    <row r="174" spans="1:16" s="295" customFormat="1" ht="15">
      <c r="A174" s="295" t="str">
        <f t="shared" si="7"/>
        <v>312B:  Transactions - Disposals: Inventories</v>
      </c>
      <c r="B174" s="171"/>
      <c r="C174" s="172"/>
      <c r="D174" s="548" t="s">
        <v>1744</v>
      </c>
      <c r="E174" s="215" t="s">
        <v>1787</v>
      </c>
      <c r="H174" s="549"/>
      <c r="I174" s="549"/>
      <c r="J174"/>
      <c r="L174" s="428" t="str">
        <f t="shared" si="14"/>
        <v>A312B</v>
      </c>
      <c r="M174" s="215" t="str">
        <f t="shared" si="15"/>
        <v>A312B:  Transactions - Disposals: Inventories</v>
      </c>
      <c r="N174" s="428" t="str">
        <f t="shared" si="16"/>
        <v>C312B</v>
      </c>
      <c r="O174" s="215" t="str">
        <f t="shared" si="17"/>
        <v>C312B:  Transactions - Disposals: Inventories</v>
      </c>
      <c r="P174" s="215" t="str">
        <f t="shared" si="12"/>
        <v>312B: Transactions - Disposals: Inventories</v>
      </c>
    </row>
    <row r="175" spans="1:16" s="537" customFormat="1">
      <c r="B175" s="538"/>
      <c r="C175" s="539"/>
      <c r="D175" s="737">
        <v>3121</v>
      </c>
      <c r="E175" s="540" t="s">
        <v>1788</v>
      </c>
      <c r="H175" s="541"/>
      <c r="I175" s="541"/>
      <c r="J175"/>
      <c r="L175" s="542" t="str">
        <f t="shared" si="14"/>
        <v>A3121</v>
      </c>
      <c r="M175" s="540" t="str">
        <f t="shared" si="15"/>
        <v>A3121:  Transactions - Inventories: Strategic stocks</v>
      </c>
      <c r="N175" s="542" t="str">
        <f t="shared" si="16"/>
        <v>C3121</v>
      </c>
      <c r="O175" s="540" t="str">
        <f t="shared" si="17"/>
        <v>C3121:  Transactions - Inventories: Strategic stocks</v>
      </c>
      <c r="P175" s="540" t="str">
        <f t="shared" si="12"/>
        <v>3121: Transactions - Inventories: Strategic stocks</v>
      </c>
    </row>
    <row r="176" spans="1:16">
      <c r="B176" s="216"/>
      <c r="C176" s="217"/>
      <c r="D176" s="545" t="s">
        <v>1745</v>
      </c>
      <c r="E176" s="218" t="s">
        <v>1789</v>
      </c>
      <c r="H176" s="174"/>
      <c r="I176" s="174"/>
      <c r="L176" s="429" t="str">
        <f t="shared" si="14"/>
        <v>A3121A</v>
      </c>
      <c r="M176" s="218" t="str">
        <f>L176&amp;":  "&amp;E176</f>
        <v>A3121A:  Transactions - Acquisition: Inventories: Strategic stocks</v>
      </c>
      <c r="N176" s="429" t="str">
        <f t="shared" si="16"/>
        <v>C3121A</v>
      </c>
      <c r="O176" s="218" t="str">
        <f t="shared" si="17"/>
        <v>C3121A:  Transactions - Acquisition: Inventories: Strategic stocks</v>
      </c>
      <c r="P176" s="218" t="str">
        <f t="shared" si="12"/>
        <v>3121A: Transactions - Acquisition: Inventories: Strategic stocks</v>
      </c>
    </row>
    <row r="177" spans="2:16">
      <c r="B177" s="216"/>
      <c r="C177" s="217"/>
      <c r="D177" s="545" t="s">
        <v>1746</v>
      </c>
      <c r="E177" s="218" t="s">
        <v>1790</v>
      </c>
      <c r="H177" s="174"/>
      <c r="I177" s="174"/>
      <c r="L177" s="429" t="str">
        <f t="shared" si="14"/>
        <v>A3121B</v>
      </c>
      <c r="M177" s="218" t="str">
        <f>L177&amp;":  "&amp;E177</f>
        <v xml:space="preserve">A3121B:  Transactions - Disposals: Inventories: Strategic stocks </v>
      </c>
      <c r="N177" s="429" t="str">
        <f t="shared" si="16"/>
        <v>C3121B</v>
      </c>
      <c r="O177" s="218" t="str">
        <f t="shared" si="17"/>
        <v xml:space="preserve">C3121B:  Transactions - Disposals: Inventories: Strategic stocks </v>
      </c>
      <c r="P177" s="218" t="str">
        <f t="shared" si="12"/>
        <v>3121B: Transactions - Disposals: Inventories: Strategic stocks</v>
      </c>
    </row>
    <row r="178" spans="2:16" s="537" customFormat="1">
      <c r="B178" s="538"/>
      <c r="C178" s="539"/>
      <c r="D178" s="737">
        <v>3122</v>
      </c>
      <c r="E178" s="540" t="s">
        <v>1791</v>
      </c>
      <c r="H178" s="541"/>
      <c r="I178" s="541"/>
      <c r="J178"/>
      <c r="L178" s="542" t="str">
        <f t="shared" si="14"/>
        <v>A3122</v>
      </c>
      <c r="M178" s="540" t="str">
        <f t="shared" si="15"/>
        <v>A3122:  Transactions - Inventories: Other inventories</v>
      </c>
      <c r="N178" s="542" t="str">
        <f t="shared" si="16"/>
        <v>C3122</v>
      </c>
      <c r="O178" s="540" t="str">
        <f t="shared" si="17"/>
        <v>C3122:  Transactions - Inventories: Other inventories</v>
      </c>
      <c r="P178" s="540" t="str">
        <f t="shared" si="12"/>
        <v>3122: Transactions - Inventories: Other inventories</v>
      </c>
    </row>
    <row r="179" spans="2:16">
      <c r="B179" s="216"/>
      <c r="C179" s="217"/>
      <c r="D179" s="545" t="s">
        <v>1747</v>
      </c>
      <c r="E179" s="218" t="s">
        <v>1792</v>
      </c>
      <c r="H179" s="174"/>
      <c r="I179" s="174"/>
      <c r="L179" s="429" t="str">
        <f t="shared" si="14"/>
        <v>A3122A</v>
      </c>
      <c r="M179" s="218" t="str">
        <f t="shared" si="15"/>
        <v>A3122A:  Transactions - Acquisition: Inventories: Other inventories</v>
      </c>
      <c r="N179" s="429" t="str">
        <f t="shared" si="16"/>
        <v>C3122A</v>
      </c>
      <c r="O179" s="218" t="str">
        <f t="shared" si="17"/>
        <v>C3122A:  Transactions - Acquisition: Inventories: Other inventories</v>
      </c>
      <c r="P179" s="218" t="str">
        <f t="shared" si="12"/>
        <v>3122A: Transactions - Acquisition: Inventories: Other inventories</v>
      </c>
    </row>
    <row r="180" spans="2:16">
      <c r="B180" s="216"/>
      <c r="C180" s="217"/>
      <c r="D180" s="545" t="s">
        <v>1748</v>
      </c>
      <c r="E180" s="218" t="s">
        <v>1793</v>
      </c>
      <c r="H180" s="174"/>
      <c r="I180" s="174"/>
      <c r="L180" s="429" t="str">
        <f t="shared" si="14"/>
        <v>A3122B</v>
      </c>
      <c r="M180" s="218" t="str">
        <f t="shared" si="15"/>
        <v>A3122B:  Transactions - Disposals: Inventories: Other inventories</v>
      </c>
      <c r="N180" s="429" t="str">
        <f t="shared" si="16"/>
        <v>C3122B</v>
      </c>
      <c r="O180" s="218" t="str">
        <f t="shared" si="17"/>
        <v>C3122B:  Transactions - Disposals: Inventories: Other inventories</v>
      </c>
      <c r="P180" s="218" t="str">
        <f t="shared" si="12"/>
        <v>3122B: Transactions - Disposals: Inventories: Other inventories</v>
      </c>
    </row>
    <row r="181" spans="2:16" s="537" customFormat="1">
      <c r="B181" s="538"/>
      <c r="C181" s="539"/>
      <c r="D181" s="737">
        <v>31221</v>
      </c>
      <c r="E181" s="540" t="s">
        <v>1794</v>
      </c>
      <c r="H181" s="541"/>
      <c r="I181" s="541"/>
      <c r="J181"/>
      <c r="L181" s="542" t="str">
        <f t="shared" si="14"/>
        <v>A31221</v>
      </c>
      <c r="M181" s="540" t="str">
        <f t="shared" si="15"/>
        <v>A31221:  Transactions - Inventories: Other inventories: Materials and supplies</v>
      </c>
      <c r="N181" s="542" t="str">
        <f t="shared" si="16"/>
        <v>C31221</v>
      </c>
      <c r="O181" s="540" t="str">
        <f t="shared" si="17"/>
        <v>C31221:  Transactions - Inventories: Other inventories: Materials and supplies</v>
      </c>
      <c r="P181" s="540" t="str">
        <f t="shared" si="12"/>
        <v>31221: Transactions - Inventories: Other inventories: Materials and supplies</v>
      </c>
    </row>
    <row r="182" spans="2:16">
      <c r="B182" s="216"/>
      <c r="C182" s="217"/>
      <c r="D182" s="545" t="s">
        <v>1749</v>
      </c>
      <c r="E182" s="218" t="s">
        <v>1795</v>
      </c>
      <c r="H182" s="174"/>
      <c r="I182" s="174"/>
      <c r="L182" s="429" t="str">
        <f t="shared" si="14"/>
        <v>A31221A</v>
      </c>
      <c r="M182" s="218" t="str">
        <f t="shared" si="15"/>
        <v>A31221A:  Transactions - Acquisition: Inventories: Other inventories: Materials and supplies</v>
      </c>
      <c r="N182" s="429" t="str">
        <f t="shared" si="16"/>
        <v>C31221A</v>
      </c>
      <c r="O182" s="218" t="str">
        <f t="shared" si="17"/>
        <v>C31221A:  Transactions - Acquisition: Inventories: Other inventories: Materials and supplies</v>
      </c>
      <c r="P182" s="218" t="str">
        <f t="shared" si="12"/>
        <v>31221A: Transactions - Acquisition: Inventories: Other inventories: Materials and supplies</v>
      </c>
    </row>
    <row r="183" spans="2:16">
      <c r="B183" s="216"/>
      <c r="C183" s="217"/>
      <c r="D183" s="545" t="s">
        <v>1750</v>
      </c>
      <c r="E183" s="218" t="s">
        <v>1796</v>
      </c>
      <c r="H183" s="174"/>
      <c r="I183" s="174"/>
      <c r="L183" s="429" t="str">
        <f t="shared" si="14"/>
        <v>A31221B</v>
      </c>
      <c r="M183" s="218" t="str">
        <f t="shared" si="15"/>
        <v>A31221B:  Transactions - Disposals: Inventories: Other inventories: Materials and supplies</v>
      </c>
      <c r="N183" s="429" t="str">
        <f t="shared" si="16"/>
        <v>C31221B</v>
      </c>
      <c r="O183" s="218" t="str">
        <f t="shared" si="17"/>
        <v>C31221B:  Transactions - Disposals: Inventories: Other inventories: Materials and supplies</v>
      </c>
      <c r="P183" s="218" t="str">
        <f t="shared" si="12"/>
        <v>31221B: Transactions - Disposals: Inventories: Other inventories: Materials and supplies</v>
      </c>
    </row>
    <row r="184" spans="2:16" s="537" customFormat="1">
      <c r="B184" s="538"/>
      <c r="C184" s="539"/>
      <c r="D184" s="737">
        <v>31222</v>
      </c>
      <c r="E184" s="540" t="s">
        <v>1797</v>
      </c>
      <c r="H184" s="541"/>
      <c r="I184" s="541"/>
      <c r="J184"/>
      <c r="L184" s="542" t="str">
        <f t="shared" si="14"/>
        <v>A31222</v>
      </c>
      <c r="M184" s="540" t="str">
        <f t="shared" si="15"/>
        <v>A31222:  Transactions - Inventories: Other inventories: Work in progress</v>
      </c>
      <c r="N184" s="542" t="str">
        <f t="shared" si="16"/>
        <v>C31222</v>
      </c>
      <c r="O184" s="540" t="str">
        <f t="shared" si="17"/>
        <v>C31222:  Transactions - Inventories: Other inventories: Work in progress</v>
      </c>
      <c r="P184" s="540" t="str">
        <f t="shared" si="12"/>
        <v>31222: Transactions - Inventories: Other inventories: Work in progress</v>
      </c>
    </row>
    <row r="185" spans="2:16">
      <c r="B185" s="216"/>
      <c r="C185" s="217"/>
      <c r="D185" s="545" t="s">
        <v>1751</v>
      </c>
      <c r="E185" s="218" t="s">
        <v>1798</v>
      </c>
      <c r="H185" s="174"/>
      <c r="I185" s="174"/>
      <c r="L185" s="429" t="str">
        <f t="shared" si="14"/>
        <v>A31222A</v>
      </c>
      <c r="M185" s="218" t="str">
        <f t="shared" si="15"/>
        <v>A31222A:  Transactions - Acquisition: Inventories: Other inventories: Work in progress</v>
      </c>
      <c r="N185" s="429" t="str">
        <f t="shared" si="16"/>
        <v>C31222A</v>
      </c>
      <c r="O185" s="218" t="str">
        <f t="shared" si="17"/>
        <v>C31222A:  Transactions - Acquisition: Inventories: Other inventories: Work in progress</v>
      </c>
      <c r="P185" s="218" t="str">
        <f t="shared" si="12"/>
        <v>31222A: Transactions - Acquisition: Inventories: Other inventories: Work in progress</v>
      </c>
    </row>
    <row r="186" spans="2:16">
      <c r="B186" s="216"/>
      <c r="C186" s="217"/>
      <c r="D186" s="545" t="s">
        <v>1752</v>
      </c>
      <c r="E186" s="218" t="s">
        <v>1799</v>
      </c>
      <c r="H186" s="174"/>
      <c r="I186" s="174"/>
      <c r="L186" s="429" t="str">
        <f t="shared" si="14"/>
        <v>A31222B</v>
      </c>
      <c r="M186" s="218" t="str">
        <f t="shared" si="15"/>
        <v>A31222B:  Transactions - Disposals: Inventories: Other inventories: Work in progress</v>
      </c>
      <c r="N186" s="429" t="str">
        <f t="shared" si="16"/>
        <v>C31222B</v>
      </c>
      <c r="O186" s="218" t="str">
        <f t="shared" si="17"/>
        <v>C31222B:  Transactions - Disposals: Inventories: Other inventories: Work in progress</v>
      </c>
      <c r="P186" s="218" t="str">
        <f t="shared" si="12"/>
        <v>31222B: Transactions - Disposals: Inventories: Other inventories: Work in progress</v>
      </c>
    </row>
    <row r="187" spans="2:16" s="537" customFormat="1">
      <c r="B187" s="538"/>
      <c r="C187" s="539"/>
      <c r="D187" s="737">
        <v>31223</v>
      </c>
      <c r="E187" s="540" t="s">
        <v>1800</v>
      </c>
      <c r="H187" s="541"/>
      <c r="I187" s="541"/>
      <c r="J187"/>
      <c r="L187" s="542" t="str">
        <f t="shared" si="14"/>
        <v>A31223</v>
      </c>
      <c r="M187" s="540" t="str">
        <f t="shared" si="15"/>
        <v>A31223:  Transactions - Inventories: Other inventories: Finished goods</v>
      </c>
      <c r="N187" s="542" t="str">
        <f t="shared" si="16"/>
        <v>C31223</v>
      </c>
      <c r="O187" s="540" t="str">
        <f t="shared" si="17"/>
        <v>C31223:  Transactions - Inventories: Other inventories: Finished goods</v>
      </c>
      <c r="P187" s="540" t="str">
        <f t="shared" si="12"/>
        <v>31223: Transactions - Inventories: Other inventories: Finished goods</v>
      </c>
    </row>
    <row r="188" spans="2:16">
      <c r="B188" s="216"/>
      <c r="C188" s="217"/>
      <c r="D188" s="545" t="s">
        <v>1753</v>
      </c>
      <c r="E188" s="218" t="s">
        <v>1801</v>
      </c>
      <c r="H188" s="174"/>
      <c r="I188" s="174"/>
      <c r="L188" s="429" t="str">
        <f t="shared" si="14"/>
        <v>A31223A</v>
      </c>
      <c r="M188" s="218" t="str">
        <f t="shared" si="15"/>
        <v>A31223A:  Transactions - Acquisition: Inventories: Other inventories: Finished goods</v>
      </c>
      <c r="N188" s="429" t="str">
        <f t="shared" si="16"/>
        <v>C31223A</v>
      </c>
      <c r="O188" s="218" t="str">
        <f t="shared" si="17"/>
        <v>C31223A:  Transactions - Acquisition: Inventories: Other inventories: Finished goods</v>
      </c>
      <c r="P188" s="218" t="str">
        <f t="shared" si="12"/>
        <v>31223A: Transactions - Acquisition: Inventories: Other inventories: Finished goods</v>
      </c>
    </row>
    <row r="189" spans="2:16">
      <c r="B189" s="216"/>
      <c r="C189" s="217"/>
      <c r="D189" s="545" t="s">
        <v>1754</v>
      </c>
      <c r="E189" s="218" t="s">
        <v>1802</v>
      </c>
      <c r="H189" s="174"/>
      <c r="I189" s="174"/>
      <c r="L189" s="429" t="str">
        <f t="shared" si="14"/>
        <v>A31223B</v>
      </c>
      <c r="M189" s="218" t="str">
        <f t="shared" si="15"/>
        <v>A31223B:  Transactions - Disposals: Inventories: Other inventories: Finished goods</v>
      </c>
      <c r="N189" s="429" t="str">
        <f t="shared" si="16"/>
        <v>C31223B</v>
      </c>
      <c r="O189" s="218" t="str">
        <f t="shared" si="17"/>
        <v>C31223B:  Transactions - Disposals: Inventories: Other inventories: Finished goods</v>
      </c>
      <c r="P189" s="218" t="str">
        <f t="shared" si="12"/>
        <v>31223B: Transactions - Disposals: Inventories: Other inventories: Finished goods</v>
      </c>
    </row>
    <row r="190" spans="2:16" s="537" customFormat="1">
      <c r="B190" s="538"/>
      <c r="C190" s="539"/>
      <c r="D190" s="737">
        <v>31224</v>
      </c>
      <c r="E190" s="540" t="s">
        <v>1804</v>
      </c>
      <c r="H190" s="541"/>
      <c r="I190" s="541"/>
      <c r="J190"/>
      <c r="L190" s="542" t="str">
        <f t="shared" si="14"/>
        <v>A31224</v>
      </c>
      <c r="M190" s="540" t="str">
        <f t="shared" si="15"/>
        <v>A31224:  Transactions - Inventories: Other inventories: Goods for resale</v>
      </c>
      <c r="N190" s="542" t="str">
        <f t="shared" si="16"/>
        <v>C31224</v>
      </c>
      <c r="O190" s="540" t="str">
        <f t="shared" si="17"/>
        <v>C31224:  Transactions - Inventories: Other inventories: Goods for resale</v>
      </c>
      <c r="P190" s="540" t="str">
        <f t="shared" si="12"/>
        <v>31224: Transactions - Inventories: Other inventories: Goods for resale</v>
      </c>
    </row>
    <row r="191" spans="2:16">
      <c r="B191" s="216"/>
      <c r="C191" s="217"/>
      <c r="D191" s="545" t="s">
        <v>1755</v>
      </c>
      <c r="E191" s="218" t="s">
        <v>1803</v>
      </c>
      <c r="H191" s="174"/>
      <c r="I191" s="174"/>
      <c r="L191" s="429" t="str">
        <f t="shared" si="14"/>
        <v>A31224A</v>
      </c>
      <c r="M191" s="218" t="str">
        <f t="shared" si="15"/>
        <v>A31224A:  Transactions - Acquisition: Inventories: Other inventories: Goods for resale</v>
      </c>
      <c r="N191" s="429" t="str">
        <f t="shared" si="16"/>
        <v>C31224A</v>
      </c>
      <c r="O191" s="218" t="str">
        <f t="shared" si="17"/>
        <v>C31224A:  Transactions - Acquisition: Inventories: Other inventories: Goods for resale</v>
      </c>
      <c r="P191" s="218" t="str">
        <f t="shared" si="12"/>
        <v>31224A: Transactions - Acquisition: Inventories: Other inventories: Goods for resale</v>
      </c>
    </row>
    <row r="192" spans="2:16">
      <c r="B192" s="216"/>
      <c r="C192" s="217"/>
      <c r="D192" s="545" t="s">
        <v>1756</v>
      </c>
      <c r="E192" s="218" t="s">
        <v>1805</v>
      </c>
      <c r="H192" s="174"/>
      <c r="I192" s="174"/>
      <c r="L192" s="429" t="str">
        <f t="shared" si="14"/>
        <v>A31224B</v>
      </c>
      <c r="M192" s="218" t="str">
        <f t="shared" si="15"/>
        <v>A31224B:  Transactions - Disposals: Inventories: Other inventories: Goods for resale</v>
      </c>
      <c r="N192" s="429" t="str">
        <f t="shared" si="16"/>
        <v>C31224B</v>
      </c>
      <c r="O192" s="218" t="str">
        <f t="shared" si="17"/>
        <v>C31224B:  Transactions - Disposals: Inventories: Other inventories: Goods for resale</v>
      </c>
      <c r="P192" s="218" t="str">
        <f t="shared" si="12"/>
        <v>31224B: Transactions - Disposals: Inventories: Other inventories: Goods for resale</v>
      </c>
    </row>
    <row r="193" spans="1:16" ht="15">
      <c r="A193" t="str">
        <f t="shared" si="7"/>
        <v>313:  Transactions - Valuables [313A - 313B]</v>
      </c>
      <c r="B193" s="219"/>
      <c r="C193" s="220"/>
      <c r="D193" s="729">
        <v>313</v>
      </c>
      <c r="E193" s="173" t="s">
        <v>1715</v>
      </c>
      <c r="H193" s="174"/>
      <c r="I193" s="174"/>
      <c r="L193" s="425" t="str">
        <f>"A"&amp;""&amp;D193</f>
        <v>A313</v>
      </c>
      <c r="M193" s="173" t="str">
        <f t="shared" si="15"/>
        <v>A313:  Transactions - Valuables [313A - 313B]</v>
      </c>
      <c r="N193" s="425" t="str">
        <f>"C"&amp;""&amp;D193</f>
        <v>C313</v>
      </c>
      <c r="O193" s="173" t="str">
        <f t="shared" si="17"/>
        <v>C313:  Transactions - Valuables [313A - 313B]</v>
      </c>
      <c r="P193" s="173" t="str">
        <f t="shared" si="12"/>
        <v>313: Transactions - Valuables [313A - 313B]</v>
      </c>
    </row>
    <row r="194" spans="1:16">
      <c r="A194" t="str">
        <f t="shared" si="7"/>
        <v xml:space="preserve">313A:  Transactions - Acquisitions: valuables </v>
      </c>
      <c r="B194" s="213"/>
      <c r="C194" s="214"/>
      <c r="D194" s="544" t="s">
        <v>1688</v>
      </c>
      <c r="E194" s="215" t="s">
        <v>328</v>
      </c>
      <c r="H194" s="174"/>
      <c r="I194" s="174"/>
      <c r="L194" s="428" t="str">
        <f>"A"&amp;""&amp;D194</f>
        <v>A313A</v>
      </c>
      <c r="M194" s="215" t="str">
        <f t="shared" si="15"/>
        <v xml:space="preserve">A313A:  Transactions - Acquisitions: valuables </v>
      </c>
      <c r="N194" s="428" t="str">
        <f>"C"&amp;""&amp;D194</f>
        <v>C313A</v>
      </c>
      <c r="O194" s="215" t="str">
        <f t="shared" si="17"/>
        <v xml:space="preserve">C313A:  Transactions - Acquisitions: valuables </v>
      </c>
      <c r="P194" s="215" t="str">
        <f t="shared" si="12"/>
        <v>313A: Transactions - Acquisitions: valuables</v>
      </c>
    </row>
    <row r="195" spans="1:16">
      <c r="A195" t="str">
        <f t="shared" si="7"/>
        <v xml:space="preserve">313B:  Transactions - Disposals: valuables </v>
      </c>
      <c r="B195" s="213"/>
      <c r="C195" s="214"/>
      <c r="D195" s="544" t="s">
        <v>1698</v>
      </c>
      <c r="E195" s="215" t="s">
        <v>329</v>
      </c>
      <c r="H195" s="174"/>
      <c r="I195" s="174"/>
      <c r="L195" s="428" t="str">
        <f>"A"&amp;""&amp;D195</f>
        <v>A313B</v>
      </c>
      <c r="M195" s="215" t="str">
        <f t="shared" si="15"/>
        <v xml:space="preserve">A313B:  Transactions - Disposals: valuables </v>
      </c>
      <c r="N195" s="428" t="str">
        <f>"C"&amp;""&amp;D195</f>
        <v>C313B</v>
      </c>
      <c r="O195" s="215" t="str">
        <f t="shared" si="17"/>
        <v xml:space="preserve">C313B:  Transactions - Disposals: valuables </v>
      </c>
      <c r="P195" s="215" t="str">
        <f t="shared" si="12"/>
        <v>313B: Transactions - Disposals: valuables</v>
      </c>
    </row>
    <row r="196" spans="1:16" ht="15">
      <c r="A196" t="str">
        <f t="shared" si="7"/>
        <v>314:  Transactions - Nonproduced assets [314A - 314B - 314C]</v>
      </c>
      <c r="B196" s="171"/>
      <c r="C196" s="172"/>
      <c r="D196" s="729">
        <v>314</v>
      </c>
      <c r="E196" s="173" t="s">
        <v>1716</v>
      </c>
      <c r="H196" s="174"/>
      <c r="I196" s="174"/>
      <c r="L196" s="425" t="str">
        <f t="shared" ref="L196:L248" si="18">"A"&amp;""&amp;D196</f>
        <v>A314</v>
      </c>
      <c r="M196" s="173" t="str">
        <f t="shared" si="15"/>
        <v>A314:  Transactions - Nonproduced assets [314A - 314B - 314C]</v>
      </c>
      <c r="N196" s="425" t="str">
        <f t="shared" ref="N196:N248" si="19">"C"&amp;""&amp;D196</f>
        <v>C314</v>
      </c>
      <c r="O196" s="173" t="str">
        <f t="shared" si="17"/>
        <v>C314:  Transactions - Nonproduced assets [314A - 314B - 314C]</v>
      </c>
      <c r="P196" s="173" t="str">
        <f t="shared" ref="P196:P260" si="20">RIGHT(TRIM(M196),LEN(TRIM(M196))-1)</f>
        <v>314: Transactions - Nonproduced assets [314A - 314B - 314C]</v>
      </c>
    </row>
    <row r="197" spans="1:16">
      <c r="A197" t="str">
        <f t="shared" ref="A197:A223" si="21">D197&amp;":  "&amp;E197</f>
        <v>314A:  Transactions - Acquisitions: nonproduced assets [3141A + 3142A + 3143A + 3144A]</v>
      </c>
      <c r="B197" s="213"/>
      <c r="C197" s="214"/>
      <c r="D197" s="544" t="s">
        <v>1689</v>
      </c>
      <c r="E197" s="215" t="s">
        <v>1717</v>
      </c>
      <c r="F197" t="s">
        <v>1562</v>
      </c>
      <c r="H197" s="174"/>
      <c r="I197" s="174"/>
      <c r="L197" s="428" t="str">
        <f t="shared" si="18"/>
        <v>A314A</v>
      </c>
      <c r="M197" s="215" t="str">
        <f t="shared" si="15"/>
        <v>A314A:  Transactions - Acquisitions: nonproduced assets [3141A + 3142A + 3143A + 3144A]</v>
      </c>
      <c r="N197" s="428" t="str">
        <f t="shared" si="19"/>
        <v>C314A</v>
      </c>
      <c r="O197" s="215" t="str">
        <f t="shared" si="17"/>
        <v>C314A:  Transactions - Acquisitions: nonproduced assets [3141A + 3142A + 3143A + 3144A]</v>
      </c>
      <c r="P197" s="215" t="str">
        <f t="shared" si="20"/>
        <v>314A: Transactions - Acquisitions: nonproduced assets [3141A + 3142A + 3143A + 3144A]</v>
      </c>
    </row>
    <row r="198" spans="1:16">
      <c r="A198" t="str">
        <f t="shared" si="21"/>
        <v>314B:  Transactions - Disposals: nonproduced assets [3141B + 3142B + 3143B + 3144B]</v>
      </c>
      <c r="B198" s="213"/>
      <c r="C198" s="214"/>
      <c r="D198" s="544" t="s">
        <v>1699</v>
      </c>
      <c r="E198" s="215" t="s">
        <v>1710</v>
      </c>
      <c r="H198" s="174"/>
      <c r="I198" s="174"/>
      <c r="L198" s="428" t="str">
        <f t="shared" si="18"/>
        <v>A314B</v>
      </c>
      <c r="M198" s="215" t="str">
        <f t="shared" si="15"/>
        <v>A314B:  Transactions - Disposals: nonproduced assets [3141B + 3142B + 3143B + 3144B]</v>
      </c>
      <c r="N198" s="428" t="str">
        <f t="shared" si="19"/>
        <v>C314B</v>
      </c>
      <c r="O198" s="215" t="str">
        <f t="shared" si="17"/>
        <v>C314B:  Transactions - Disposals: nonproduced assets [3141B + 3142B + 3143B + 3144B]</v>
      </c>
      <c r="P198" s="215" t="str">
        <f t="shared" si="20"/>
        <v>314B: Transactions - Disposals: nonproduced assets [3141B + 3142B + 3143B + 3144B]</v>
      </c>
    </row>
    <row r="199" spans="1:16">
      <c r="A199" t="str">
        <f t="shared" si="21"/>
        <v>3141:  Transactions - Nonproduced assets: Land  [3141A -3141B - 3141C]</v>
      </c>
      <c r="B199" s="180"/>
      <c r="C199" s="181"/>
      <c r="D199" s="730">
        <v>3141</v>
      </c>
      <c r="E199" s="179" t="s">
        <v>1718</v>
      </c>
      <c r="H199" s="174"/>
      <c r="I199" s="174"/>
      <c r="L199" s="426" t="str">
        <f t="shared" si="18"/>
        <v>A3141</v>
      </c>
      <c r="M199" s="179" t="str">
        <f t="shared" si="15"/>
        <v>A3141:  Transactions - Nonproduced assets: Land  [3141A -3141B - 3141C]</v>
      </c>
      <c r="N199" s="426" t="str">
        <f t="shared" si="19"/>
        <v>C3141</v>
      </c>
      <c r="O199" s="179" t="str">
        <f t="shared" si="17"/>
        <v>C3141:  Transactions - Nonproduced assets: Land  [3141A -3141B - 3141C]</v>
      </c>
      <c r="P199" s="179" t="str">
        <f t="shared" si="20"/>
        <v>3141: Transactions - Nonproduced assets: Land [3141A -3141B - 3141C]</v>
      </c>
    </row>
    <row r="200" spans="1:16">
      <c r="A200" t="str">
        <f t="shared" si="21"/>
        <v xml:space="preserve">3141A:  Transactions - Acquisitions: land </v>
      </c>
      <c r="B200" s="216"/>
      <c r="C200" s="217"/>
      <c r="D200" s="545" t="s">
        <v>1690</v>
      </c>
      <c r="E200" s="218" t="s">
        <v>330</v>
      </c>
      <c r="H200" s="174"/>
      <c r="I200" s="174"/>
      <c r="L200" s="429" t="str">
        <f t="shared" si="18"/>
        <v>A3141A</v>
      </c>
      <c r="M200" s="218" t="str">
        <f t="shared" si="15"/>
        <v xml:space="preserve">A3141A:  Transactions - Acquisitions: land </v>
      </c>
      <c r="N200" s="429" t="str">
        <f t="shared" si="19"/>
        <v>C3141A</v>
      </c>
      <c r="O200" s="218" t="str">
        <f t="shared" si="17"/>
        <v xml:space="preserve">C3141A:  Transactions - Acquisitions: land </v>
      </c>
      <c r="P200" s="218" t="str">
        <f t="shared" si="20"/>
        <v>3141A: Transactions - Acquisitions: land</v>
      </c>
    </row>
    <row r="201" spans="1:16">
      <c r="A201" t="str">
        <f t="shared" si="21"/>
        <v xml:space="preserve">3141B:  Transactions - Disposals: land </v>
      </c>
      <c r="B201" s="216"/>
      <c r="C201" s="217"/>
      <c r="D201" s="545" t="s">
        <v>1700</v>
      </c>
      <c r="E201" s="218" t="s">
        <v>331</v>
      </c>
      <c r="H201" s="174"/>
      <c r="I201" s="174"/>
      <c r="L201" s="429" t="str">
        <f t="shared" si="18"/>
        <v>A3141B</v>
      </c>
      <c r="M201" s="218" t="str">
        <f t="shared" si="15"/>
        <v xml:space="preserve">A3141B:  Transactions - Disposals: land </v>
      </c>
      <c r="N201" s="429" t="str">
        <f t="shared" si="19"/>
        <v>C3141B</v>
      </c>
      <c r="O201" s="218" t="str">
        <f t="shared" si="17"/>
        <v xml:space="preserve">C3141B:  Transactions - Disposals: land </v>
      </c>
      <c r="P201" s="218" t="str">
        <f t="shared" si="20"/>
        <v>3141B: Transactions - Disposals: land</v>
      </c>
    </row>
    <row r="202" spans="1:16">
      <c r="A202" t="str">
        <f t="shared" si="21"/>
        <v>3142:  Transactions - Nonproduced assets: Subsoil assets [3142A - 3142B - 3142C]</v>
      </c>
      <c r="B202" s="180"/>
      <c r="C202" s="181"/>
      <c r="D202" s="730">
        <v>3142</v>
      </c>
      <c r="E202" s="179" t="s">
        <v>1719</v>
      </c>
      <c r="H202" s="174"/>
      <c r="I202" s="174"/>
      <c r="L202" s="426" t="str">
        <f t="shared" si="18"/>
        <v>A3142</v>
      </c>
      <c r="M202" s="179" t="str">
        <f t="shared" si="15"/>
        <v>A3142:  Transactions - Nonproduced assets: Subsoil assets [3142A - 3142B - 3142C]</v>
      </c>
      <c r="N202" s="426" t="str">
        <f t="shared" si="19"/>
        <v>C3142</v>
      </c>
      <c r="O202" s="179" t="str">
        <f t="shared" si="17"/>
        <v>C3142:  Transactions - Nonproduced assets: Subsoil assets [3142A - 3142B - 3142C]</v>
      </c>
      <c r="P202" s="179" t="str">
        <f t="shared" si="20"/>
        <v>3142: Transactions - Nonproduced assets: Subsoil assets [3142A - 3142B - 3142C]</v>
      </c>
    </row>
    <row r="203" spans="1:16">
      <c r="A203" t="str">
        <f t="shared" si="21"/>
        <v xml:space="preserve">3142A:  Transactions - Acquisitions: subsoil assets </v>
      </c>
      <c r="B203" s="216"/>
      <c r="C203" s="217"/>
      <c r="D203" s="545" t="s">
        <v>1691</v>
      </c>
      <c r="E203" s="218" t="s">
        <v>332</v>
      </c>
      <c r="H203" s="174"/>
      <c r="I203" s="174"/>
      <c r="L203" s="429" t="str">
        <f t="shared" si="18"/>
        <v>A3142A</v>
      </c>
      <c r="M203" s="218" t="str">
        <f t="shared" si="15"/>
        <v xml:space="preserve">A3142A:  Transactions - Acquisitions: subsoil assets </v>
      </c>
      <c r="N203" s="429" t="str">
        <f t="shared" si="19"/>
        <v>C3142A</v>
      </c>
      <c r="O203" s="218" t="str">
        <f t="shared" si="17"/>
        <v xml:space="preserve">C3142A:  Transactions - Acquisitions: subsoil assets </v>
      </c>
      <c r="P203" s="218" t="str">
        <f t="shared" si="20"/>
        <v>3142A: Transactions - Acquisitions: subsoil assets</v>
      </c>
    </row>
    <row r="204" spans="1:16">
      <c r="A204" t="str">
        <f t="shared" si="21"/>
        <v xml:space="preserve">3142B:  Transactions - Disposals: subsoil assets </v>
      </c>
      <c r="B204" s="216"/>
      <c r="C204" s="217"/>
      <c r="D204" s="545" t="s">
        <v>1701</v>
      </c>
      <c r="E204" s="218" t="s">
        <v>333</v>
      </c>
      <c r="H204" s="174"/>
      <c r="I204" s="174"/>
      <c r="L204" s="429" t="str">
        <f t="shared" si="18"/>
        <v>A3142B</v>
      </c>
      <c r="M204" s="218" t="str">
        <f t="shared" si="15"/>
        <v xml:space="preserve">A3142B:  Transactions - Disposals: subsoil assets </v>
      </c>
      <c r="N204" s="429" t="str">
        <f t="shared" si="19"/>
        <v>C3142B</v>
      </c>
      <c r="O204" s="218" t="str">
        <f t="shared" si="17"/>
        <v xml:space="preserve">C3142B:  Transactions - Disposals: subsoil assets </v>
      </c>
      <c r="P204" s="218" t="str">
        <f t="shared" si="20"/>
        <v>3142B: Transactions - Disposals: subsoil assets</v>
      </c>
    </row>
    <row r="205" spans="1:16">
      <c r="A205" t="str">
        <f t="shared" si="21"/>
        <v>3143:  Transactions - Nonproduced assets: Other naturally occurring assets  [3143A - 3143B]</v>
      </c>
      <c r="B205" s="180"/>
      <c r="C205" s="181"/>
      <c r="D205" s="730">
        <v>3143</v>
      </c>
      <c r="E205" s="179" t="s">
        <v>1720</v>
      </c>
      <c r="H205" s="174"/>
      <c r="I205" s="174"/>
      <c r="L205" s="426" t="str">
        <f t="shared" si="18"/>
        <v>A3143</v>
      </c>
      <c r="M205" s="179" t="str">
        <f t="shared" si="15"/>
        <v>A3143:  Transactions - Nonproduced assets: Other naturally occurring assets  [3143A - 3143B]</v>
      </c>
      <c r="N205" s="426" t="str">
        <f t="shared" si="19"/>
        <v>C3143</v>
      </c>
      <c r="O205" s="179" t="str">
        <f t="shared" si="17"/>
        <v>C3143:  Transactions - Nonproduced assets: Other naturally occurring assets  [3143A - 3143B]</v>
      </c>
      <c r="P205" s="179" t="str">
        <f t="shared" si="20"/>
        <v>3143: Transactions - Nonproduced assets: Other naturally occurring assets [3143A - 3143B]</v>
      </c>
    </row>
    <row r="206" spans="1:16">
      <c r="A206" t="str">
        <f t="shared" si="21"/>
        <v xml:space="preserve">3143A:  Transactions - Acquisitions: other naturally occurring assets </v>
      </c>
      <c r="B206" s="216"/>
      <c r="C206" s="217"/>
      <c r="D206" s="545" t="s">
        <v>1692</v>
      </c>
      <c r="E206" s="218" t="s">
        <v>334</v>
      </c>
      <c r="H206" s="174"/>
      <c r="I206" s="174"/>
      <c r="L206" s="429" t="str">
        <f t="shared" si="18"/>
        <v>A3143A</v>
      </c>
      <c r="M206" s="218" t="str">
        <f t="shared" si="15"/>
        <v xml:space="preserve">A3143A:  Transactions - Acquisitions: other naturally occurring assets </v>
      </c>
      <c r="N206" s="429" t="str">
        <f t="shared" si="19"/>
        <v>C3143A</v>
      </c>
      <c r="O206" s="218" t="str">
        <f t="shared" si="17"/>
        <v xml:space="preserve">C3143A:  Transactions - Acquisitions: other naturally occurring assets </v>
      </c>
      <c r="P206" s="218" t="str">
        <f t="shared" si="20"/>
        <v>3143A: Transactions - Acquisitions: other naturally occurring assets</v>
      </c>
    </row>
    <row r="207" spans="1:16">
      <c r="A207" t="str">
        <f t="shared" si="21"/>
        <v xml:space="preserve">3143B:  Transactions - Disposals: other naturally occurring assets </v>
      </c>
      <c r="B207" s="216"/>
      <c r="C207" s="217"/>
      <c r="D207" s="545" t="s">
        <v>1702</v>
      </c>
      <c r="E207" s="218" t="s">
        <v>335</v>
      </c>
      <c r="H207" s="174"/>
      <c r="I207" s="174"/>
      <c r="L207" s="429" t="str">
        <f t="shared" si="18"/>
        <v>A3143B</v>
      </c>
      <c r="M207" s="218" t="str">
        <f t="shared" si="15"/>
        <v xml:space="preserve">A3143B:  Transactions - Disposals: other naturally occurring assets </v>
      </c>
      <c r="N207" s="429" t="str">
        <f t="shared" si="19"/>
        <v>C3143B</v>
      </c>
      <c r="O207" s="218" t="str">
        <f t="shared" si="17"/>
        <v xml:space="preserve">C3143B:  Transactions - Disposals: other naturally occurring assets </v>
      </c>
      <c r="P207" s="218" t="str">
        <f t="shared" si="20"/>
        <v>3143B: Transactions - Disposals: other naturally occurring assets</v>
      </c>
    </row>
    <row r="208" spans="1:16">
      <c r="A208" t="str">
        <f t="shared" si="21"/>
        <v>3144:  Transactions - Nonproduced assets: Intangible nonproduced assets  [3144A - 3144B]</v>
      </c>
      <c r="B208" s="180"/>
      <c r="C208" s="181"/>
      <c r="D208" s="730">
        <v>3144</v>
      </c>
      <c r="E208" s="179" t="s">
        <v>1721</v>
      </c>
      <c r="H208" s="174"/>
      <c r="I208" s="174"/>
      <c r="L208" s="426" t="str">
        <f t="shared" si="18"/>
        <v>A3144</v>
      </c>
      <c r="M208" s="179" t="str">
        <f t="shared" si="15"/>
        <v>A3144:  Transactions - Nonproduced assets: Intangible nonproduced assets  [3144A - 3144B]</v>
      </c>
      <c r="N208" s="426" t="str">
        <f t="shared" si="19"/>
        <v>C3144</v>
      </c>
      <c r="O208" s="179" t="str">
        <f t="shared" si="17"/>
        <v>C3144:  Transactions - Nonproduced assets: Intangible nonproduced assets  [3144A - 3144B]</v>
      </c>
      <c r="P208" s="179" t="str">
        <f t="shared" si="20"/>
        <v>3144: Transactions - Nonproduced assets: Intangible nonproduced assets [3144A - 3144B]</v>
      </c>
    </row>
    <row r="209" spans="1:16">
      <c r="A209" t="str">
        <f t="shared" si="21"/>
        <v xml:space="preserve">3144A:  Transactions - Acquisitions: intangible nonproduced assets </v>
      </c>
      <c r="B209" s="216"/>
      <c r="C209" s="217"/>
      <c r="D209" s="545" t="s">
        <v>1693</v>
      </c>
      <c r="E209" s="218" t="s">
        <v>336</v>
      </c>
      <c r="H209" s="174"/>
      <c r="I209" s="174"/>
      <c r="L209" s="429" t="str">
        <f t="shared" si="18"/>
        <v>A3144A</v>
      </c>
      <c r="M209" s="218" t="str">
        <f t="shared" si="15"/>
        <v xml:space="preserve">A3144A:  Transactions - Acquisitions: intangible nonproduced assets </v>
      </c>
      <c r="N209" s="429" t="str">
        <f t="shared" si="19"/>
        <v>C3144A</v>
      </c>
      <c r="O209" s="218" t="str">
        <f t="shared" si="17"/>
        <v xml:space="preserve">C3144A:  Transactions - Acquisitions: intangible nonproduced assets </v>
      </c>
      <c r="P209" s="218" t="str">
        <f t="shared" si="20"/>
        <v>3144A: Transactions - Acquisitions: intangible nonproduced assets</v>
      </c>
    </row>
    <row r="210" spans="1:16">
      <c r="A210" t="str">
        <f t="shared" si="21"/>
        <v xml:space="preserve">3144B:  Transactions - Disposals: intangible nonproduced assets </v>
      </c>
      <c r="B210" s="221"/>
      <c r="C210" s="222"/>
      <c r="D210" s="546" t="s">
        <v>1703</v>
      </c>
      <c r="E210" s="223" t="s">
        <v>337</v>
      </c>
      <c r="H210" s="174"/>
      <c r="I210" s="174"/>
      <c r="L210" s="525" t="str">
        <f t="shared" si="18"/>
        <v>A3144B</v>
      </c>
      <c r="M210" s="223" t="str">
        <f t="shared" si="15"/>
        <v xml:space="preserve">A3144B:  Transactions - Disposals: intangible nonproduced assets </v>
      </c>
      <c r="N210" s="525" t="str">
        <f t="shared" si="19"/>
        <v>C3144B</v>
      </c>
      <c r="O210" s="223" t="str">
        <f t="shared" si="17"/>
        <v xml:space="preserve">C3144B:  Transactions - Disposals: intangible nonproduced assets </v>
      </c>
      <c r="P210" s="223" t="str">
        <f t="shared" si="20"/>
        <v>3144B: Transactions - Disposals: intangible nonproduced assets</v>
      </c>
    </row>
    <row r="211" spans="1:16" ht="15">
      <c r="A211" t="str">
        <f t="shared" si="21"/>
        <v>32:  Transactions - Net acquisition of financial assets [3202 + 3203 + 3204 + 3205 + 3206 + 3207 + 3208]</v>
      </c>
      <c r="B211" s="195"/>
      <c r="C211" s="196"/>
      <c r="D211" s="728">
        <v>32</v>
      </c>
      <c r="E211" s="197" t="s">
        <v>338</v>
      </c>
      <c r="F211" t="s">
        <v>1522</v>
      </c>
      <c r="H211" s="174"/>
      <c r="I211" s="174"/>
      <c r="L211" s="427" t="str">
        <f t="shared" si="18"/>
        <v>A32</v>
      </c>
      <c r="M211" s="200" t="str">
        <f t="shared" si="15"/>
        <v>A32:  Transactions - Net acquisition of financial assets [3202 + 3203 + 3204 + 3205 + 3206 + 3207 + 3208]</v>
      </c>
      <c r="N211" s="427" t="str">
        <f t="shared" si="19"/>
        <v>C32</v>
      </c>
      <c r="O211" s="200" t="str">
        <f t="shared" si="17"/>
        <v>C32:  Transactions - Net acquisition of financial assets [3202 + 3203 + 3204 + 3205 + 3206 + 3207 + 3208]</v>
      </c>
      <c r="P211" s="200" t="str">
        <f t="shared" si="20"/>
        <v>32: Transactions - Net acquisition of financial assets [3202 + 3203 + 3204 + 3205 + 3206 + 3207 + 3208]</v>
      </c>
    </row>
    <row r="212" spans="1:16">
      <c r="B212" s="213"/>
      <c r="C212" s="214"/>
      <c r="D212" s="544" t="s">
        <v>1853</v>
      </c>
      <c r="E212" s="215" t="s">
        <v>2005</v>
      </c>
      <c r="H212" s="174"/>
      <c r="I212" s="174"/>
      <c r="L212" s="428" t="str">
        <f t="shared" si="18"/>
        <v>A32A</v>
      </c>
      <c r="M212" s="215" t="str">
        <f t="shared" si="15"/>
        <v xml:space="preserve">A32A:  Transactions - Disbursements: Net acquisition of financial assets </v>
      </c>
      <c r="N212" s="428" t="str">
        <f t="shared" si="19"/>
        <v>C32A</v>
      </c>
      <c r="O212" s="215" t="str">
        <f t="shared" si="17"/>
        <v xml:space="preserve">C32A:  Transactions - Disbursements: Net acquisition of financial assets </v>
      </c>
      <c r="P212" s="215" t="str">
        <f t="shared" si="20"/>
        <v>32A: Transactions - Disbursements: Net acquisition of financial assets</v>
      </c>
    </row>
    <row r="213" spans="1:16">
      <c r="B213" s="213"/>
      <c r="C213" s="214"/>
      <c r="D213" s="544" t="s">
        <v>1854</v>
      </c>
      <c r="E213" s="215" t="s">
        <v>2006</v>
      </c>
      <c r="H213" s="174"/>
      <c r="I213" s="174"/>
      <c r="L213" s="428" t="str">
        <f t="shared" si="18"/>
        <v>A32B</v>
      </c>
      <c r="M213" s="215" t="str">
        <f t="shared" si="15"/>
        <v xml:space="preserve">A32B:  Transactions - Repayments: Net acquisition of financial assets </v>
      </c>
      <c r="N213" s="428" t="str">
        <f t="shared" si="19"/>
        <v>C32B</v>
      </c>
      <c r="O213" s="215" t="str">
        <f t="shared" si="17"/>
        <v xml:space="preserve">C32B:  Transactions - Repayments: Net acquisition of financial assets </v>
      </c>
      <c r="P213" s="215" t="str">
        <f t="shared" si="20"/>
        <v>32B: Transactions - Repayments: Net acquisition of financial assets</v>
      </c>
    </row>
    <row r="214" spans="1:16" s="553" customFormat="1">
      <c r="A214" s="553" t="str">
        <f t="shared" si="21"/>
        <v>3201:  Transactions - Net acquisition of financial assets :  Monetary gold and SDRs</v>
      </c>
      <c r="B214" s="180"/>
      <c r="C214" s="181"/>
      <c r="D214" s="738">
        <v>3201</v>
      </c>
      <c r="E214" s="224" t="s">
        <v>2374</v>
      </c>
      <c r="H214" s="554"/>
      <c r="I214" s="554"/>
      <c r="J214"/>
      <c r="L214" s="430" t="str">
        <f t="shared" si="18"/>
        <v>A3201</v>
      </c>
      <c r="M214" s="224" t="str">
        <f t="shared" si="15"/>
        <v>A3201:  Transactions - Net acquisition of financial assets :  Monetary gold and SDRs</v>
      </c>
      <c r="N214" s="430" t="str">
        <f t="shared" si="19"/>
        <v>C3201</v>
      </c>
      <c r="O214" s="224" t="str">
        <f t="shared" si="17"/>
        <v>C3201:  Transactions - Net acquisition of financial assets :  Monetary gold and SDRs</v>
      </c>
      <c r="P214" s="224" t="str">
        <f t="shared" si="20"/>
        <v>3201: Transactions - Net acquisition of financial assets : Monetary gold and SDRs</v>
      </c>
    </row>
    <row r="215" spans="1:16" s="553" customFormat="1">
      <c r="B215" s="216"/>
      <c r="C215" s="217"/>
      <c r="D215" s="738">
        <v>3202</v>
      </c>
      <c r="E215" s="224" t="s">
        <v>48</v>
      </c>
      <c r="H215" s="554"/>
      <c r="I215" s="554"/>
      <c r="J215"/>
      <c r="L215" s="430" t="str">
        <f t="shared" si="18"/>
        <v>A3202</v>
      </c>
      <c r="M215" s="224" t="str">
        <f t="shared" si="15"/>
        <v xml:space="preserve">A3202:  Transactions - Net acquisition of financial assets :  Currency and deposits [3212+3222] </v>
      </c>
      <c r="N215" s="430" t="str">
        <f t="shared" si="19"/>
        <v>C3202</v>
      </c>
      <c r="O215" s="224" t="str">
        <f t="shared" si="17"/>
        <v xml:space="preserve">C3202:  Transactions - Net acquisition of financial assets :  Currency and deposits [3212+3222] </v>
      </c>
      <c r="P215" s="224" t="str">
        <f t="shared" si="20"/>
        <v>3202: Transactions - Net acquisition of financial assets : Currency and deposits [3212+3222]</v>
      </c>
    </row>
    <row r="216" spans="1:16" s="553" customFormat="1">
      <c r="B216" s="216"/>
      <c r="C216" s="217"/>
      <c r="D216" s="545" t="s">
        <v>1855</v>
      </c>
      <c r="E216" s="218" t="s">
        <v>2007</v>
      </c>
      <c r="H216" s="554"/>
      <c r="I216" s="554"/>
      <c r="J216"/>
      <c r="L216" s="429" t="str">
        <f t="shared" si="18"/>
        <v>A3202A</v>
      </c>
      <c r="M216" s="218" t="str">
        <f t="shared" si="15"/>
        <v xml:space="preserve">A3202A:  Transactions - Disbursements: Net acquisition of financial assets :  Currency and deposits  </v>
      </c>
      <c r="N216" s="429" t="str">
        <f t="shared" si="19"/>
        <v>C3202A</v>
      </c>
      <c r="O216" s="218" t="str">
        <f t="shared" si="17"/>
        <v xml:space="preserve">C3202A:  Transactions - Disbursements: Net acquisition of financial assets :  Currency and deposits  </v>
      </c>
      <c r="P216" s="218" t="str">
        <f t="shared" si="20"/>
        <v>3202A: Transactions - Disbursements: Net acquisition of financial assets : Currency and deposits</v>
      </c>
    </row>
    <row r="217" spans="1:16" s="553" customFormat="1">
      <c r="A217" s="553" t="str">
        <f t="shared" si="21"/>
        <v xml:space="preserve">3202B:  Transactions - Repayments: Net acquisition of financial assets :  Currency and deposits  </v>
      </c>
      <c r="B217" s="180"/>
      <c r="C217" s="181"/>
      <c r="D217" s="545" t="s">
        <v>1856</v>
      </c>
      <c r="E217" s="218" t="s">
        <v>2008</v>
      </c>
      <c r="H217" s="554"/>
      <c r="I217" s="554"/>
      <c r="J217"/>
      <c r="L217" s="429" t="str">
        <f t="shared" si="18"/>
        <v>A3202B</v>
      </c>
      <c r="M217" s="218" t="str">
        <f t="shared" si="15"/>
        <v xml:space="preserve">A3202B:  Transactions - Repayments: Net acquisition of financial assets :  Currency and deposits  </v>
      </c>
      <c r="N217" s="429" t="str">
        <f t="shared" si="19"/>
        <v>C3202B</v>
      </c>
      <c r="O217" s="218" t="str">
        <f t="shared" si="17"/>
        <v xml:space="preserve">C3202B:  Transactions - Repayments: Net acquisition of financial assets :  Currency and deposits  </v>
      </c>
      <c r="P217" s="218" t="str">
        <f t="shared" si="20"/>
        <v>3202B: Transactions - Repayments: Net acquisition of financial assets : Currency and deposits</v>
      </c>
    </row>
    <row r="218" spans="1:16" s="553" customFormat="1">
      <c r="B218" s="216"/>
      <c r="C218" s="217"/>
      <c r="D218" s="738">
        <v>3203</v>
      </c>
      <c r="E218" s="224" t="s">
        <v>339</v>
      </c>
      <c r="H218" s="554"/>
      <c r="I218" s="554"/>
      <c r="J218"/>
      <c r="L218" s="430" t="str">
        <f t="shared" si="18"/>
        <v>A3203</v>
      </c>
      <c r="M218" s="224" t="str">
        <f t="shared" si="15"/>
        <v xml:space="preserve">A3203:  Transactions - Net acquisition of financial assets :  Securities other than shares [3213+3223] </v>
      </c>
      <c r="N218" s="430" t="str">
        <f t="shared" si="19"/>
        <v>C3203</v>
      </c>
      <c r="O218" s="224" t="str">
        <f t="shared" si="17"/>
        <v xml:space="preserve">C3203:  Transactions - Net acquisition of financial assets :  Securities other than shares [3213+3223] </v>
      </c>
      <c r="P218" s="224" t="str">
        <f t="shared" si="20"/>
        <v>3203: Transactions - Net acquisition of financial assets : Securities other than shares [3213+3223]</v>
      </c>
    </row>
    <row r="219" spans="1:16" s="553" customFormat="1">
      <c r="B219" s="216"/>
      <c r="C219" s="217"/>
      <c r="D219" s="545" t="s">
        <v>1857</v>
      </c>
      <c r="E219" s="218" t="s">
        <v>2009</v>
      </c>
      <c r="H219" s="554"/>
      <c r="I219" s="554"/>
      <c r="J219"/>
      <c r="L219" s="429" t="str">
        <f t="shared" si="18"/>
        <v>A3203A</v>
      </c>
      <c r="M219" s="218" t="str">
        <f t="shared" si="15"/>
        <v xml:space="preserve">A3203A:  Transactions - Disbursements: Net acquisition of financial assets :  Securities other than shares  </v>
      </c>
      <c r="N219" s="429" t="str">
        <f t="shared" si="19"/>
        <v>C3203A</v>
      </c>
      <c r="O219" s="218" t="str">
        <f t="shared" si="17"/>
        <v xml:space="preserve">C3203A:  Transactions - Disbursements: Net acquisition of financial assets :  Securities other than shares  </v>
      </c>
      <c r="P219" s="218" t="str">
        <f t="shared" si="20"/>
        <v>3203A: Transactions - Disbursements: Net acquisition of financial assets : Securities other than shares</v>
      </c>
    </row>
    <row r="220" spans="1:16" s="553" customFormat="1">
      <c r="A220" s="553" t="str">
        <f t="shared" si="21"/>
        <v xml:space="preserve">3203B:  Transactions - Repayments: Net acquisition of financial assets :  Securities other than shares  </v>
      </c>
      <c r="B220" s="180"/>
      <c r="C220" s="181"/>
      <c r="D220" s="545" t="s">
        <v>1858</v>
      </c>
      <c r="E220" s="218" t="s">
        <v>2010</v>
      </c>
      <c r="H220" s="554"/>
      <c r="I220" s="554"/>
      <c r="J220"/>
      <c r="L220" s="429" t="str">
        <f t="shared" si="18"/>
        <v>A3203B</v>
      </c>
      <c r="M220" s="218" t="str">
        <f t="shared" si="15"/>
        <v xml:space="preserve">A3203B:  Transactions - Repayments: Net acquisition of financial assets :  Securities other than shares  </v>
      </c>
      <c r="N220" s="429" t="str">
        <f t="shared" si="19"/>
        <v>C3203B</v>
      </c>
      <c r="O220" s="218" t="str">
        <f t="shared" si="17"/>
        <v xml:space="preserve">C3203B:  Transactions - Repayments: Net acquisition of financial assets :  Securities other than shares  </v>
      </c>
      <c r="P220" s="218" t="str">
        <f t="shared" si="20"/>
        <v>3203B: Transactions - Repayments: Net acquisition of financial assets : Securities other than shares</v>
      </c>
    </row>
    <row r="221" spans="1:16" s="553" customFormat="1">
      <c r="B221" s="216"/>
      <c r="C221" s="217"/>
      <c r="D221" s="738">
        <v>3204</v>
      </c>
      <c r="E221" s="224" t="s">
        <v>340</v>
      </c>
      <c r="H221" s="554"/>
      <c r="I221" s="554"/>
      <c r="J221"/>
      <c r="L221" s="430" t="str">
        <f t="shared" si="18"/>
        <v>A3204</v>
      </c>
      <c r="M221" s="224" t="str">
        <f t="shared" si="15"/>
        <v xml:space="preserve">A3204:  Transactions - Net acquisition of financial assets :  Loans [3214+3224] </v>
      </c>
      <c r="N221" s="430" t="str">
        <f t="shared" si="19"/>
        <v>C3204</v>
      </c>
      <c r="O221" s="224" t="str">
        <f t="shared" si="17"/>
        <v xml:space="preserve">C3204:  Transactions - Net acquisition of financial assets :  Loans [3214+3224] </v>
      </c>
      <c r="P221" s="224" t="str">
        <f t="shared" si="20"/>
        <v>3204: Transactions - Net acquisition of financial assets : Loans [3214+3224]</v>
      </c>
    </row>
    <row r="222" spans="1:16" s="553" customFormat="1">
      <c r="B222" s="216"/>
      <c r="C222" s="217"/>
      <c r="D222" s="545" t="s">
        <v>1859</v>
      </c>
      <c r="E222" s="218" t="s">
        <v>2012</v>
      </c>
      <c r="H222" s="554"/>
      <c r="I222" s="554"/>
      <c r="J222"/>
      <c r="L222" s="429" t="str">
        <f t="shared" si="18"/>
        <v>A3204A</v>
      </c>
      <c r="M222" s="218" t="str">
        <f t="shared" si="15"/>
        <v xml:space="preserve">A3204A:  Transactions - Disbursements: Net acquisition of financial assets :  Loans  </v>
      </c>
      <c r="N222" s="429" t="str">
        <f t="shared" si="19"/>
        <v>C3204A</v>
      </c>
      <c r="O222" s="218" t="str">
        <f t="shared" si="17"/>
        <v xml:space="preserve">C3204A:  Transactions - Disbursements: Net acquisition of financial assets :  Loans  </v>
      </c>
      <c r="P222" s="218" t="str">
        <f t="shared" si="20"/>
        <v>3204A: Transactions - Disbursements: Net acquisition of financial assets : Loans</v>
      </c>
    </row>
    <row r="223" spans="1:16" s="553" customFormat="1">
      <c r="A223" s="553" t="str">
        <f t="shared" si="21"/>
        <v xml:space="preserve">3204B:  Transactions - Repayments: Net acquisition of financial assets :  Loans  </v>
      </c>
      <c r="B223" s="180"/>
      <c r="C223" s="181"/>
      <c r="D223" s="545" t="s">
        <v>1860</v>
      </c>
      <c r="E223" s="218" t="s">
        <v>2011</v>
      </c>
      <c r="H223" s="554"/>
      <c r="I223" s="554"/>
      <c r="J223"/>
      <c r="L223" s="429" t="str">
        <f t="shared" si="18"/>
        <v>A3204B</v>
      </c>
      <c r="M223" s="218" t="str">
        <f t="shared" si="15"/>
        <v xml:space="preserve">A3204B:  Transactions - Repayments: Net acquisition of financial assets :  Loans  </v>
      </c>
      <c r="N223" s="429" t="str">
        <f t="shared" si="19"/>
        <v>C3204B</v>
      </c>
      <c r="O223" s="218" t="str">
        <f t="shared" si="17"/>
        <v xml:space="preserve">C3204B:  Transactions - Repayments: Net acquisition of financial assets :  Loans  </v>
      </c>
      <c r="P223" s="218" t="str">
        <f t="shared" si="20"/>
        <v>3204B: Transactions - Repayments: Net acquisition of financial assets : Loans</v>
      </c>
    </row>
    <row r="224" spans="1:16" s="553" customFormat="1">
      <c r="B224" s="216"/>
      <c r="C224" s="217"/>
      <c r="D224" s="738">
        <v>3205</v>
      </c>
      <c r="E224" s="224" t="s">
        <v>341</v>
      </c>
      <c r="H224" s="554"/>
      <c r="I224" s="554"/>
      <c r="J224"/>
      <c r="L224" s="430" t="str">
        <f t="shared" si="18"/>
        <v>A3205</v>
      </c>
      <c r="M224" s="224" t="str">
        <f t="shared" si="15"/>
        <v xml:space="preserve">A3205:  Transactions - Net acquisition of financial assets :  Shares and other equity [3215+3225] </v>
      </c>
      <c r="N224" s="430" t="str">
        <f t="shared" si="19"/>
        <v>C3205</v>
      </c>
      <c r="O224" s="224" t="str">
        <f t="shared" si="17"/>
        <v xml:space="preserve">C3205:  Transactions - Net acquisition of financial assets :  Shares and other equity [3215+3225] </v>
      </c>
      <c r="P224" s="224" t="str">
        <f t="shared" si="20"/>
        <v>3205: Transactions - Net acquisition of financial assets : Shares and other equity [3215+3225]</v>
      </c>
    </row>
    <row r="225" spans="1:16" s="553" customFormat="1">
      <c r="B225" s="216"/>
      <c r="C225" s="217"/>
      <c r="D225" s="545" t="s">
        <v>1861</v>
      </c>
      <c r="E225" s="218" t="s">
        <v>2013</v>
      </c>
      <c r="H225" s="554"/>
      <c r="I225" s="554"/>
      <c r="J225"/>
      <c r="L225" s="429" t="str">
        <f t="shared" si="18"/>
        <v>A3205A</v>
      </c>
      <c r="M225" s="218" t="str">
        <f t="shared" si="15"/>
        <v xml:space="preserve">A3205A:  Transactions - Disbursements: Net acquisition of financial assets :  Shares and other equity  </v>
      </c>
      <c r="N225" s="429" t="str">
        <f t="shared" si="19"/>
        <v>C3205A</v>
      </c>
      <c r="O225" s="218" t="str">
        <f t="shared" si="17"/>
        <v xml:space="preserve">C3205A:  Transactions - Disbursements: Net acquisition of financial assets :  Shares and other equity  </v>
      </c>
      <c r="P225" s="218" t="str">
        <f t="shared" si="20"/>
        <v>3205A: Transactions - Disbursements: Net acquisition of financial assets : Shares and other equity</v>
      </c>
    </row>
    <row r="226" spans="1:16" s="553" customFormat="1">
      <c r="A226" s="553" t="e">
        <f>#REF!&amp;":  "&amp;#REF!</f>
        <v>#REF!</v>
      </c>
      <c r="B226" s="180"/>
      <c r="C226" s="181"/>
      <c r="D226" s="545" t="s">
        <v>1862</v>
      </c>
      <c r="E226" s="218" t="s">
        <v>2014</v>
      </c>
      <c r="H226" s="554"/>
      <c r="I226" s="554"/>
      <c r="J226"/>
      <c r="L226" s="429" t="str">
        <f t="shared" si="18"/>
        <v>A3205B</v>
      </c>
      <c r="M226" s="218" t="str">
        <f t="shared" si="15"/>
        <v xml:space="preserve">A3205B:  Transactions - Repayments: Net acquisition of financial assets :  Shares and other equity  </v>
      </c>
      <c r="N226" s="429" t="str">
        <f t="shared" si="19"/>
        <v>C3205B</v>
      </c>
      <c r="O226" s="218" t="str">
        <f t="shared" si="17"/>
        <v xml:space="preserve">C3205B:  Transactions - Repayments: Net acquisition of financial assets :  Shares and other equity  </v>
      </c>
      <c r="P226" s="218" t="str">
        <f t="shared" si="20"/>
        <v>3205B: Transactions - Repayments: Net acquisition of financial assets : Shares and other equity</v>
      </c>
    </row>
    <row r="227" spans="1:16" s="553" customFormat="1">
      <c r="B227" s="216"/>
      <c r="C227" s="217"/>
      <c r="D227" s="738">
        <v>3206</v>
      </c>
      <c r="E227" s="224" t="s">
        <v>342</v>
      </c>
      <c r="H227" s="554"/>
      <c r="I227" s="554"/>
      <c r="J227"/>
      <c r="L227" s="430" t="str">
        <f t="shared" si="18"/>
        <v>A3206</v>
      </c>
      <c r="M227" s="224" t="str">
        <f t="shared" si="15"/>
        <v xml:space="preserve">A3206:  Transactions - Net acquisition of financial assets :  Insurance technical reserves [3216+3226] </v>
      </c>
      <c r="N227" s="430" t="str">
        <f t="shared" si="19"/>
        <v>C3206</v>
      </c>
      <c r="O227" s="224" t="str">
        <f t="shared" si="17"/>
        <v xml:space="preserve">C3206:  Transactions - Net acquisition of financial assets :  Insurance technical reserves [3216+3226] </v>
      </c>
      <c r="P227" s="224" t="str">
        <f t="shared" si="20"/>
        <v>3206: Transactions - Net acquisition of financial assets : Insurance technical reserves [3216+3226]</v>
      </c>
    </row>
    <row r="228" spans="1:16" s="553" customFormat="1">
      <c r="B228" s="216"/>
      <c r="C228" s="217"/>
      <c r="D228" s="545" t="s">
        <v>1863</v>
      </c>
      <c r="E228" s="218" t="s">
        <v>2015</v>
      </c>
      <c r="H228" s="554"/>
      <c r="I228" s="554"/>
      <c r="J228"/>
      <c r="L228" s="429" t="str">
        <f t="shared" si="18"/>
        <v>A3206A</v>
      </c>
      <c r="M228" s="218" t="str">
        <f t="shared" si="15"/>
        <v xml:space="preserve">A3206A:  Transactions - Disbursements: Net acquisition of financial assets :  Insurance technical reserves  </v>
      </c>
      <c r="N228" s="429" t="str">
        <f t="shared" si="19"/>
        <v>C3206A</v>
      </c>
      <c r="O228" s="218" t="str">
        <f t="shared" si="17"/>
        <v xml:space="preserve">C3206A:  Transactions - Disbursements: Net acquisition of financial assets :  Insurance technical reserves  </v>
      </c>
      <c r="P228" s="218" t="str">
        <f t="shared" si="20"/>
        <v>3206A: Transactions - Disbursements: Net acquisition of financial assets : Insurance technical reserves</v>
      </c>
    </row>
    <row r="229" spans="1:16" s="553" customFormat="1">
      <c r="A229" s="553" t="e">
        <f>#REF!&amp;":  "&amp;#REF!</f>
        <v>#REF!</v>
      </c>
      <c r="B229" s="180"/>
      <c r="C229" s="181"/>
      <c r="D229" s="545" t="s">
        <v>1864</v>
      </c>
      <c r="E229" s="218" t="s">
        <v>2016</v>
      </c>
      <c r="H229" s="554"/>
      <c r="I229" s="554"/>
      <c r="J229"/>
      <c r="L229" s="429" t="str">
        <f t="shared" si="18"/>
        <v>A3206B</v>
      </c>
      <c r="M229" s="218" t="str">
        <f t="shared" ref="M229:M289" si="22">L229&amp;":  "&amp;E229</f>
        <v xml:space="preserve">A3206B:  Transactions - Repayments: Net acquisition of financial assets :  Insurance technical reserves  </v>
      </c>
      <c r="N229" s="429" t="str">
        <f t="shared" si="19"/>
        <v>C3206B</v>
      </c>
      <c r="O229" s="218" t="str">
        <f t="shared" si="17"/>
        <v xml:space="preserve">C3206B:  Transactions - Repayments: Net acquisition of financial assets :  Insurance technical reserves  </v>
      </c>
      <c r="P229" s="218" t="str">
        <f t="shared" si="20"/>
        <v>3206B: Transactions - Repayments: Net acquisition of financial assets : Insurance technical reserves</v>
      </c>
    </row>
    <row r="230" spans="1:16" s="553" customFormat="1">
      <c r="B230" s="216"/>
      <c r="C230" s="217"/>
      <c r="D230" s="738">
        <v>3207</v>
      </c>
      <c r="E230" s="224" t="s">
        <v>343</v>
      </c>
      <c r="H230" s="554"/>
      <c r="I230" s="554"/>
      <c r="J230"/>
      <c r="L230" s="430" t="str">
        <f t="shared" si="18"/>
        <v>A3207</v>
      </c>
      <c r="M230" s="224" t="str">
        <f t="shared" si="22"/>
        <v xml:space="preserve">A3207:  Transactions - Net acquisition of financial assets :  Financial derivatives [3217+3227] </v>
      </c>
      <c r="N230" s="430" t="str">
        <f t="shared" si="19"/>
        <v>C3207</v>
      </c>
      <c r="O230" s="224" t="str">
        <f t="shared" si="17"/>
        <v xml:space="preserve">C3207:  Transactions - Net acquisition of financial assets :  Financial derivatives [3217+3227] </v>
      </c>
      <c r="P230" s="224" t="str">
        <f t="shared" si="20"/>
        <v>3207: Transactions - Net acquisition of financial assets : Financial derivatives [3217+3227]</v>
      </c>
    </row>
    <row r="231" spans="1:16" s="553" customFormat="1">
      <c r="B231" s="216"/>
      <c r="C231" s="217"/>
      <c r="D231" s="545" t="s">
        <v>1865</v>
      </c>
      <c r="E231" s="218" t="s">
        <v>2017</v>
      </c>
      <c r="H231" s="554"/>
      <c r="I231" s="554"/>
      <c r="J231"/>
      <c r="L231" s="429" t="str">
        <f t="shared" si="18"/>
        <v>A3207A</v>
      </c>
      <c r="M231" s="218" t="str">
        <f t="shared" si="22"/>
        <v xml:space="preserve">A3207A:  Transactions - Disbursements: Net acquisition of financial assets :  Financial derivatives  </v>
      </c>
      <c r="N231" s="429" t="str">
        <f t="shared" si="19"/>
        <v>C3207A</v>
      </c>
      <c r="O231" s="218" t="str">
        <f t="shared" si="17"/>
        <v xml:space="preserve">C3207A:  Transactions - Disbursements: Net acquisition of financial assets :  Financial derivatives  </v>
      </c>
      <c r="P231" s="218" t="str">
        <f t="shared" si="20"/>
        <v>3207A: Transactions - Disbursements: Net acquisition of financial assets : Financial derivatives</v>
      </c>
    </row>
    <row r="232" spans="1:16" s="553" customFormat="1">
      <c r="A232" s="553" t="str">
        <f>D226&amp;":  "&amp;E226</f>
        <v xml:space="preserve">3205B:  Transactions - Repayments: Net acquisition of financial assets :  Shares and other equity  </v>
      </c>
      <c r="B232" s="180"/>
      <c r="C232" s="181"/>
      <c r="D232" s="545" t="s">
        <v>1866</v>
      </c>
      <c r="E232" s="218" t="s">
        <v>2018</v>
      </c>
      <c r="H232" s="554"/>
      <c r="I232" s="554"/>
      <c r="J232"/>
      <c r="L232" s="429" t="str">
        <f t="shared" si="18"/>
        <v>A3207B</v>
      </c>
      <c r="M232" s="218" t="str">
        <f t="shared" si="22"/>
        <v xml:space="preserve">A3207B:  Transactions - Repayments: Net acquisition of financial assets :  Financial derivatives  </v>
      </c>
      <c r="N232" s="429" t="str">
        <f t="shared" si="19"/>
        <v>C3207B</v>
      </c>
      <c r="O232" s="218" t="str">
        <f t="shared" si="17"/>
        <v xml:space="preserve">C3207B:  Transactions - Repayments: Net acquisition of financial assets :  Financial derivatives  </v>
      </c>
      <c r="P232" s="218" t="str">
        <f t="shared" si="20"/>
        <v>3207B: Transactions - Repayments: Net acquisition of financial assets : Financial derivatives</v>
      </c>
    </row>
    <row r="233" spans="1:16" s="553" customFormat="1">
      <c r="B233" s="216"/>
      <c r="C233" s="217"/>
      <c r="D233" s="738">
        <v>3208</v>
      </c>
      <c r="E233" s="224" t="s">
        <v>344</v>
      </c>
      <c r="H233" s="554"/>
      <c r="I233" s="554"/>
      <c r="J233"/>
      <c r="L233" s="430" t="str">
        <f t="shared" si="18"/>
        <v>A3208</v>
      </c>
      <c r="M233" s="224" t="str">
        <f t="shared" si="22"/>
        <v xml:space="preserve">A3208:  Transactions - Net acquisition of financial assets :  Other accounts receivable [3218+3228] </v>
      </c>
      <c r="N233" s="430" t="str">
        <f t="shared" si="19"/>
        <v>C3208</v>
      </c>
      <c r="O233" s="224" t="str">
        <f t="shared" si="17"/>
        <v xml:space="preserve">C3208:  Transactions - Net acquisition of financial assets :  Other accounts receivable [3218+3228] </v>
      </c>
      <c r="P233" s="224" t="str">
        <f t="shared" si="20"/>
        <v>3208: Transactions - Net acquisition of financial assets : Other accounts receivable [3218+3228]</v>
      </c>
    </row>
    <row r="234" spans="1:16" s="553" customFormat="1">
      <c r="B234" s="216"/>
      <c r="C234" s="217"/>
      <c r="D234" s="545" t="s">
        <v>1867</v>
      </c>
      <c r="E234" s="218" t="s">
        <v>2020</v>
      </c>
      <c r="H234" s="554"/>
      <c r="I234" s="554"/>
      <c r="J234"/>
      <c r="L234" s="429" t="str">
        <f t="shared" si="18"/>
        <v>A3208A</v>
      </c>
      <c r="M234" s="218" t="str">
        <f t="shared" si="22"/>
        <v xml:space="preserve">A3208A:  Transactions - Disbursements: Net acquisition of financial assets :  Other accounts receivable  </v>
      </c>
      <c r="N234" s="429" t="str">
        <f t="shared" si="19"/>
        <v>C3208A</v>
      </c>
      <c r="O234" s="218" t="str">
        <f t="shared" si="17"/>
        <v xml:space="preserve">C3208A:  Transactions - Disbursements: Net acquisition of financial assets :  Other accounts receivable  </v>
      </c>
      <c r="P234" s="218" t="str">
        <f t="shared" si="20"/>
        <v>3208A: Transactions - Disbursements: Net acquisition of financial assets : Other accounts receivable</v>
      </c>
    </row>
    <row r="235" spans="1:16">
      <c r="A235" t="str">
        <f>D229&amp;":  "&amp;E229</f>
        <v xml:space="preserve">3206B:  Transactions - Repayments: Net acquisition of financial assets :  Insurance technical reserves  </v>
      </c>
      <c r="B235" s="180"/>
      <c r="C235" s="181"/>
      <c r="D235" s="545" t="s">
        <v>1868</v>
      </c>
      <c r="E235" s="218" t="s">
        <v>2019</v>
      </c>
      <c r="F235" s="553"/>
      <c r="G235" s="553"/>
      <c r="H235" s="554"/>
      <c r="I235" s="554"/>
      <c r="K235" s="553"/>
      <c r="L235" s="429" t="str">
        <f t="shared" si="18"/>
        <v>A3208B</v>
      </c>
      <c r="M235" s="218" t="str">
        <f t="shared" si="22"/>
        <v xml:space="preserve">A3208B:  Transactions - Repayments: Net acquisition of financial assets :  Other accounts receivable  </v>
      </c>
      <c r="N235" s="429" t="str">
        <f t="shared" si="19"/>
        <v>C3208B</v>
      </c>
      <c r="O235" s="218" t="str">
        <f t="shared" si="17"/>
        <v xml:space="preserve">C3208B:  Transactions - Repayments: Net acquisition of financial assets :  Other accounts receivable  </v>
      </c>
      <c r="P235" s="218" t="str">
        <f t="shared" si="20"/>
        <v>3208B: Transactions - Repayments: Net acquisition of financial assets : Other accounts receivable</v>
      </c>
    </row>
    <row r="236" spans="1:16">
      <c r="B236" s="213"/>
      <c r="C236" s="214"/>
      <c r="D236" s="729">
        <v>321</v>
      </c>
      <c r="E236" s="173" t="s">
        <v>345</v>
      </c>
      <c r="H236" s="174"/>
      <c r="I236" s="174"/>
      <c r="L236" s="425" t="str">
        <f t="shared" si="18"/>
        <v>A321</v>
      </c>
      <c r="M236" s="173" t="str">
        <f t="shared" si="22"/>
        <v>A321:  Transactions - Net acquisition of financial assets :  Domestic [3212 + 3213 + 3214 + 3215 + 3216 + 3217 + 3218]</v>
      </c>
      <c r="N236" s="425" t="str">
        <f t="shared" si="19"/>
        <v>C321</v>
      </c>
      <c r="O236" s="173" t="str">
        <f t="shared" si="17"/>
        <v>C321:  Transactions - Net acquisition of financial assets :  Domestic [3212 + 3213 + 3214 + 3215 + 3216 + 3217 + 3218]</v>
      </c>
      <c r="P236" s="173" t="str">
        <f t="shared" si="20"/>
        <v>321: Transactions - Net acquisition of financial assets : Domestic [3212 + 3213 + 3214 + 3215 + 3216 + 3217 + 3218]</v>
      </c>
    </row>
    <row r="237" spans="1:16">
      <c r="B237" s="213"/>
      <c r="C237" s="214"/>
      <c r="D237" s="544" t="s">
        <v>1869</v>
      </c>
      <c r="E237" s="215" t="s">
        <v>2021</v>
      </c>
      <c r="H237" s="174"/>
      <c r="I237" s="174"/>
      <c r="L237" s="428" t="str">
        <f t="shared" si="18"/>
        <v>A321A</v>
      </c>
      <c r="M237" s="215" t="str">
        <f t="shared" si="22"/>
        <v xml:space="preserve">A321A:  Transactions - Disbursements: Net acquisition of financial assets :  Domestic </v>
      </c>
      <c r="N237" s="428" t="str">
        <f t="shared" si="19"/>
        <v>C321A</v>
      </c>
      <c r="O237" s="215" t="str">
        <f t="shared" ref="O237:O356" si="23">N237&amp;":  "&amp;E237</f>
        <v xml:space="preserve">C321A:  Transactions - Disbursements: Net acquisition of financial assets :  Domestic </v>
      </c>
      <c r="P237" s="215" t="str">
        <f t="shared" si="20"/>
        <v>321A: Transactions - Disbursements: Net acquisition of financial assets : Domestic</v>
      </c>
    </row>
    <row r="238" spans="1:16">
      <c r="A238" t="str">
        <f>D232&amp;":  "&amp;E232</f>
        <v xml:space="preserve">3207B:  Transactions - Repayments: Net acquisition of financial assets :  Financial derivatives  </v>
      </c>
      <c r="B238" s="180"/>
      <c r="C238" s="181"/>
      <c r="D238" s="544" t="s">
        <v>1870</v>
      </c>
      <c r="E238" s="215" t="s">
        <v>2022</v>
      </c>
      <c r="H238" s="174"/>
      <c r="I238" s="174"/>
      <c r="L238" s="428" t="str">
        <f t="shared" si="18"/>
        <v>A321B</v>
      </c>
      <c r="M238" s="215" t="str">
        <f t="shared" si="22"/>
        <v xml:space="preserve">A321B:  Transactions - Repayments: Net acquisition of financial assets :  Domestic </v>
      </c>
      <c r="N238" s="428" t="str">
        <f t="shared" si="19"/>
        <v>C321B</v>
      </c>
      <c r="O238" s="215" t="str">
        <f t="shared" si="23"/>
        <v xml:space="preserve">C321B:  Transactions - Repayments: Net acquisition of financial assets :  Domestic </v>
      </c>
      <c r="P238" s="215" t="str">
        <f t="shared" si="20"/>
        <v>321B: Transactions - Repayments: Net acquisition of financial assets : Domestic</v>
      </c>
    </row>
    <row r="239" spans="1:16" s="553" customFormat="1">
      <c r="B239" s="216"/>
      <c r="C239" s="217"/>
      <c r="D239" s="730">
        <v>3212</v>
      </c>
      <c r="E239" s="179" t="s">
        <v>346</v>
      </c>
      <c r="F239"/>
      <c r="G239"/>
      <c r="H239" s="174"/>
      <c r="I239" s="174"/>
      <c r="J239"/>
      <c r="K239"/>
      <c r="L239" s="426" t="str">
        <f t="shared" si="18"/>
        <v>A3212</v>
      </c>
      <c r="M239" s="179" t="str">
        <f t="shared" si="22"/>
        <v xml:space="preserve">A3212:  Transactions - Net acquisition of financial assets :  Domestic - Currency and deposits </v>
      </c>
      <c r="N239" s="426" t="str">
        <f t="shared" si="19"/>
        <v>C3212</v>
      </c>
      <c r="O239" s="179" t="str">
        <f t="shared" si="23"/>
        <v xml:space="preserve">C3212:  Transactions - Net acquisition of financial assets :  Domestic - Currency and deposits </v>
      </c>
      <c r="P239" s="179" t="str">
        <f t="shared" si="20"/>
        <v>3212: Transactions - Net acquisition of financial assets : Domestic - Currency and deposits</v>
      </c>
    </row>
    <row r="240" spans="1:16" s="553" customFormat="1">
      <c r="B240" s="216"/>
      <c r="C240" s="217"/>
      <c r="D240" s="545" t="s">
        <v>1871</v>
      </c>
      <c r="E240" s="218" t="s">
        <v>1872</v>
      </c>
      <c r="H240" s="554"/>
      <c r="I240" s="554"/>
      <c r="J240"/>
      <c r="L240" s="429" t="str">
        <f t="shared" si="18"/>
        <v>A3212A</v>
      </c>
      <c r="M240" s="218" t="str">
        <f t="shared" si="22"/>
        <v xml:space="preserve">A3212A:  Transactions - Disbursements: Net acquisition of financial assets :  Domestic - Currency and deposits </v>
      </c>
      <c r="N240" s="429" t="str">
        <f t="shared" si="19"/>
        <v>C3212A</v>
      </c>
      <c r="O240" s="218" t="str">
        <f t="shared" si="23"/>
        <v xml:space="preserve">C3212A:  Transactions - Disbursements: Net acquisition of financial assets :  Domestic - Currency and deposits </v>
      </c>
      <c r="P240" s="218" t="str">
        <f t="shared" si="20"/>
        <v>3212A: Transactions - Disbursements: Net acquisition of financial assets : Domestic - Currency and deposits</v>
      </c>
    </row>
    <row r="241" spans="1:16" ht="15">
      <c r="A241" t="str">
        <f>D235&amp;":  "&amp;E235</f>
        <v xml:space="preserve">3208B:  Transactions - Repayments: Net acquisition of financial assets :  Other accounts receivable  </v>
      </c>
      <c r="B241" s="171"/>
      <c r="C241" s="172"/>
      <c r="D241" s="545" t="s">
        <v>1873</v>
      </c>
      <c r="E241" s="218" t="s">
        <v>1874</v>
      </c>
      <c r="F241" s="553"/>
      <c r="G241" s="553"/>
      <c r="H241" s="554"/>
      <c r="I241" s="554"/>
      <c r="K241" s="553"/>
      <c r="L241" s="429" t="str">
        <f t="shared" si="18"/>
        <v>A3212B</v>
      </c>
      <c r="M241" s="218" t="str">
        <f t="shared" si="22"/>
        <v xml:space="preserve">A3212B:  Transactions - Repayments: Net acquisition of financial assets :  Domestic - Currency and deposits </v>
      </c>
      <c r="N241" s="429" t="str">
        <f t="shared" si="19"/>
        <v>C3212B</v>
      </c>
      <c r="O241" s="218" t="str">
        <f t="shared" si="23"/>
        <v xml:space="preserve">C3212B:  Transactions - Repayments: Net acquisition of financial assets :  Domestic - Currency and deposits </v>
      </c>
      <c r="P241" s="218" t="str">
        <f t="shared" si="20"/>
        <v>3212B: Transactions - Repayments: Net acquisition of financial assets : Domestic - Currency and deposits</v>
      </c>
    </row>
    <row r="242" spans="1:16" s="553" customFormat="1">
      <c r="B242" s="216"/>
      <c r="C242" s="217"/>
      <c r="D242" s="730">
        <v>3213</v>
      </c>
      <c r="E242" s="179" t="s">
        <v>347</v>
      </c>
      <c r="F242" t="s">
        <v>1386</v>
      </c>
      <c r="G242"/>
      <c r="H242" s="174"/>
      <c r="I242" s="174"/>
      <c r="J242"/>
      <c r="K242"/>
      <c r="L242" s="426" t="str">
        <f t="shared" si="18"/>
        <v>A3213</v>
      </c>
      <c r="M242" s="179" t="str">
        <f t="shared" si="22"/>
        <v xml:space="preserve">A3213:  Transactions - Net acquisition of financial assets :  Domestic - Securities other than shares </v>
      </c>
      <c r="N242" s="426" t="str">
        <f t="shared" si="19"/>
        <v>C3213</v>
      </c>
      <c r="O242" s="179" t="str">
        <f t="shared" si="23"/>
        <v xml:space="preserve">C3213:  Transactions - Net acquisition of financial assets :  Domestic - Securities other than shares </v>
      </c>
      <c r="P242" s="179" t="str">
        <f t="shared" si="20"/>
        <v>3213: Transactions - Net acquisition of financial assets : Domestic - Securities other than shares</v>
      </c>
    </row>
    <row r="243" spans="1:16" s="553" customFormat="1">
      <c r="B243" s="216"/>
      <c r="C243" s="217"/>
      <c r="D243" s="545" t="s">
        <v>1875</v>
      </c>
      <c r="E243" s="218" t="s">
        <v>1876</v>
      </c>
      <c r="H243" s="554"/>
      <c r="I243" s="554"/>
      <c r="J243"/>
      <c r="L243" s="429" t="str">
        <f>"A"&amp;""&amp;D243</f>
        <v>A3213A</v>
      </c>
      <c r="M243" s="218" t="str">
        <f>L243&amp;":  "&amp;E243</f>
        <v xml:space="preserve">A3213A:  Transactions - Disbursements: Net acquisition of financial assets :  Domestic - Securities other than shares </v>
      </c>
      <c r="N243" s="429" t="str">
        <f>"C"&amp;""&amp;D243</f>
        <v>C3213A</v>
      </c>
      <c r="O243" s="218" t="str">
        <f>N243&amp;":  "&amp;E243</f>
        <v xml:space="preserve">C3213A:  Transactions - Disbursements: Net acquisition of financial assets :  Domestic - Securities other than shares </v>
      </c>
      <c r="P243" s="218" t="str">
        <f t="shared" si="20"/>
        <v>3213A: Transactions - Disbursements: Net acquisition of financial assets : Domestic - Securities other than shares</v>
      </c>
    </row>
    <row r="244" spans="1:16">
      <c r="A244" t="str">
        <f>D238&amp;":  "&amp;E238</f>
        <v xml:space="preserve">321B:  Transactions - Repayments: Net acquisition of financial assets :  Domestic </v>
      </c>
      <c r="B244" s="180"/>
      <c r="C244" s="181"/>
      <c r="D244" s="545" t="s">
        <v>1877</v>
      </c>
      <c r="E244" s="218" t="s">
        <v>1878</v>
      </c>
      <c r="F244" s="553"/>
      <c r="G244" s="553"/>
      <c r="H244" s="554"/>
      <c r="I244" s="554"/>
      <c r="K244" s="553"/>
      <c r="L244" s="429" t="str">
        <f>"A"&amp;""&amp;D244</f>
        <v>A3213B</v>
      </c>
      <c r="M244" s="218" t="str">
        <f>L244&amp;":  "&amp;E244</f>
        <v xml:space="preserve">A3213B:  Transactions - Repayments: Net acquisition of financial assets :  Domestic - Securities other than shares </v>
      </c>
      <c r="N244" s="429" t="str">
        <f>"C"&amp;""&amp;D244</f>
        <v>C3213B</v>
      </c>
      <c r="O244" s="218" t="str">
        <f>N244&amp;":  "&amp;E244</f>
        <v xml:space="preserve">C3213B:  Transactions - Repayments: Net acquisition of financial assets :  Domestic - Securities other than shares </v>
      </c>
      <c r="P244" s="218" t="str">
        <f t="shared" si="20"/>
        <v>3213B: Transactions - Repayments: Net acquisition of financial assets : Domestic - Securities other than shares</v>
      </c>
    </row>
    <row r="245" spans="1:16" s="553" customFormat="1">
      <c r="B245" s="216"/>
      <c r="C245" s="217"/>
      <c r="D245" s="730">
        <v>3214</v>
      </c>
      <c r="E245" s="179" t="s">
        <v>348</v>
      </c>
      <c r="F245"/>
      <c r="G245"/>
      <c r="H245" s="174"/>
      <c r="I245" s="174"/>
      <c r="J245"/>
      <c r="K245"/>
      <c r="L245" s="426" t="str">
        <f t="shared" si="18"/>
        <v>A3214</v>
      </c>
      <c r="M245" s="179" t="str">
        <f t="shared" si="22"/>
        <v xml:space="preserve">A3214:  Transactions - Net acquisition of financial assets :  Domestic - Loans </v>
      </c>
      <c r="N245" s="426" t="str">
        <f t="shared" si="19"/>
        <v>C3214</v>
      </c>
      <c r="O245" s="179" t="str">
        <f t="shared" si="23"/>
        <v xml:space="preserve">C3214:  Transactions - Net acquisition of financial assets :  Domestic - Loans </v>
      </c>
      <c r="P245" s="179" t="str">
        <f t="shared" si="20"/>
        <v>3214: Transactions - Net acquisition of financial assets : Domestic - Loans</v>
      </c>
    </row>
    <row r="246" spans="1:16" s="553" customFormat="1">
      <c r="B246" s="216"/>
      <c r="C246" s="217"/>
      <c r="D246" s="545" t="s">
        <v>1879</v>
      </c>
      <c r="E246" s="218" t="s">
        <v>1880</v>
      </c>
      <c r="H246" s="554"/>
      <c r="I246" s="554"/>
      <c r="J246"/>
      <c r="L246" s="429" t="str">
        <f t="shared" si="18"/>
        <v>A3214A</v>
      </c>
      <c r="M246" s="218" t="str">
        <f t="shared" si="22"/>
        <v xml:space="preserve">A3214A:  Transactions - Disbursements: Net acquisition of financial assets :  Domestic - Loans </v>
      </c>
      <c r="N246" s="429" t="str">
        <f t="shared" si="19"/>
        <v>C3214A</v>
      </c>
      <c r="O246" s="218" t="str">
        <f t="shared" si="23"/>
        <v xml:space="preserve">C3214A:  Transactions - Disbursements: Net acquisition of financial assets :  Domestic - Loans </v>
      </c>
      <c r="P246" s="218" t="str">
        <f t="shared" si="20"/>
        <v>3214A: Transactions - Disbursements: Net acquisition of financial assets : Domestic - Loans</v>
      </c>
    </row>
    <row r="247" spans="1:16">
      <c r="A247" t="str">
        <f>D241&amp;":  "&amp;E241</f>
        <v xml:space="preserve">3212B:  Transactions - Repayments: Net acquisition of financial assets :  Domestic - Currency and deposits </v>
      </c>
      <c r="B247" s="180"/>
      <c r="C247" s="181"/>
      <c r="D247" s="545" t="s">
        <v>1881</v>
      </c>
      <c r="E247" s="218" t="s">
        <v>1882</v>
      </c>
      <c r="F247" s="553"/>
      <c r="G247" s="553"/>
      <c r="H247" s="554"/>
      <c r="I247" s="554"/>
      <c r="K247" s="553"/>
      <c r="L247" s="429" t="str">
        <f t="shared" si="18"/>
        <v>A3214B</v>
      </c>
      <c r="M247" s="218" t="str">
        <f t="shared" si="22"/>
        <v xml:space="preserve">A3214B:  Transactions - Repayments: Net acquisition of financial assets :  Domestic - Loans </v>
      </c>
      <c r="N247" s="429" t="str">
        <f t="shared" si="19"/>
        <v>C3214B</v>
      </c>
      <c r="O247" s="218" t="str">
        <f t="shared" si="23"/>
        <v xml:space="preserve">C3214B:  Transactions - Repayments: Net acquisition of financial assets :  Domestic - Loans </v>
      </c>
      <c r="P247" s="218" t="str">
        <f t="shared" si="20"/>
        <v>3214B: Transactions - Repayments: Net acquisition of financial assets : Domestic - Loans</v>
      </c>
    </row>
    <row r="248" spans="1:16" s="553" customFormat="1">
      <c r="B248" s="216"/>
      <c r="C248" s="217"/>
      <c r="D248" s="730">
        <v>3215</v>
      </c>
      <c r="E248" s="179" t="s">
        <v>349</v>
      </c>
      <c r="F248"/>
      <c r="G248"/>
      <c r="H248" s="174"/>
      <c r="I248" s="174"/>
      <c r="J248"/>
      <c r="K248"/>
      <c r="L248" s="426" t="str">
        <f t="shared" si="18"/>
        <v>A3215</v>
      </c>
      <c r="M248" s="179" t="str">
        <f t="shared" si="22"/>
        <v xml:space="preserve">A3215:  Transactions - Net acquisition of financial assets :  Domestic - Shares and other equity </v>
      </c>
      <c r="N248" s="426" t="str">
        <f t="shared" si="19"/>
        <v>C3215</v>
      </c>
      <c r="O248" s="179" t="str">
        <f t="shared" si="23"/>
        <v xml:space="preserve">C3215:  Transactions - Net acquisition of financial assets :  Domestic - Shares and other equity </v>
      </c>
      <c r="P248" s="179" t="str">
        <f t="shared" si="20"/>
        <v>3215: Transactions - Net acquisition of financial assets : Domestic - Shares and other equity</v>
      </c>
    </row>
    <row r="249" spans="1:16" s="553" customFormat="1">
      <c r="B249" s="216"/>
      <c r="C249" s="217"/>
      <c r="D249" s="545" t="s">
        <v>1883</v>
      </c>
      <c r="E249" s="218" t="s">
        <v>1884</v>
      </c>
      <c r="H249" s="554"/>
      <c r="I249" s="554"/>
      <c r="J249"/>
      <c r="L249" s="429" t="str">
        <f>"A"&amp;""&amp;D249</f>
        <v>A3215A</v>
      </c>
      <c r="M249" s="218" t="str">
        <f>L249&amp;":  "&amp;E249</f>
        <v xml:space="preserve">A3215A:  Transactions - Disbursements: Net acquisition of financial assets :  Domestic - Shares and other equity </v>
      </c>
      <c r="N249" s="429" t="str">
        <f>"C"&amp;""&amp;D249</f>
        <v>C3215A</v>
      </c>
      <c r="O249" s="218" t="str">
        <f>N249&amp;":  "&amp;E249</f>
        <v xml:space="preserve">C3215A:  Transactions - Disbursements: Net acquisition of financial assets :  Domestic - Shares and other equity </v>
      </c>
      <c r="P249" s="218" t="str">
        <f t="shared" si="20"/>
        <v>3215A: Transactions - Disbursements: Net acquisition of financial assets : Domestic - Shares and other equity</v>
      </c>
    </row>
    <row r="250" spans="1:16">
      <c r="A250" t="str">
        <f>D244&amp;":  "&amp;E244</f>
        <v xml:space="preserve">3213B:  Transactions - Repayments: Net acquisition of financial assets :  Domestic - Securities other than shares </v>
      </c>
      <c r="B250" s="180"/>
      <c r="C250" s="181"/>
      <c r="D250" s="545" t="s">
        <v>1885</v>
      </c>
      <c r="E250" s="218" t="s">
        <v>1886</v>
      </c>
      <c r="F250" s="553"/>
      <c r="G250" s="553"/>
      <c r="H250" s="554"/>
      <c r="I250" s="554"/>
      <c r="K250" s="553"/>
      <c r="L250" s="429" t="str">
        <f>"A"&amp;""&amp;D250</f>
        <v>A3215B</v>
      </c>
      <c r="M250" s="218" t="str">
        <f>L250&amp;":  "&amp;E250</f>
        <v xml:space="preserve">A3215B:  Transactions - Repayments: Net acquisition of financial assets :  Domestic - Shares and other equity </v>
      </c>
      <c r="N250" s="429" t="str">
        <f>"C"&amp;""&amp;D250</f>
        <v>C3215B</v>
      </c>
      <c r="O250" s="218" t="str">
        <f>N250&amp;":  "&amp;E250</f>
        <v xml:space="preserve">C3215B:  Transactions - Repayments: Net acquisition of financial assets :  Domestic - Shares and other equity </v>
      </c>
      <c r="P250" s="218" t="str">
        <f t="shared" si="20"/>
        <v>3215B: Transactions - Repayments: Net acquisition of financial assets : Domestic - Shares and other equity</v>
      </c>
    </row>
    <row r="251" spans="1:16" s="553" customFormat="1">
      <c r="B251" s="216"/>
      <c r="C251" s="217"/>
      <c r="D251" s="730">
        <v>3216</v>
      </c>
      <c r="E251" s="179" t="s">
        <v>350</v>
      </c>
      <c r="F251"/>
      <c r="G251"/>
      <c r="H251" s="174"/>
      <c r="I251" s="174"/>
      <c r="J251"/>
      <c r="K251"/>
      <c r="L251" s="426" t="str">
        <f t="shared" ref="L251:L314" si="24">"A"&amp;""&amp;D251</f>
        <v>A3216</v>
      </c>
      <c r="M251" s="179" t="str">
        <f t="shared" si="22"/>
        <v xml:space="preserve">A3216:  Transactions - Net acquisition of financial assets :  Domestic - Insurance technical reserves </v>
      </c>
      <c r="N251" s="426" t="str">
        <f t="shared" ref="N251:N314" si="25">"C"&amp;""&amp;D251</f>
        <v>C3216</v>
      </c>
      <c r="O251" s="179" t="str">
        <f t="shared" si="23"/>
        <v xml:space="preserve">C3216:  Transactions - Net acquisition of financial assets :  Domestic - Insurance technical reserves </v>
      </c>
      <c r="P251" s="179" t="str">
        <f t="shared" si="20"/>
        <v>3216: Transactions - Net acquisition of financial assets : Domestic - Insurance technical reserves</v>
      </c>
    </row>
    <row r="252" spans="1:16" s="553" customFormat="1">
      <c r="B252" s="216"/>
      <c r="C252" s="217"/>
      <c r="D252" s="545" t="s">
        <v>1887</v>
      </c>
      <c r="E252" s="218" t="s">
        <v>1888</v>
      </c>
      <c r="H252" s="554"/>
      <c r="I252" s="554"/>
      <c r="J252"/>
      <c r="L252" s="429" t="str">
        <f t="shared" si="24"/>
        <v>A3216A</v>
      </c>
      <c r="M252" s="218" t="str">
        <f t="shared" si="22"/>
        <v xml:space="preserve">A3216A:  Transactions - Disbursements: Net acquisition of financial assets :  Domestic - Insurance technical reserves </v>
      </c>
      <c r="N252" s="429" t="str">
        <f t="shared" si="25"/>
        <v>C3216A</v>
      </c>
      <c r="O252" s="218" t="str">
        <f t="shared" si="23"/>
        <v xml:space="preserve">C3216A:  Transactions - Disbursements: Net acquisition of financial assets :  Domestic - Insurance technical reserves </v>
      </c>
      <c r="P252" s="218" t="str">
        <f t="shared" si="20"/>
        <v>3216A: Transactions - Disbursements: Net acquisition of financial assets : Domestic - Insurance technical reserves</v>
      </c>
    </row>
    <row r="253" spans="1:16">
      <c r="A253" t="str">
        <f>D247&amp;":  "&amp;E247</f>
        <v xml:space="preserve">3214B:  Transactions - Repayments: Net acquisition of financial assets :  Domestic - Loans </v>
      </c>
      <c r="B253" s="180"/>
      <c r="C253" s="181"/>
      <c r="D253" s="545" t="s">
        <v>1889</v>
      </c>
      <c r="E253" s="218" t="s">
        <v>1890</v>
      </c>
      <c r="F253" s="553"/>
      <c r="G253" s="553"/>
      <c r="H253" s="554"/>
      <c r="I253" s="554"/>
      <c r="K253" s="553"/>
      <c r="L253" s="429" t="str">
        <f t="shared" si="24"/>
        <v>A3216B</v>
      </c>
      <c r="M253" s="218" t="str">
        <f t="shared" si="22"/>
        <v xml:space="preserve">A3216B:  Transactions - Repayments: Net acquisition of financial assets :  Domestic - Insurance technical reserves </v>
      </c>
      <c r="N253" s="429" t="str">
        <f t="shared" si="25"/>
        <v>C3216B</v>
      </c>
      <c r="O253" s="218" t="str">
        <f t="shared" si="23"/>
        <v xml:space="preserve">C3216B:  Transactions - Repayments: Net acquisition of financial assets :  Domestic - Insurance technical reserves </v>
      </c>
      <c r="P253" s="218" t="str">
        <f t="shared" si="20"/>
        <v>3216B: Transactions - Repayments: Net acquisition of financial assets : Domestic - Insurance technical reserves</v>
      </c>
    </row>
    <row r="254" spans="1:16" s="553" customFormat="1">
      <c r="B254" s="216"/>
      <c r="C254" s="217"/>
      <c r="D254" s="730">
        <v>3217</v>
      </c>
      <c r="E254" s="179" t="s">
        <v>351</v>
      </c>
      <c r="F254"/>
      <c r="G254"/>
      <c r="H254" s="174"/>
      <c r="I254" s="174"/>
      <c r="J254"/>
      <c r="K254"/>
      <c r="L254" s="426" t="str">
        <f t="shared" si="24"/>
        <v>A3217</v>
      </c>
      <c r="M254" s="179" t="str">
        <f t="shared" si="22"/>
        <v xml:space="preserve">A3217:  Transactions - Net acquisition of financial assets :  Domestic - Financial derivatives </v>
      </c>
      <c r="N254" s="426" t="str">
        <f t="shared" si="25"/>
        <v>C3217</v>
      </c>
      <c r="O254" s="179" t="str">
        <f t="shared" si="23"/>
        <v xml:space="preserve">C3217:  Transactions - Net acquisition of financial assets :  Domestic - Financial derivatives </v>
      </c>
      <c r="P254" s="179" t="str">
        <f t="shared" si="20"/>
        <v>3217: Transactions - Net acquisition of financial assets : Domestic - Financial derivatives</v>
      </c>
    </row>
    <row r="255" spans="1:16" s="553" customFormat="1">
      <c r="B255" s="216"/>
      <c r="C255" s="217"/>
      <c r="D255" s="545" t="s">
        <v>1891</v>
      </c>
      <c r="E255" s="218" t="s">
        <v>1892</v>
      </c>
      <c r="H255" s="554"/>
      <c r="I255" s="554"/>
      <c r="J255"/>
      <c r="L255" s="429" t="str">
        <f>"A"&amp;""&amp;D255</f>
        <v>A3217A</v>
      </c>
      <c r="M255" s="218" t="str">
        <f>L255&amp;":  "&amp;E255</f>
        <v xml:space="preserve">A3217A:  Transactions - Disbursements: Net acquisition of financial assets :  Domestic - Financial derivatives </v>
      </c>
      <c r="N255" s="429" t="str">
        <f>"C"&amp;""&amp;D255</f>
        <v>C3217A</v>
      </c>
      <c r="O255" s="218" t="str">
        <f>N255&amp;":  "&amp;E255</f>
        <v xml:space="preserve">C3217A:  Transactions - Disbursements: Net acquisition of financial assets :  Domestic - Financial derivatives </v>
      </c>
      <c r="P255" s="218" t="str">
        <f t="shared" si="20"/>
        <v>3217A: Transactions - Disbursements: Net acquisition of financial assets : Domestic - Financial derivatives</v>
      </c>
    </row>
    <row r="256" spans="1:16">
      <c r="A256" t="e">
        <f>#REF!&amp;":  "&amp;#REF!</f>
        <v>#REF!</v>
      </c>
      <c r="B256" s="180"/>
      <c r="C256" s="181"/>
      <c r="D256" s="545" t="s">
        <v>1893</v>
      </c>
      <c r="E256" s="218" t="s">
        <v>1894</v>
      </c>
      <c r="F256" s="553"/>
      <c r="G256" s="553"/>
      <c r="H256" s="554"/>
      <c r="I256" s="554"/>
      <c r="K256" s="553"/>
      <c r="L256" s="429" t="str">
        <f>"A"&amp;""&amp;D256</f>
        <v>A3217B</v>
      </c>
      <c r="M256" s="218" t="str">
        <f>L256&amp;":  "&amp;E256</f>
        <v xml:space="preserve">A3217B:  Transactions - Repayments: Net acquisition of financial assets :  Domestic - Financial derivatives </v>
      </c>
      <c r="N256" s="429" t="str">
        <f>"C"&amp;""&amp;D256</f>
        <v>C3217B</v>
      </c>
      <c r="O256" s="218" t="str">
        <f>N256&amp;":  "&amp;E256</f>
        <v xml:space="preserve">C3217B:  Transactions - Repayments: Net acquisition of financial assets :  Domestic - Financial derivatives </v>
      </c>
      <c r="P256" s="218" t="str">
        <f t="shared" si="20"/>
        <v>3217B: Transactions - Repayments: Net acquisition of financial assets : Domestic - Financial derivatives</v>
      </c>
    </row>
    <row r="257" spans="1:16" s="553" customFormat="1">
      <c r="B257" s="216"/>
      <c r="C257" s="217"/>
      <c r="D257" s="730">
        <v>3218</v>
      </c>
      <c r="E257" s="179" t="s">
        <v>352</v>
      </c>
      <c r="F257"/>
      <c r="G257"/>
      <c r="H257" s="174"/>
      <c r="I257" s="174"/>
      <c r="J257"/>
      <c r="K257"/>
      <c r="L257" s="426" t="str">
        <f t="shared" si="24"/>
        <v>A3218</v>
      </c>
      <c r="M257" s="179" t="str">
        <f t="shared" si="22"/>
        <v xml:space="preserve">A3218:  Transactions - Net acquisition of financial assets :  Domestic - Other accounts receivable </v>
      </c>
      <c r="N257" s="426" t="str">
        <f t="shared" si="25"/>
        <v>C3218</v>
      </c>
      <c r="O257" s="179" t="str">
        <f t="shared" si="23"/>
        <v xml:space="preserve">C3218:  Transactions - Net acquisition of financial assets :  Domestic - Other accounts receivable </v>
      </c>
      <c r="P257" s="179" t="str">
        <f t="shared" si="20"/>
        <v>3218: Transactions - Net acquisition of financial assets : Domestic - Other accounts receivable</v>
      </c>
    </row>
    <row r="258" spans="1:16" s="553" customFormat="1">
      <c r="B258" s="216"/>
      <c r="C258" s="217"/>
      <c r="D258" s="545" t="s">
        <v>1895</v>
      </c>
      <c r="E258" s="218" t="s">
        <v>1896</v>
      </c>
      <c r="H258" s="554"/>
      <c r="I258" s="554"/>
      <c r="J258"/>
      <c r="L258" s="429" t="str">
        <f t="shared" si="24"/>
        <v>A3218A</v>
      </c>
      <c r="M258" s="218" t="str">
        <f t="shared" si="22"/>
        <v xml:space="preserve">A3218A:  Transactions - Disbursements: Net acquisition of financial assets :  Domestic - Other accounts receivable </v>
      </c>
      <c r="N258" s="429" t="str">
        <f t="shared" si="25"/>
        <v>C3218A</v>
      </c>
      <c r="O258" s="218" t="str">
        <f t="shared" si="23"/>
        <v xml:space="preserve">C3218A:  Transactions - Disbursements: Net acquisition of financial assets :  Domestic - Other accounts receivable </v>
      </c>
      <c r="P258" s="218" t="str">
        <f t="shared" si="20"/>
        <v>3218A: Transactions - Disbursements: Net acquisition of financial assets : Domestic - Other accounts receivable</v>
      </c>
    </row>
    <row r="259" spans="1:16">
      <c r="A259" t="e">
        <f>#REF!&amp;":  "&amp;#REF!</f>
        <v>#REF!</v>
      </c>
      <c r="B259" s="180"/>
      <c r="C259" s="181"/>
      <c r="D259" s="545" t="s">
        <v>1897</v>
      </c>
      <c r="E259" s="218" t="s">
        <v>1898</v>
      </c>
      <c r="F259" s="553"/>
      <c r="G259" s="553"/>
      <c r="H259" s="554"/>
      <c r="I259" s="554"/>
      <c r="K259" s="553"/>
      <c r="L259" s="429" t="str">
        <f t="shared" si="24"/>
        <v>A3218B</v>
      </c>
      <c r="M259" s="218" t="str">
        <f t="shared" si="22"/>
        <v xml:space="preserve">A3218B:  Transactions - Repayments: Net acquisition of financial assets :  Domestic - Other accounts receivable </v>
      </c>
      <c r="N259" s="429" t="str">
        <f t="shared" si="25"/>
        <v>C3218B</v>
      </c>
      <c r="O259" s="218" t="str">
        <f t="shared" si="23"/>
        <v xml:space="preserve">C3218B:  Transactions - Repayments: Net acquisition of financial assets :  Domestic - Other accounts receivable </v>
      </c>
      <c r="P259" s="218" t="str">
        <f t="shared" si="20"/>
        <v>3218B: Transactions - Repayments: Net acquisition of financial assets : Domestic - Other accounts receivable</v>
      </c>
    </row>
    <row r="260" spans="1:16">
      <c r="B260" s="213"/>
      <c r="C260" s="214"/>
      <c r="D260" s="729">
        <v>322</v>
      </c>
      <c r="E260" s="173" t="s">
        <v>353</v>
      </c>
      <c r="H260" s="174"/>
      <c r="I260" s="174"/>
      <c r="L260" s="425" t="str">
        <f t="shared" si="24"/>
        <v>A322</v>
      </c>
      <c r="M260" s="173" t="str">
        <f t="shared" si="22"/>
        <v>A322:  Transactions - Net acquisition of financial assets :  Foreign [3222 + 3223 + 3224 + 3225 + 3226 + 3227 + 3228]</v>
      </c>
      <c r="N260" s="425" t="str">
        <f t="shared" si="25"/>
        <v>C322</v>
      </c>
      <c r="O260" s="173" t="str">
        <f t="shared" si="23"/>
        <v>C322:  Transactions - Net acquisition of financial assets :  Foreign [3222 + 3223 + 3224 + 3225 + 3226 + 3227 + 3228]</v>
      </c>
      <c r="P260" s="173" t="str">
        <f t="shared" si="20"/>
        <v>322: Transactions - Net acquisition of financial assets : Foreign [3222 + 3223 + 3224 + 3225 + 3226 + 3227 + 3228]</v>
      </c>
    </row>
    <row r="261" spans="1:16">
      <c r="B261" s="213"/>
      <c r="C261" s="214"/>
      <c r="D261" s="544" t="s">
        <v>1899</v>
      </c>
      <c r="E261" s="215" t="s">
        <v>2023</v>
      </c>
      <c r="H261" s="174"/>
      <c r="I261" s="174"/>
      <c r="L261" s="428" t="str">
        <f t="shared" si="24"/>
        <v>A322A</v>
      </c>
      <c r="M261" s="215" t="str">
        <f>L261&amp;":  "&amp;E261</f>
        <v xml:space="preserve">A322A:  Transactions - Disbursements: Net acquisition of financial assets :  Foreign </v>
      </c>
      <c r="N261" s="428" t="str">
        <f t="shared" si="25"/>
        <v>C322A</v>
      </c>
      <c r="O261" s="215" t="str">
        <f>N261&amp;":  "&amp;E261</f>
        <v xml:space="preserve">C322A:  Transactions - Disbursements: Net acquisition of financial assets :  Foreign </v>
      </c>
      <c r="P261" s="215" t="str">
        <f t="shared" ref="P261:P324" si="26">RIGHT(TRIM(M261),LEN(TRIM(M261))-1)</f>
        <v>322A: Transactions - Disbursements: Net acquisition of financial assets : Foreign</v>
      </c>
    </row>
    <row r="262" spans="1:16">
      <c r="A262" t="str">
        <f>D250&amp;":  "&amp;E250</f>
        <v xml:space="preserve">3215B:  Transactions - Repayments: Net acquisition of financial assets :  Domestic - Shares and other equity </v>
      </c>
      <c r="B262" s="180"/>
      <c r="C262" s="181"/>
      <c r="D262" s="544" t="s">
        <v>1900</v>
      </c>
      <c r="E262" s="215" t="s">
        <v>2024</v>
      </c>
      <c r="H262" s="174"/>
      <c r="I262" s="174"/>
      <c r="L262" s="428" t="str">
        <f t="shared" si="24"/>
        <v>A322B</v>
      </c>
      <c r="M262" s="215" t="str">
        <f>L262&amp;":  "&amp;E262</f>
        <v xml:space="preserve">A322B:  Transactions - Repayments: Net acquisition of financial assets :  Foreign </v>
      </c>
      <c r="N262" s="428" t="str">
        <f t="shared" si="25"/>
        <v>C322B</v>
      </c>
      <c r="O262" s="215" t="str">
        <f>N262&amp;":  "&amp;E262</f>
        <v xml:space="preserve">C322B:  Transactions - Repayments: Net acquisition of financial assets :  Foreign </v>
      </c>
      <c r="P262" s="215" t="str">
        <f t="shared" si="26"/>
        <v>322B: Transactions - Repayments: Net acquisition of financial assets : Foreign</v>
      </c>
    </row>
    <row r="263" spans="1:16" s="553" customFormat="1">
      <c r="B263" s="216"/>
      <c r="C263" s="217"/>
      <c r="D263" s="730">
        <v>3221</v>
      </c>
      <c r="E263" s="179" t="s">
        <v>2375</v>
      </c>
      <c r="F263"/>
      <c r="G263"/>
      <c r="H263" s="174"/>
      <c r="I263" s="174"/>
      <c r="J263"/>
      <c r="K263"/>
      <c r="L263" s="426" t="str">
        <f t="shared" si="24"/>
        <v>A3221</v>
      </c>
      <c r="M263" s="179" t="str">
        <f>L263&amp;":  "&amp;E263</f>
        <v>A3221:  Transactions - Net acquisition of financial assets :  Foreign - Monetary gold and SDRs</v>
      </c>
      <c r="N263" s="426" t="str">
        <f t="shared" si="25"/>
        <v>C3221</v>
      </c>
      <c r="O263" s="179" t="str">
        <f>N263&amp;":  "&amp;E263</f>
        <v>C3221:  Transactions - Net acquisition of financial assets :  Foreign - Monetary gold and SDRs</v>
      </c>
      <c r="P263" s="179" t="str">
        <f t="shared" si="26"/>
        <v>3221: Transactions - Net acquisition of financial assets : Foreign - Monetary gold and SDRs</v>
      </c>
    </row>
    <row r="264" spans="1:16" s="553" customFormat="1">
      <c r="B264" s="216"/>
      <c r="C264" s="217"/>
      <c r="D264" s="730">
        <v>3222</v>
      </c>
      <c r="E264" s="179" t="s">
        <v>354</v>
      </c>
      <c r="F264"/>
      <c r="G264"/>
      <c r="H264" s="174"/>
      <c r="I264" s="174"/>
      <c r="J264"/>
      <c r="K264"/>
      <c r="L264" s="426" t="str">
        <f t="shared" si="24"/>
        <v>A3222</v>
      </c>
      <c r="M264" s="179" t="str">
        <f t="shared" si="22"/>
        <v xml:space="preserve">A3222:  Transactions - Net acquisition of financial assets :  Foreign - Currency and deposits </v>
      </c>
      <c r="N264" s="426" t="str">
        <f t="shared" si="25"/>
        <v>C3222</v>
      </c>
      <c r="O264" s="179" t="str">
        <f t="shared" si="23"/>
        <v xml:space="preserve">C3222:  Transactions - Net acquisition of financial assets :  Foreign - Currency and deposits </v>
      </c>
      <c r="P264" s="179" t="str">
        <f t="shared" si="26"/>
        <v>3222: Transactions - Net acquisition of financial assets : Foreign - Currency and deposits</v>
      </c>
    </row>
    <row r="265" spans="1:16">
      <c r="A265" t="str">
        <f>D253&amp;":  "&amp;E253</f>
        <v xml:space="preserve">3216B:  Transactions - Repayments: Net acquisition of financial assets :  Domestic - Insurance technical reserves </v>
      </c>
      <c r="B265" s="180"/>
      <c r="C265" s="181"/>
      <c r="D265" s="545" t="s">
        <v>1901</v>
      </c>
      <c r="E265" s="218" t="s">
        <v>1902</v>
      </c>
      <c r="F265" s="553"/>
      <c r="G265" s="553"/>
      <c r="H265" s="554"/>
      <c r="I265" s="554"/>
      <c r="K265" s="553"/>
      <c r="L265" s="429" t="str">
        <f>"A"&amp;""&amp;D265</f>
        <v>A3222A</v>
      </c>
      <c r="M265" s="218" t="str">
        <f>L265&amp;":  "&amp;E265</f>
        <v xml:space="preserve">A3222A:  Transactions - Disbursements: Net acquisition of financial assets :  Foreign - Currency and deposits </v>
      </c>
      <c r="N265" s="429" t="str">
        <f>"C"&amp;""&amp;D265</f>
        <v>C3222A</v>
      </c>
      <c r="O265" s="218" t="str">
        <f>N265&amp;":  "&amp;E265</f>
        <v xml:space="preserve">C3222A:  Transactions - Disbursements: Net acquisition of financial assets :  Foreign - Currency and deposits </v>
      </c>
      <c r="P265" s="218" t="str">
        <f t="shared" si="26"/>
        <v>3222A: Transactions - Disbursements: Net acquisition of financial assets : Foreign - Currency and deposits</v>
      </c>
    </row>
    <row r="266" spans="1:16" s="553" customFormat="1">
      <c r="B266" s="216"/>
      <c r="C266" s="217"/>
      <c r="D266" s="545" t="s">
        <v>1903</v>
      </c>
      <c r="E266" s="218" t="s">
        <v>1904</v>
      </c>
      <c r="H266" s="554"/>
      <c r="I266" s="554"/>
      <c r="J266"/>
      <c r="L266" s="429" t="str">
        <f>"A"&amp;""&amp;D266</f>
        <v>A3222B</v>
      </c>
      <c r="M266" s="218" t="str">
        <f>L266&amp;":  "&amp;E266</f>
        <v xml:space="preserve">A3222B:  Transactions - Repayments: Net acquisition of financial assets :  Foreign - Currency and deposits </v>
      </c>
      <c r="N266" s="429" t="str">
        <f>"C"&amp;""&amp;D266</f>
        <v>C3222B</v>
      </c>
      <c r="O266" s="218" t="str">
        <f>N266&amp;":  "&amp;E266</f>
        <v xml:space="preserve">C3222B:  Transactions - Repayments: Net acquisition of financial assets :  Foreign - Currency and deposits </v>
      </c>
      <c r="P266" s="218" t="str">
        <f t="shared" si="26"/>
        <v>3222B: Transactions - Repayments: Net acquisition of financial assets : Foreign - Currency and deposits</v>
      </c>
    </row>
    <row r="267" spans="1:16" s="553" customFormat="1">
      <c r="B267" s="216"/>
      <c r="C267" s="217"/>
      <c r="D267" s="730">
        <v>3223</v>
      </c>
      <c r="E267" s="179" t="s">
        <v>355</v>
      </c>
      <c r="F267"/>
      <c r="G267"/>
      <c r="H267" s="174"/>
      <c r="I267" s="174"/>
      <c r="J267"/>
      <c r="K267"/>
      <c r="L267" s="426" t="str">
        <f t="shared" si="24"/>
        <v>A3223</v>
      </c>
      <c r="M267" s="179" t="str">
        <f t="shared" si="22"/>
        <v xml:space="preserve">A3223:  Transactions - Net acquisition of financial assets :  Foreign - Securities other than shares </v>
      </c>
      <c r="N267" s="426" t="str">
        <f t="shared" si="25"/>
        <v>C3223</v>
      </c>
      <c r="O267" s="179" t="str">
        <f t="shared" si="23"/>
        <v xml:space="preserve">C3223:  Transactions - Net acquisition of financial assets :  Foreign - Securities other than shares </v>
      </c>
      <c r="P267" s="179" t="str">
        <f t="shared" si="26"/>
        <v>3223: Transactions - Net acquisition of financial assets : Foreign - Securities other than shares</v>
      </c>
    </row>
    <row r="268" spans="1:16">
      <c r="A268" t="str">
        <f>D256&amp;":  "&amp;E256</f>
        <v xml:space="preserve">3217B:  Transactions - Repayments: Net acquisition of financial assets :  Domestic - Financial derivatives </v>
      </c>
      <c r="B268" s="180"/>
      <c r="C268" s="181"/>
      <c r="D268" s="545" t="s">
        <v>1905</v>
      </c>
      <c r="E268" s="218" t="s">
        <v>1906</v>
      </c>
      <c r="F268" s="553"/>
      <c r="G268" s="553"/>
      <c r="H268" s="554"/>
      <c r="I268" s="554"/>
      <c r="K268" s="553"/>
      <c r="L268" s="429" t="str">
        <f t="shared" si="24"/>
        <v>A3223A</v>
      </c>
      <c r="M268" s="218" t="str">
        <f t="shared" si="22"/>
        <v xml:space="preserve">A3223A:  Transactions - Disbursements: Net acquisition of financial assets :  Foreign - Securities other than shares </v>
      </c>
      <c r="N268" s="429" t="str">
        <f t="shared" si="25"/>
        <v>C3223A</v>
      </c>
      <c r="O268" s="218" t="str">
        <f t="shared" si="23"/>
        <v xml:space="preserve">C3223A:  Transactions - Disbursements: Net acquisition of financial assets :  Foreign - Securities other than shares </v>
      </c>
      <c r="P268" s="218" t="str">
        <f t="shared" si="26"/>
        <v>3223A: Transactions - Disbursements: Net acquisition of financial assets : Foreign - Securities other than shares</v>
      </c>
    </row>
    <row r="269" spans="1:16" s="553" customFormat="1">
      <c r="B269" s="216"/>
      <c r="C269" s="217"/>
      <c r="D269" s="545" t="s">
        <v>1907</v>
      </c>
      <c r="E269" s="218" t="s">
        <v>1908</v>
      </c>
      <c r="H269" s="554"/>
      <c r="I269" s="554"/>
      <c r="J269"/>
      <c r="L269" s="429" t="str">
        <f t="shared" si="24"/>
        <v>A3223B</v>
      </c>
      <c r="M269" s="218" t="str">
        <f t="shared" si="22"/>
        <v xml:space="preserve">A3223B:  Transactions - Repayments: Net acquisition of financial assets :  Foreign - Securities other than shares </v>
      </c>
      <c r="N269" s="429" t="str">
        <f t="shared" si="25"/>
        <v>C3223B</v>
      </c>
      <c r="O269" s="218" t="str">
        <f t="shared" si="23"/>
        <v xml:space="preserve">C3223B:  Transactions - Repayments: Net acquisition of financial assets :  Foreign - Securities other than shares </v>
      </c>
      <c r="P269" s="218" t="str">
        <f t="shared" si="26"/>
        <v>3223B: Transactions - Repayments: Net acquisition of financial assets : Foreign - Securities other than shares</v>
      </c>
    </row>
    <row r="270" spans="1:16" s="553" customFormat="1">
      <c r="B270" s="216"/>
      <c r="C270" s="217"/>
      <c r="D270" s="730">
        <v>3224</v>
      </c>
      <c r="E270" s="179" t="s">
        <v>356</v>
      </c>
      <c r="F270"/>
      <c r="G270"/>
      <c r="H270" s="174"/>
      <c r="I270" s="174"/>
      <c r="J270"/>
      <c r="K270"/>
      <c r="L270" s="426" t="str">
        <f t="shared" si="24"/>
        <v>A3224</v>
      </c>
      <c r="M270" s="179" t="str">
        <f t="shared" si="22"/>
        <v xml:space="preserve">A3224:  Transactions - Net acquisition of financial assets :  Foreign - Loans </v>
      </c>
      <c r="N270" s="426" t="str">
        <f t="shared" si="25"/>
        <v>C3224</v>
      </c>
      <c r="O270" s="179" t="str">
        <f t="shared" si="23"/>
        <v xml:space="preserve">C3224:  Transactions - Net acquisition of financial assets :  Foreign - Loans </v>
      </c>
      <c r="P270" s="179" t="str">
        <f t="shared" si="26"/>
        <v>3224: Transactions - Net acquisition of financial assets : Foreign - Loans</v>
      </c>
    </row>
    <row r="271" spans="1:16" ht="15">
      <c r="A271" t="str">
        <f>D259&amp;":  "&amp;E259</f>
        <v xml:space="preserve">3218B:  Transactions - Repayments: Net acquisition of financial assets :  Domestic - Other accounts receivable </v>
      </c>
      <c r="B271" s="171"/>
      <c r="C271" s="172"/>
      <c r="D271" s="545" t="s">
        <v>1909</v>
      </c>
      <c r="E271" s="218" t="s">
        <v>1910</v>
      </c>
      <c r="F271" s="553"/>
      <c r="G271" s="553"/>
      <c r="H271" s="554"/>
      <c r="I271" s="554"/>
      <c r="K271" s="553"/>
      <c r="L271" s="429" t="str">
        <f>"A"&amp;""&amp;D271</f>
        <v>A3224A</v>
      </c>
      <c r="M271" s="218" t="str">
        <f>L271&amp;":  "&amp;E271</f>
        <v xml:space="preserve">A3224A:  Transactions - Disbursements: Net acquisition of financial assets :  Foreign - Loans </v>
      </c>
      <c r="N271" s="429" t="str">
        <f>"C"&amp;""&amp;D271</f>
        <v>C3224A</v>
      </c>
      <c r="O271" s="218" t="str">
        <f>N271&amp;":  "&amp;E271</f>
        <v xml:space="preserve">C3224A:  Transactions - Disbursements: Net acquisition of financial assets :  Foreign - Loans </v>
      </c>
      <c r="P271" s="218" t="str">
        <f t="shared" si="26"/>
        <v>3224A: Transactions - Disbursements: Net acquisition of financial assets : Foreign - Loans</v>
      </c>
    </row>
    <row r="272" spans="1:16" s="553" customFormat="1">
      <c r="B272" s="216"/>
      <c r="C272" s="217"/>
      <c r="D272" s="545" t="s">
        <v>1911</v>
      </c>
      <c r="E272" s="218" t="s">
        <v>1912</v>
      </c>
      <c r="H272" s="554"/>
      <c r="I272" s="554"/>
      <c r="J272"/>
      <c r="L272" s="429" t="str">
        <f>"A"&amp;""&amp;D272</f>
        <v>A3224B</v>
      </c>
      <c r="M272" s="218" t="str">
        <f>L272&amp;":  "&amp;E272</f>
        <v xml:space="preserve">A3224B:  Transactions - Repayments: Net acquisition of financial assets :  Foreign - Loans </v>
      </c>
      <c r="N272" s="429" t="str">
        <f>"C"&amp;""&amp;D272</f>
        <v>C3224B</v>
      </c>
      <c r="O272" s="218" t="str">
        <f>N272&amp;":  "&amp;E272</f>
        <v xml:space="preserve">C3224B:  Transactions - Repayments: Net acquisition of financial assets :  Foreign - Loans </v>
      </c>
      <c r="P272" s="218" t="str">
        <f t="shared" si="26"/>
        <v>3224B: Transactions - Repayments: Net acquisition of financial assets : Foreign - Loans</v>
      </c>
    </row>
    <row r="273" spans="1:16" s="553" customFormat="1">
      <c r="B273" s="216"/>
      <c r="C273" s="217"/>
      <c r="D273" s="730">
        <v>3225</v>
      </c>
      <c r="E273" s="179" t="s">
        <v>357</v>
      </c>
      <c r="F273" t="s">
        <v>125</v>
      </c>
      <c r="G273"/>
      <c r="H273" s="174"/>
      <c r="I273" s="174"/>
      <c r="J273"/>
      <c r="K273"/>
      <c r="L273" s="426" t="str">
        <f t="shared" si="24"/>
        <v>A3225</v>
      </c>
      <c r="M273" s="179" t="str">
        <f t="shared" si="22"/>
        <v xml:space="preserve">A3225:  Transactions - Net acquisition of financial assets :  Foreign - Shares and other equity </v>
      </c>
      <c r="N273" s="426" t="str">
        <f t="shared" si="25"/>
        <v>C3225</v>
      </c>
      <c r="O273" s="179" t="str">
        <f t="shared" si="23"/>
        <v xml:space="preserve">C3225:  Transactions - Net acquisition of financial assets :  Foreign - Shares and other equity </v>
      </c>
      <c r="P273" s="179" t="str">
        <f t="shared" si="26"/>
        <v>3225: Transactions - Net acquisition of financial assets : Foreign - Shares and other equity</v>
      </c>
    </row>
    <row r="274" spans="1:16">
      <c r="A274" t="str">
        <f>D262&amp;":  "&amp;E262</f>
        <v xml:space="preserve">322B:  Transactions - Repayments: Net acquisition of financial assets :  Foreign </v>
      </c>
      <c r="B274" s="180"/>
      <c r="C274" s="181"/>
      <c r="D274" s="545" t="s">
        <v>1913</v>
      </c>
      <c r="E274" s="218" t="s">
        <v>1914</v>
      </c>
      <c r="F274" s="553"/>
      <c r="G274" s="553"/>
      <c r="H274" s="554"/>
      <c r="I274" s="554"/>
      <c r="K274" s="553"/>
      <c r="L274" s="429" t="str">
        <f t="shared" si="24"/>
        <v>A3225A</v>
      </c>
      <c r="M274" s="218" t="str">
        <f t="shared" si="22"/>
        <v xml:space="preserve">A3225A:  Transactions - Disbursements: Net acquisition of financial assets :  Foreign - Shares and other equity </v>
      </c>
      <c r="N274" s="429" t="str">
        <f t="shared" si="25"/>
        <v>C3225A</v>
      </c>
      <c r="O274" s="218" t="str">
        <f t="shared" si="23"/>
        <v xml:space="preserve">C3225A:  Transactions - Disbursements: Net acquisition of financial assets :  Foreign - Shares and other equity </v>
      </c>
      <c r="P274" s="218" t="str">
        <f t="shared" si="26"/>
        <v>3225A: Transactions - Disbursements: Net acquisition of financial assets : Foreign - Shares and other equity</v>
      </c>
    </row>
    <row r="275" spans="1:16" s="553" customFormat="1">
      <c r="B275" s="216"/>
      <c r="C275" s="217"/>
      <c r="D275" s="545" t="s">
        <v>1915</v>
      </c>
      <c r="E275" s="218" t="s">
        <v>1916</v>
      </c>
      <c r="H275" s="554"/>
      <c r="I275" s="554"/>
      <c r="J275"/>
      <c r="L275" s="429" t="str">
        <f t="shared" si="24"/>
        <v>A3225B</v>
      </c>
      <c r="M275" s="218" t="str">
        <f t="shared" si="22"/>
        <v xml:space="preserve">A3225B:  Transactions - Repayments: Net acquisition of financial assets :  Foreign - Shares and other equity </v>
      </c>
      <c r="N275" s="429" t="str">
        <f t="shared" si="25"/>
        <v>C3225B</v>
      </c>
      <c r="O275" s="218" t="str">
        <f t="shared" si="23"/>
        <v xml:space="preserve">C3225B:  Transactions - Repayments: Net acquisition of financial assets :  Foreign - Shares and other equity </v>
      </c>
      <c r="P275" s="218" t="str">
        <f t="shared" si="26"/>
        <v>3225B: Transactions - Repayments: Net acquisition of financial assets : Foreign - Shares and other equity</v>
      </c>
    </row>
    <row r="276" spans="1:16" s="553" customFormat="1">
      <c r="B276" s="216"/>
      <c r="C276" s="217"/>
      <c r="D276" s="730">
        <v>3226</v>
      </c>
      <c r="E276" s="179" t="s">
        <v>358</v>
      </c>
      <c r="F276"/>
      <c r="G276"/>
      <c r="H276" s="174"/>
      <c r="I276" s="174"/>
      <c r="J276"/>
      <c r="K276"/>
      <c r="L276" s="426" t="str">
        <f t="shared" si="24"/>
        <v>A3226</v>
      </c>
      <c r="M276" s="179" t="str">
        <f t="shared" si="22"/>
        <v xml:space="preserve">A3226:  Transactions - Net acquisition of financial assets :  Foreign - Insurance technical reserves </v>
      </c>
      <c r="N276" s="426" t="str">
        <f t="shared" si="25"/>
        <v>C3226</v>
      </c>
      <c r="O276" s="179" t="str">
        <f t="shared" si="23"/>
        <v xml:space="preserve">C3226:  Transactions - Net acquisition of financial assets :  Foreign - Insurance technical reserves </v>
      </c>
      <c r="P276" s="179" t="str">
        <f t="shared" si="26"/>
        <v>3226: Transactions - Net acquisition of financial assets : Foreign - Insurance technical reserves</v>
      </c>
    </row>
    <row r="277" spans="1:16">
      <c r="A277" t="str">
        <f>D265&amp;":  "&amp;E265</f>
        <v xml:space="preserve">3222A:  Transactions - Disbursements: Net acquisition of financial assets :  Foreign - Currency and deposits </v>
      </c>
      <c r="B277" s="180"/>
      <c r="C277" s="181"/>
      <c r="D277" s="545" t="s">
        <v>1917</v>
      </c>
      <c r="E277" s="218" t="s">
        <v>1918</v>
      </c>
      <c r="F277" s="553"/>
      <c r="G277" s="553"/>
      <c r="H277" s="554"/>
      <c r="I277" s="554"/>
      <c r="K277" s="553"/>
      <c r="L277" s="429" t="str">
        <f t="shared" si="24"/>
        <v>A3226A</v>
      </c>
      <c r="M277" s="218" t="str">
        <f>L277&amp;":  "&amp;E277</f>
        <v xml:space="preserve">A3226A:  Transactions - Disbursements: Net acquisition of financial assets :  Foreign - Insurance technical reserves </v>
      </c>
      <c r="N277" s="429" t="str">
        <f t="shared" si="25"/>
        <v>C3226A</v>
      </c>
      <c r="O277" s="218" t="str">
        <f>N277&amp;":  "&amp;E277</f>
        <v xml:space="preserve">C3226A:  Transactions - Disbursements: Net acquisition of financial assets :  Foreign - Insurance technical reserves </v>
      </c>
      <c r="P277" s="218" t="str">
        <f t="shared" si="26"/>
        <v>3226A: Transactions - Disbursements: Net acquisition of financial assets : Foreign - Insurance technical reserves</v>
      </c>
    </row>
    <row r="278" spans="1:16" s="553" customFormat="1">
      <c r="B278" s="216"/>
      <c r="C278" s="217"/>
      <c r="D278" s="545" t="s">
        <v>1919</v>
      </c>
      <c r="E278" s="218" t="s">
        <v>1920</v>
      </c>
      <c r="H278" s="554"/>
      <c r="I278" s="554"/>
      <c r="J278"/>
      <c r="L278" s="429" t="str">
        <f t="shared" si="24"/>
        <v>A3226B</v>
      </c>
      <c r="M278" s="218" t="str">
        <f>L278&amp;":  "&amp;E278</f>
        <v xml:space="preserve">A3226B:  Transactions - Repayments: Net acquisition of financial assets :  Foreign - Insurance technical reserves </v>
      </c>
      <c r="N278" s="429" t="str">
        <f t="shared" si="25"/>
        <v>C3226B</v>
      </c>
      <c r="O278" s="218" t="str">
        <f>N278&amp;":  "&amp;E278</f>
        <v xml:space="preserve">C3226B:  Transactions - Repayments: Net acquisition of financial assets :  Foreign - Insurance technical reserves </v>
      </c>
      <c r="P278" s="218" t="str">
        <f t="shared" si="26"/>
        <v>3226B: Transactions - Repayments: Net acquisition of financial assets : Foreign - Insurance technical reserves</v>
      </c>
    </row>
    <row r="279" spans="1:16" s="553" customFormat="1">
      <c r="B279" s="216"/>
      <c r="C279" s="217"/>
      <c r="D279" s="730">
        <v>3227</v>
      </c>
      <c r="E279" s="179" t="s">
        <v>359</v>
      </c>
      <c r="F279"/>
      <c r="G279"/>
      <c r="H279" s="174"/>
      <c r="I279" s="174"/>
      <c r="J279"/>
      <c r="K279"/>
      <c r="L279" s="426" t="str">
        <f t="shared" si="24"/>
        <v>A3227</v>
      </c>
      <c r="M279" s="179" t="str">
        <f t="shared" si="22"/>
        <v xml:space="preserve">A3227:  Transactions - Net acquisition of financial assets :  Foreign - Financial derivatives </v>
      </c>
      <c r="N279" s="426" t="str">
        <f t="shared" si="25"/>
        <v>C3227</v>
      </c>
      <c r="O279" s="179" t="str">
        <f t="shared" si="23"/>
        <v xml:space="preserve">C3227:  Transactions - Net acquisition of financial assets :  Foreign - Financial derivatives </v>
      </c>
      <c r="P279" s="179" t="str">
        <f t="shared" si="26"/>
        <v>3227: Transactions - Net acquisition of financial assets : Foreign - Financial derivatives</v>
      </c>
    </row>
    <row r="280" spans="1:16">
      <c r="A280" t="str">
        <f>D268&amp;":  "&amp;E268</f>
        <v xml:space="preserve">3223A:  Transactions - Disbursements: Net acquisition of financial assets :  Foreign - Securities other than shares </v>
      </c>
      <c r="B280" s="180"/>
      <c r="C280" s="181"/>
      <c r="D280" s="545" t="s">
        <v>1921</v>
      </c>
      <c r="E280" s="218" t="s">
        <v>1922</v>
      </c>
      <c r="F280" s="553"/>
      <c r="G280" s="553"/>
      <c r="H280" s="554"/>
      <c r="I280" s="554"/>
      <c r="K280" s="553"/>
      <c r="L280" s="429" t="str">
        <f>"A"&amp;""&amp;D280</f>
        <v>A3227A</v>
      </c>
      <c r="M280" s="218" t="str">
        <f t="shared" si="22"/>
        <v xml:space="preserve">A3227A:  Transactions - Disbursements: Net acquisition of financial assets :  Foreign - Financial derivatives </v>
      </c>
      <c r="N280" s="429" t="str">
        <f>"C"&amp;""&amp;D280</f>
        <v>C3227A</v>
      </c>
      <c r="O280" s="218" t="str">
        <f t="shared" si="23"/>
        <v xml:space="preserve">C3227A:  Transactions - Disbursements: Net acquisition of financial assets :  Foreign - Financial derivatives </v>
      </c>
      <c r="P280" s="218" t="str">
        <f t="shared" si="26"/>
        <v>3227A: Transactions - Disbursements: Net acquisition of financial assets : Foreign - Financial derivatives</v>
      </c>
    </row>
    <row r="281" spans="1:16" s="553" customFormat="1">
      <c r="B281" s="216"/>
      <c r="C281" s="217"/>
      <c r="D281" s="545" t="s">
        <v>1923</v>
      </c>
      <c r="E281" s="218" t="s">
        <v>1924</v>
      </c>
      <c r="H281" s="554"/>
      <c r="I281" s="554"/>
      <c r="J281"/>
      <c r="L281" s="429" t="str">
        <f>"A"&amp;""&amp;D281</f>
        <v>A3227B</v>
      </c>
      <c r="M281" s="218" t="str">
        <f t="shared" si="22"/>
        <v xml:space="preserve">A3227B:  Transactions - Repayments: Net acquisition of financial assets :  Foreign - Financial derivatives </v>
      </c>
      <c r="N281" s="429" t="str">
        <f>"C"&amp;""&amp;D281</f>
        <v>C3227B</v>
      </c>
      <c r="O281" s="218" t="str">
        <f t="shared" si="23"/>
        <v xml:space="preserve">C3227B:  Transactions - Repayments: Net acquisition of financial assets :  Foreign - Financial derivatives </v>
      </c>
      <c r="P281" s="218" t="str">
        <f t="shared" si="26"/>
        <v>3227B: Transactions - Repayments: Net acquisition of financial assets : Foreign - Financial derivatives</v>
      </c>
    </row>
    <row r="282" spans="1:16" s="553" customFormat="1">
      <c r="B282" s="216"/>
      <c r="C282" s="217"/>
      <c r="D282" s="730">
        <v>3228</v>
      </c>
      <c r="E282" s="179" t="s">
        <v>360</v>
      </c>
      <c r="F282"/>
      <c r="G282"/>
      <c r="H282" s="174"/>
      <c r="I282" s="174"/>
      <c r="J282"/>
      <c r="K282"/>
      <c r="L282" s="426" t="str">
        <f t="shared" si="24"/>
        <v>A3228</v>
      </c>
      <c r="M282" s="179" t="str">
        <f t="shared" si="22"/>
        <v xml:space="preserve">A3228:  Transactions - Net acquisition of financial assets :  Foreign - Other accounts receivable </v>
      </c>
      <c r="N282" s="426" t="str">
        <f t="shared" si="25"/>
        <v>C3228</v>
      </c>
      <c r="O282" s="179" t="str">
        <f t="shared" si="23"/>
        <v xml:space="preserve">C3228:  Transactions - Net acquisition of financial assets :  Foreign - Other accounts receivable </v>
      </c>
      <c r="P282" s="179" t="str">
        <f t="shared" si="26"/>
        <v>3228: Transactions - Net acquisition of financial assets : Foreign - Other accounts receivable</v>
      </c>
    </row>
    <row r="283" spans="1:16">
      <c r="A283" t="str">
        <f>D271&amp;":  "&amp;E271</f>
        <v xml:space="preserve">3224A:  Transactions - Disbursements: Net acquisition of financial assets :  Foreign - Loans </v>
      </c>
      <c r="B283" s="180"/>
      <c r="C283" s="181"/>
      <c r="D283" s="545" t="s">
        <v>1925</v>
      </c>
      <c r="E283" s="218" t="s">
        <v>1926</v>
      </c>
      <c r="F283" s="553"/>
      <c r="G283" s="553"/>
      <c r="H283" s="554"/>
      <c r="I283" s="554"/>
      <c r="K283" s="553"/>
      <c r="L283" s="429" t="str">
        <f>"A"&amp;""&amp;D283</f>
        <v>A3228A</v>
      </c>
      <c r="M283" s="218" t="str">
        <f t="shared" si="22"/>
        <v xml:space="preserve">A3228A:  Transactions - Disbursements: Net acquisition of financial assets :  Foreign - Other accounts receivable </v>
      </c>
      <c r="N283" s="429" t="str">
        <f>"C"&amp;""&amp;D283</f>
        <v>C3228A</v>
      </c>
      <c r="O283" s="218" t="str">
        <f t="shared" si="23"/>
        <v xml:space="preserve">C3228A:  Transactions - Disbursements: Net acquisition of financial assets :  Foreign - Other accounts receivable </v>
      </c>
      <c r="P283" s="218" t="str">
        <f t="shared" si="26"/>
        <v>3228A: Transactions - Disbursements: Net acquisition of financial assets : Foreign - Other accounts receivable</v>
      </c>
    </row>
    <row r="284" spans="1:16">
      <c r="B284" s="213"/>
      <c r="C284" s="214"/>
      <c r="D284" s="545" t="s">
        <v>1927</v>
      </c>
      <c r="E284" s="218" t="s">
        <v>1928</v>
      </c>
      <c r="F284" s="553"/>
      <c r="G284" s="553"/>
      <c r="H284" s="554"/>
      <c r="I284" s="554"/>
      <c r="K284" s="553"/>
      <c r="L284" s="429" t="str">
        <f>"A"&amp;""&amp;D284</f>
        <v>A3228B</v>
      </c>
      <c r="M284" s="218" t="str">
        <f t="shared" si="22"/>
        <v xml:space="preserve">A3228B:  Transactions - Repayments: Net acquisition of financial assets :  Foreign - Other accounts receivable </v>
      </c>
      <c r="N284" s="429" t="str">
        <f>"C"&amp;""&amp;D284</f>
        <v>C3228B</v>
      </c>
      <c r="O284" s="218" t="str">
        <f t="shared" si="23"/>
        <v xml:space="preserve">C3228B:  Transactions - Repayments: Net acquisition of financial assets :  Foreign - Other accounts receivable </v>
      </c>
      <c r="P284" s="218" t="str">
        <f t="shared" si="26"/>
        <v>3228B: Transactions - Repayments: Net acquisition of financial assets : Foreign - Other accounts receivable</v>
      </c>
    </row>
    <row r="285" spans="1:16">
      <c r="B285" s="213"/>
      <c r="C285" s="214"/>
      <c r="D285" s="728">
        <v>33</v>
      </c>
      <c r="E285" s="197" t="s">
        <v>361</v>
      </c>
      <c r="H285" s="174"/>
      <c r="I285" s="174"/>
      <c r="L285" s="427" t="str">
        <f t="shared" si="24"/>
        <v>A33</v>
      </c>
      <c r="M285" s="200" t="str">
        <f t="shared" si="22"/>
        <v>A33:  Transactions - Net incurrence of liabilities [3322 + 3323 + 3324 + 3325 + 3326 + 3327 + 3328]</v>
      </c>
      <c r="N285" s="427" t="str">
        <f t="shared" si="25"/>
        <v>C33</v>
      </c>
      <c r="O285" s="200" t="str">
        <f t="shared" si="23"/>
        <v>C33:  Transactions - Net incurrence of liabilities [3322 + 3323 + 3324 + 3325 + 3326 + 3327 + 3328]</v>
      </c>
      <c r="P285" s="200" t="str">
        <f t="shared" si="26"/>
        <v>33: Transactions - Net incurrence of liabilities [3322 + 3323 + 3324 + 3325 + 3326 + 3327 + 3328]</v>
      </c>
    </row>
    <row r="286" spans="1:16">
      <c r="A286" t="e">
        <f>#REF!&amp;":  "&amp;#REF!</f>
        <v>#REF!</v>
      </c>
      <c r="B286" s="180"/>
      <c r="C286" s="181"/>
      <c r="D286" s="544" t="s">
        <v>1929</v>
      </c>
      <c r="E286" s="215" t="s">
        <v>2025</v>
      </c>
      <c r="H286" s="174"/>
      <c r="I286" s="174"/>
      <c r="L286" s="428" t="str">
        <f>"A"&amp;""&amp;D286</f>
        <v>A33A</v>
      </c>
      <c r="M286" s="215" t="str">
        <f>L286&amp;":  "&amp;E286</f>
        <v xml:space="preserve">A33A:  Transactions - Disbursements: Net incurrence of liabilities </v>
      </c>
      <c r="N286" s="428" t="str">
        <f>"C"&amp;""&amp;D286</f>
        <v>C33A</v>
      </c>
      <c r="O286" s="215" t="str">
        <f>N286&amp;":  "&amp;E286</f>
        <v xml:space="preserve">C33A:  Transactions - Disbursements: Net incurrence of liabilities </v>
      </c>
      <c r="P286" s="215" t="str">
        <f t="shared" si="26"/>
        <v>33A: Transactions - Disbursements: Net incurrence of liabilities</v>
      </c>
    </row>
    <row r="287" spans="1:16">
      <c r="B287" s="213"/>
      <c r="C287" s="214"/>
      <c r="D287" s="544" t="s">
        <v>1930</v>
      </c>
      <c r="E287" s="215" t="s">
        <v>2026</v>
      </c>
      <c r="H287" s="174"/>
      <c r="I287" s="174"/>
      <c r="L287" s="428" t="str">
        <f>"A"&amp;""&amp;D287</f>
        <v>A33B</v>
      </c>
      <c r="M287" s="215" t="str">
        <f>L287&amp;":  "&amp;E287</f>
        <v xml:space="preserve">A33B:  Transactions - Repayments: Net incurrence of liabilities </v>
      </c>
      <c r="N287" s="428" t="str">
        <f>"C"&amp;""&amp;D287</f>
        <v>C33B</v>
      </c>
      <c r="O287" s="215" t="str">
        <f>N287&amp;":  "&amp;E287</f>
        <v xml:space="preserve">C33B:  Transactions - Repayments: Net incurrence of liabilities </v>
      </c>
      <c r="P287" s="215" t="str">
        <f t="shared" si="26"/>
        <v>33B: Transactions - Repayments: Net incurrence of liabilities</v>
      </c>
    </row>
    <row r="288" spans="1:16">
      <c r="B288" s="213"/>
      <c r="C288" s="214"/>
      <c r="D288" s="738">
        <v>3301</v>
      </c>
      <c r="E288" s="224" t="s">
        <v>2376</v>
      </c>
      <c r="H288" s="174"/>
      <c r="I288" s="174"/>
      <c r="L288" s="430" t="str">
        <f>"A"&amp;""&amp;D288</f>
        <v>A3301</v>
      </c>
      <c r="M288" s="224" t="str">
        <f>L288&amp;":  "&amp;E288</f>
        <v>A3301:  Transactions - Special Drawing Rights (SDRs)</v>
      </c>
      <c r="N288" s="430" t="str">
        <f>"C"&amp;""&amp;D288</f>
        <v>C3301</v>
      </c>
      <c r="O288" s="224" t="str">
        <f>N288&amp;":  "&amp;E288</f>
        <v>C3301:  Transactions - Special Drawing Rights (SDRs)</v>
      </c>
      <c r="P288" s="224" t="str">
        <f t="shared" si="26"/>
        <v>3301: Transactions - Special Drawing Rights (SDRs)</v>
      </c>
    </row>
    <row r="289" spans="1:16">
      <c r="A289" t="e">
        <f>#REF!&amp;":  "&amp;#REF!</f>
        <v>#REF!</v>
      </c>
      <c r="B289" s="180"/>
      <c r="C289" s="181"/>
      <c r="D289" s="738">
        <v>3302</v>
      </c>
      <c r="E289" s="224" t="s">
        <v>362</v>
      </c>
      <c r="H289" s="174"/>
      <c r="I289" s="174"/>
      <c r="L289" s="430" t="str">
        <f t="shared" si="24"/>
        <v>A3302</v>
      </c>
      <c r="M289" s="224" t="str">
        <f t="shared" si="22"/>
        <v xml:space="preserve">A3302:  Transactions - Net incurrence of liabilities: Currency and deposits [3312+3322] </v>
      </c>
      <c r="N289" s="430" t="str">
        <f t="shared" si="25"/>
        <v>C3302</v>
      </c>
      <c r="O289" s="224" t="str">
        <f t="shared" si="23"/>
        <v xml:space="preserve">C3302:  Transactions - Net incurrence of liabilities: Currency and deposits [3312+3322] </v>
      </c>
      <c r="P289" s="224" t="str">
        <f t="shared" si="26"/>
        <v>3302: Transactions - Net incurrence of liabilities: Currency and deposits [3312+3322]</v>
      </c>
    </row>
    <row r="290" spans="1:16" s="553" customFormat="1">
      <c r="B290" s="216"/>
      <c r="C290" s="217"/>
      <c r="D290" s="545" t="s">
        <v>1931</v>
      </c>
      <c r="E290" s="218" t="s">
        <v>2027</v>
      </c>
      <c r="H290" s="554"/>
      <c r="I290" s="554"/>
      <c r="J290"/>
      <c r="L290" s="429" t="str">
        <f t="shared" si="24"/>
        <v>A3302A</v>
      </c>
      <c r="M290" s="218" t="str">
        <f>L290&amp;":  "&amp;E290</f>
        <v xml:space="preserve">A3302A:  Transactions - Disbursements: Net incurrence of liabilities: Currency and deposits  </v>
      </c>
      <c r="N290" s="429" t="str">
        <f t="shared" si="25"/>
        <v>C3302A</v>
      </c>
      <c r="O290" s="218" t="str">
        <f>N290&amp;":  "&amp;E290</f>
        <v xml:space="preserve">C3302A:  Transactions - Disbursements: Net incurrence of liabilities: Currency and deposits  </v>
      </c>
      <c r="P290" s="218" t="str">
        <f t="shared" si="26"/>
        <v>3302A: Transactions - Disbursements: Net incurrence of liabilities: Currency and deposits</v>
      </c>
    </row>
    <row r="291" spans="1:16" s="553" customFormat="1">
      <c r="B291" s="216"/>
      <c r="C291" s="217"/>
      <c r="D291" s="545" t="s">
        <v>1932</v>
      </c>
      <c r="E291" s="218" t="s">
        <v>2028</v>
      </c>
      <c r="H291" s="554"/>
      <c r="I291" s="554"/>
      <c r="J291"/>
      <c r="L291" s="429" t="str">
        <f t="shared" si="24"/>
        <v>A3302B</v>
      </c>
      <c r="M291" s="218" t="str">
        <f>L291&amp;":  "&amp;E291</f>
        <v xml:space="preserve">A3302B:  Transactions - Repayments: Net incurrence of liabilities: Currency and deposits  </v>
      </c>
      <c r="N291" s="429" t="str">
        <f t="shared" si="25"/>
        <v>C3302B</v>
      </c>
      <c r="O291" s="218" t="str">
        <f>N291&amp;":  "&amp;E291</f>
        <v xml:space="preserve">C3302B:  Transactions - Repayments: Net incurrence of liabilities: Currency and deposits  </v>
      </c>
      <c r="P291" s="218" t="str">
        <f t="shared" si="26"/>
        <v>3302B: Transactions - Repayments: Net incurrence of liabilities: Currency and deposits</v>
      </c>
    </row>
    <row r="292" spans="1:16">
      <c r="A292" t="str">
        <f>D274&amp;":  "&amp;E274</f>
        <v xml:space="preserve">3225A:  Transactions - Disbursements: Net acquisition of financial assets :  Foreign - Shares and other equity </v>
      </c>
      <c r="B292" s="180"/>
      <c r="C292" s="181"/>
      <c r="D292" s="738">
        <v>3303</v>
      </c>
      <c r="E292" s="224" t="s">
        <v>363</v>
      </c>
      <c r="H292" s="174"/>
      <c r="I292" s="174"/>
      <c r="L292" s="430" t="str">
        <f t="shared" si="24"/>
        <v>A3303</v>
      </c>
      <c r="M292" s="224" t="str">
        <f t="shared" ref="M292:M457" si="27">L292&amp;":  "&amp;E292</f>
        <v xml:space="preserve">A3303:  Transactions - Net incurrence of liabilities: Securities other than shares [3313+3323] </v>
      </c>
      <c r="N292" s="430" t="str">
        <f t="shared" si="25"/>
        <v>C3303</v>
      </c>
      <c r="O292" s="224" t="str">
        <f t="shared" si="23"/>
        <v xml:space="preserve">C3303:  Transactions - Net incurrence of liabilities: Securities other than shares [3313+3323] </v>
      </c>
      <c r="P292" s="224" t="str">
        <f t="shared" si="26"/>
        <v>3303: Transactions - Net incurrence of liabilities: Securities other than shares [3313+3323]</v>
      </c>
    </row>
    <row r="293" spans="1:16" s="553" customFormat="1">
      <c r="B293" s="216"/>
      <c r="C293" s="217"/>
      <c r="D293" s="545" t="s">
        <v>1933</v>
      </c>
      <c r="E293" s="218" t="s">
        <v>2029</v>
      </c>
      <c r="H293" s="554"/>
      <c r="I293" s="554"/>
      <c r="J293"/>
      <c r="L293" s="429" t="str">
        <f>"A"&amp;""&amp;D293</f>
        <v>A3303A</v>
      </c>
      <c r="M293" s="218" t="str">
        <f t="shared" si="27"/>
        <v xml:space="preserve">A3303A:  Transactions - Disbursements: Net incurrence of liabilities: Securities other than shares  </v>
      </c>
      <c r="N293" s="429" t="str">
        <f>"C"&amp;""&amp;D293</f>
        <v>C3303A</v>
      </c>
      <c r="O293" s="218" t="str">
        <f t="shared" si="23"/>
        <v xml:space="preserve">C3303A:  Transactions - Disbursements: Net incurrence of liabilities: Securities other than shares  </v>
      </c>
      <c r="P293" s="218" t="str">
        <f t="shared" si="26"/>
        <v>3303A: Transactions - Disbursements: Net incurrence of liabilities: Securities other than shares</v>
      </c>
    </row>
    <row r="294" spans="1:16" s="553" customFormat="1">
      <c r="B294" s="216"/>
      <c r="C294" s="217"/>
      <c r="D294" s="545" t="s">
        <v>1934</v>
      </c>
      <c r="E294" s="218" t="s">
        <v>2030</v>
      </c>
      <c r="H294" s="554"/>
      <c r="I294" s="554"/>
      <c r="J294"/>
      <c r="L294" s="429" t="str">
        <f>"A"&amp;""&amp;D294</f>
        <v>A3303B</v>
      </c>
      <c r="M294" s="218" t="str">
        <f t="shared" si="27"/>
        <v xml:space="preserve">A3303B:  Transactions - Repayments: Net incurrence of liabilities: Securities other than shares  </v>
      </c>
      <c r="N294" s="429" t="str">
        <f>"C"&amp;""&amp;D294</f>
        <v>C3303B</v>
      </c>
      <c r="O294" s="218" t="str">
        <f t="shared" si="23"/>
        <v xml:space="preserve">C3303B:  Transactions - Repayments: Net incurrence of liabilities: Securities other than shares  </v>
      </c>
      <c r="P294" s="218" t="str">
        <f t="shared" si="26"/>
        <v>3303B: Transactions - Repayments: Net incurrence of liabilities: Securities other than shares</v>
      </c>
    </row>
    <row r="295" spans="1:16">
      <c r="A295" t="str">
        <f>D277&amp;":  "&amp;E277</f>
        <v xml:space="preserve">3226A:  Transactions - Disbursements: Net acquisition of financial assets :  Foreign - Insurance technical reserves </v>
      </c>
      <c r="B295" s="180"/>
      <c r="C295" s="181"/>
      <c r="D295" s="738">
        <v>3304</v>
      </c>
      <c r="E295" s="224" t="s">
        <v>364</v>
      </c>
      <c r="H295" s="174"/>
      <c r="I295" s="174"/>
      <c r="L295" s="430" t="str">
        <f t="shared" si="24"/>
        <v>A3304</v>
      </c>
      <c r="M295" s="224" t="str">
        <f t="shared" si="27"/>
        <v xml:space="preserve">A3304:  Transactions - Net incurrence of liabilities: Loans [3314+3324] </v>
      </c>
      <c r="N295" s="430" t="str">
        <f t="shared" si="25"/>
        <v>C3304</v>
      </c>
      <c r="O295" s="224" t="str">
        <f t="shared" si="23"/>
        <v xml:space="preserve">C3304:  Transactions - Net incurrence of liabilities: Loans [3314+3324] </v>
      </c>
      <c r="P295" s="224" t="str">
        <f t="shared" si="26"/>
        <v>3304: Transactions - Net incurrence of liabilities: Loans [3314+3324]</v>
      </c>
    </row>
    <row r="296" spans="1:16" s="553" customFormat="1">
      <c r="B296" s="216"/>
      <c r="C296" s="217"/>
      <c r="D296" s="545" t="s">
        <v>1935</v>
      </c>
      <c r="E296" s="218" t="s">
        <v>2031</v>
      </c>
      <c r="H296" s="554"/>
      <c r="I296" s="554"/>
      <c r="J296"/>
      <c r="L296" s="429" t="str">
        <f t="shared" si="24"/>
        <v>A3304A</v>
      </c>
      <c r="M296" s="218" t="str">
        <f>L296&amp;":  "&amp;E296</f>
        <v xml:space="preserve">A3304A:  Transactions - Disbursements: Net incurrence of liabilities: Loans  </v>
      </c>
      <c r="N296" s="429" t="str">
        <f t="shared" si="25"/>
        <v>C3304A</v>
      </c>
      <c r="O296" s="218" t="str">
        <f>N296&amp;":  "&amp;E296</f>
        <v xml:space="preserve">C3304A:  Transactions - Disbursements: Net incurrence of liabilities: Loans  </v>
      </c>
      <c r="P296" s="218" t="str">
        <f t="shared" si="26"/>
        <v>3304A: Transactions - Disbursements: Net incurrence of liabilities: Loans</v>
      </c>
    </row>
    <row r="297" spans="1:16" s="553" customFormat="1">
      <c r="B297" s="216"/>
      <c r="C297" s="217"/>
      <c r="D297" s="545" t="s">
        <v>1936</v>
      </c>
      <c r="E297" s="218" t="s">
        <v>2032</v>
      </c>
      <c r="H297" s="554"/>
      <c r="I297" s="554"/>
      <c r="J297"/>
      <c r="L297" s="429" t="str">
        <f t="shared" si="24"/>
        <v>A3304B</v>
      </c>
      <c r="M297" s="218" t="str">
        <f>L297&amp;":  "&amp;E297</f>
        <v xml:space="preserve">A3304B:  Transactions - Repayments: Net incurrence of liabilities: Loans  </v>
      </c>
      <c r="N297" s="429" t="str">
        <f t="shared" si="25"/>
        <v>C3304B</v>
      </c>
      <c r="O297" s="218" t="str">
        <f>N297&amp;":  "&amp;E297</f>
        <v xml:space="preserve">C3304B:  Transactions - Repayments: Net incurrence of liabilities: Loans  </v>
      </c>
      <c r="P297" s="218" t="str">
        <f t="shared" si="26"/>
        <v>3304B: Transactions - Repayments: Net incurrence of liabilities: Loans</v>
      </c>
    </row>
    <row r="298" spans="1:16">
      <c r="A298" t="str">
        <f>D280&amp;":  "&amp;E280</f>
        <v xml:space="preserve">3227A:  Transactions - Disbursements: Net acquisition of financial assets :  Foreign - Financial derivatives </v>
      </c>
      <c r="B298" s="180"/>
      <c r="C298" s="181"/>
      <c r="D298" s="738">
        <v>3305</v>
      </c>
      <c r="E298" s="224" t="s">
        <v>365</v>
      </c>
      <c r="H298" s="174"/>
      <c r="I298" s="174"/>
      <c r="L298" s="430" t="str">
        <f t="shared" si="24"/>
        <v>A3305</v>
      </c>
      <c r="M298" s="224" t="str">
        <f t="shared" si="27"/>
        <v xml:space="preserve">A3305:  Transactions - Net incurrence of liabilities: Shares and other equity [3315+3325] </v>
      </c>
      <c r="N298" s="430" t="str">
        <f t="shared" si="25"/>
        <v>C3305</v>
      </c>
      <c r="O298" s="224" t="str">
        <f t="shared" si="23"/>
        <v xml:space="preserve">C3305:  Transactions - Net incurrence of liabilities: Shares and other equity [3315+3325] </v>
      </c>
      <c r="P298" s="224" t="str">
        <f t="shared" si="26"/>
        <v>3305: Transactions - Net incurrence of liabilities: Shares and other equity [3315+3325]</v>
      </c>
    </row>
    <row r="299" spans="1:16" s="553" customFormat="1">
      <c r="B299" s="216"/>
      <c r="C299" s="217"/>
      <c r="D299" s="545" t="s">
        <v>1937</v>
      </c>
      <c r="E299" s="218" t="s">
        <v>2033</v>
      </c>
      <c r="H299" s="554"/>
      <c r="I299" s="554"/>
      <c r="J299"/>
      <c r="L299" s="429" t="str">
        <f>"A"&amp;""&amp;D299</f>
        <v>A3305A</v>
      </c>
      <c r="M299" s="218" t="str">
        <f t="shared" si="27"/>
        <v xml:space="preserve">A3305A:  Transactions - Disbursements: Net incurrence of liabilities: Shares and other equity  </v>
      </c>
      <c r="N299" s="429" t="str">
        <f>"C"&amp;""&amp;D299</f>
        <v>C3305A</v>
      </c>
      <c r="O299" s="218" t="str">
        <f t="shared" si="23"/>
        <v xml:space="preserve">C3305A:  Transactions - Disbursements: Net incurrence of liabilities: Shares and other equity  </v>
      </c>
      <c r="P299" s="218" t="str">
        <f t="shared" si="26"/>
        <v>3305A: Transactions - Disbursements: Net incurrence of liabilities: Shares and other equity</v>
      </c>
    </row>
    <row r="300" spans="1:16" s="553" customFormat="1">
      <c r="B300" s="216"/>
      <c r="C300" s="217"/>
      <c r="D300" s="545" t="s">
        <v>1938</v>
      </c>
      <c r="E300" s="218" t="s">
        <v>2034</v>
      </c>
      <c r="H300" s="554"/>
      <c r="I300" s="554"/>
      <c r="J300"/>
      <c r="L300" s="429" t="str">
        <f>"A"&amp;""&amp;D300</f>
        <v>A3305B</v>
      </c>
      <c r="M300" s="218" t="str">
        <f t="shared" si="27"/>
        <v xml:space="preserve">A3305B:  Transactions - Repayments: Net incurrence of liabilities: Shares and other equity  </v>
      </c>
      <c r="N300" s="429" t="str">
        <f>"C"&amp;""&amp;D300</f>
        <v>C3305B</v>
      </c>
      <c r="O300" s="218" t="str">
        <f t="shared" si="23"/>
        <v xml:space="preserve">C3305B:  Transactions - Repayments: Net incurrence of liabilities: Shares and other equity  </v>
      </c>
      <c r="P300" s="218" t="str">
        <f t="shared" si="26"/>
        <v>3305B: Transactions - Repayments: Net incurrence of liabilities: Shares and other equity</v>
      </c>
    </row>
    <row r="301" spans="1:16" ht="15">
      <c r="A301" t="str">
        <f>D283&amp;":  "&amp;E283</f>
        <v xml:space="preserve">3228A:  Transactions - Disbursements: Net acquisition of financial assets :  Foreign - Other accounts receivable </v>
      </c>
      <c r="B301" s="225"/>
      <c r="C301" s="226"/>
      <c r="D301" s="738">
        <v>3306</v>
      </c>
      <c r="E301" s="224" t="s">
        <v>366</v>
      </c>
      <c r="H301" s="174"/>
      <c r="I301" s="174"/>
      <c r="L301" s="430" t="str">
        <f t="shared" si="24"/>
        <v>A3306</v>
      </c>
      <c r="M301" s="224" t="str">
        <f t="shared" si="27"/>
        <v xml:space="preserve">A3306:  Transactions - Net incurrence of liabilities: Insurance technical reserves [3316+3326] </v>
      </c>
      <c r="N301" s="430" t="str">
        <f t="shared" si="25"/>
        <v>C3306</v>
      </c>
      <c r="O301" s="224" t="str">
        <f t="shared" si="23"/>
        <v xml:space="preserve">C3306:  Transactions - Net incurrence of liabilities: Insurance technical reserves [3316+3326] </v>
      </c>
      <c r="P301" s="224" t="str">
        <f t="shared" si="26"/>
        <v>3306: Transactions - Net incurrence of liabilities: Insurance technical reserves [3316+3326]</v>
      </c>
    </row>
    <row r="302" spans="1:16" s="553" customFormat="1">
      <c r="B302" s="216"/>
      <c r="C302" s="217"/>
      <c r="D302" s="545" t="s">
        <v>1939</v>
      </c>
      <c r="E302" s="218" t="s">
        <v>2035</v>
      </c>
      <c r="H302" s="554"/>
      <c r="I302" s="554"/>
      <c r="J302"/>
      <c r="L302" s="429" t="str">
        <f t="shared" si="24"/>
        <v>A3306A</v>
      </c>
      <c r="M302" s="218" t="str">
        <f>L302&amp;":  "&amp;E302</f>
        <v xml:space="preserve">A3306A:  Transactions - Disbursements: Net incurrence of liabilities: Insurance technical reserves  </v>
      </c>
      <c r="N302" s="429" t="str">
        <f t="shared" si="25"/>
        <v>C3306A</v>
      </c>
      <c r="O302" s="218" t="str">
        <f>N302&amp;":  "&amp;E302</f>
        <v xml:space="preserve">C3306A:  Transactions - Disbursements: Net incurrence of liabilities: Insurance technical reserves  </v>
      </c>
      <c r="P302" s="218" t="str">
        <f t="shared" si="26"/>
        <v>3306A: Transactions - Disbursements: Net incurrence of liabilities: Insurance technical reserves</v>
      </c>
    </row>
    <row r="303" spans="1:16" s="553" customFormat="1">
      <c r="B303" s="216"/>
      <c r="C303" s="217"/>
      <c r="D303" s="545" t="s">
        <v>1940</v>
      </c>
      <c r="E303" s="218" t="s">
        <v>2036</v>
      </c>
      <c r="H303" s="554"/>
      <c r="I303" s="554"/>
      <c r="J303"/>
      <c r="L303" s="429" t="str">
        <f t="shared" si="24"/>
        <v>A3306B</v>
      </c>
      <c r="M303" s="218" t="str">
        <f>L303&amp;":  "&amp;E303</f>
        <v xml:space="preserve">A3306B:  Transactions - Repayments: Net incurrence of liabilities: Insurance technical reserves  </v>
      </c>
      <c r="N303" s="429" t="str">
        <f t="shared" si="25"/>
        <v>C3306B</v>
      </c>
      <c r="O303" s="218" t="str">
        <f>N303&amp;":  "&amp;E303</f>
        <v xml:space="preserve">C3306B:  Transactions - Repayments: Net incurrence of liabilities: Insurance technical reserves  </v>
      </c>
      <c r="P303" s="218" t="str">
        <f t="shared" si="26"/>
        <v>3306B: Transactions - Repayments: Net incurrence of liabilities: Insurance technical reserves</v>
      </c>
    </row>
    <row r="304" spans="1:16" ht="15">
      <c r="A304" t="str">
        <f>D286&amp;":  "&amp;E286</f>
        <v xml:space="preserve">33A:  Transactions - Disbursements: Net incurrence of liabilities </v>
      </c>
      <c r="B304" s="195"/>
      <c r="C304" s="196"/>
      <c r="D304" s="738">
        <v>3307</v>
      </c>
      <c r="E304" s="224" t="s">
        <v>367</v>
      </c>
      <c r="F304" t="s">
        <v>119</v>
      </c>
      <c r="H304" s="174"/>
      <c r="I304" s="174"/>
      <c r="L304" s="430" t="str">
        <f t="shared" si="24"/>
        <v>A3307</v>
      </c>
      <c r="M304" s="224" t="str">
        <f t="shared" si="27"/>
        <v xml:space="preserve">A3307:  Transactions - Net incurrence of liabilities: Financial derivatives [3317+3327] </v>
      </c>
      <c r="N304" s="430" t="str">
        <f t="shared" si="25"/>
        <v>C3307</v>
      </c>
      <c r="O304" s="224" t="str">
        <f t="shared" si="23"/>
        <v xml:space="preserve">C3307:  Transactions - Net incurrence of liabilities: Financial derivatives [3317+3327] </v>
      </c>
      <c r="P304" s="224" t="str">
        <f t="shared" si="26"/>
        <v>3307: Transactions - Net incurrence of liabilities: Financial derivatives [3317+3327]</v>
      </c>
    </row>
    <row r="305" spans="1:16" s="553" customFormat="1">
      <c r="B305" s="216"/>
      <c r="C305" s="217"/>
      <c r="D305" s="545" t="s">
        <v>1941</v>
      </c>
      <c r="E305" s="218" t="s">
        <v>2037</v>
      </c>
      <c r="H305" s="554"/>
      <c r="I305" s="554"/>
      <c r="J305"/>
      <c r="L305" s="429" t="str">
        <f>"A"&amp;""&amp;D305</f>
        <v>A3307A</v>
      </c>
      <c r="M305" s="218" t="str">
        <f t="shared" si="27"/>
        <v xml:space="preserve">A3307A:  Transactions - Disbursements: Net incurrence of liabilities: Financial derivatives  </v>
      </c>
      <c r="N305" s="429" t="str">
        <f>"C"&amp;""&amp;D305</f>
        <v>C3307A</v>
      </c>
      <c r="O305" s="218" t="str">
        <f t="shared" si="23"/>
        <v xml:space="preserve">C3307A:  Transactions - Disbursements: Net incurrence of liabilities: Financial derivatives  </v>
      </c>
      <c r="P305" s="218" t="str">
        <f t="shared" si="26"/>
        <v>3307A: Transactions - Disbursements: Net incurrence of liabilities: Financial derivatives</v>
      </c>
    </row>
    <row r="306" spans="1:16" s="553" customFormat="1">
      <c r="B306" s="216"/>
      <c r="C306" s="217"/>
      <c r="D306" s="545" t="s">
        <v>1942</v>
      </c>
      <c r="E306" s="218" t="s">
        <v>2038</v>
      </c>
      <c r="H306" s="554"/>
      <c r="I306" s="554"/>
      <c r="J306"/>
      <c r="L306" s="429" t="str">
        <f>"A"&amp;""&amp;D306</f>
        <v>A3307B</v>
      </c>
      <c r="M306" s="218" t="str">
        <f t="shared" si="27"/>
        <v xml:space="preserve">A3307B:  Transactions - Repayments: Net incurrence of liabilities: Financial derivatives  </v>
      </c>
      <c r="N306" s="429" t="str">
        <f>"C"&amp;""&amp;D306</f>
        <v>C3307B</v>
      </c>
      <c r="O306" s="218" t="str">
        <f t="shared" si="23"/>
        <v xml:space="preserve">C3307B:  Transactions - Repayments: Net incurrence of liabilities: Financial derivatives  </v>
      </c>
      <c r="P306" s="218" t="str">
        <f t="shared" si="26"/>
        <v>3307B: Transactions - Repayments: Net incurrence of liabilities: Financial derivatives</v>
      </c>
    </row>
    <row r="307" spans="1:16">
      <c r="A307" t="str">
        <f>D289&amp;":  "&amp;E289</f>
        <v xml:space="preserve">3302:  Transactions - Net incurrence of liabilities: Currency and deposits [3312+3322] </v>
      </c>
      <c r="B307" s="180"/>
      <c r="C307" s="181"/>
      <c r="D307" s="738">
        <v>3308</v>
      </c>
      <c r="E307" s="224" t="s">
        <v>49</v>
      </c>
      <c r="H307" s="174"/>
      <c r="I307" s="174"/>
      <c r="L307" s="430" t="str">
        <f t="shared" si="24"/>
        <v>A3308</v>
      </c>
      <c r="M307" s="224" t="str">
        <f t="shared" si="27"/>
        <v xml:space="preserve">A3308:  Transactions - Net incurrence of liabilities: Other accounts payable [3318+3328] </v>
      </c>
      <c r="N307" s="430" t="str">
        <f t="shared" si="25"/>
        <v>C3308</v>
      </c>
      <c r="O307" s="224" t="str">
        <f t="shared" si="23"/>
        <v xml:space="preserve">C3308:  Transactions - Net incurrence of liabilities: Other accounts payable [3318+3328] </v>
      </c>
      <c r="P307" s="224" t="str">
        <f t="shared" si="26"/>
        <v>3308: Transactions - Net incurrence of liabilities: Other accounts payable [3318+3328]</v>
      </c>
    </row>
    <row r="308" spans="1:16" s="553" customFormat="1">
      <c r="B308" s="216"/>
      <c r="C308" s="217"/>
      <c r="D308" s="545" t="s">
        <v>1943</v>
      </c>
      <c r="E308" s="218" t="s">
        <v>2039</v>
      </c>
      <c r="H308" s="554"/>
      <c r="I308" s="554"/>
      <c r="J308"/>
      <c r="L308" s="429" t="str">
        <f t="shared" si="24"/>
        <v>A3308A</v>
      </c>
      <c r="M308" s="218" t="str">
        <f>L308&amp;":  "&amp;E308</f>
        <v xml:space="preserve">A3308A:  Transactions - Disbursements: Net incurrence of liabilities: Other accounts payable  </v>
      </c>
      <c r="N308" s="429" t="str">
        <f t="shared" si="25"/>
        <v>C3308A</v>
      </c>
      <c r="O308" s="218" t="str">
        <f>N308&amp;":  "&amp;E308</f>
        <v xml:space="preserve">C3308A:  Transactions - Disbursements: Net incurrence of liabilities: Other accounts payable  </v>
      </c>
      <c r="P308" s="218" t="str">
        <f t="shared" si="26"/>
        <v>3308A: Transactions - Disbursements: Net incurrence of liabilities: Other accounts payable</v>
      </c>
    </row>
    <row r="309" spans="1:16" s="553" customFormat="1">
      <c r="B309" s="216"/>
      <c r="C309" s="217"/>
      <c r="D309" s="545" t="s">
        <v>1944</v>
      </c>
      <c r="E309" s="218" t="s">
        <v>2040</v>
      </c>
      <c r="H309" s="554"/>
      <c r="I309" s="554"/>
      <c r="J309"/>
      <c r="L309" s="429" t="str">
        <f t="shared" si="24"/>
        <v>A3308B</v>
      </c>
      <c r="M309" s="218" t="str">
        <f>L309&amp;":  "&amp;E309</f>
        <v xml:space="preserve">A3308B:  Transactions - Repayments: Net incurrence of liabilities: Other accounts payable  </v>
      </c>
      <c r="N309" s="429" t="str">
        <f t="shared" si="25"/>
        <v>C3308B</v>
      </c>
      <c r="O309" s="218" t="str">
        <f>N309&amp;":  "&amp;E309</f>
        <v xml:space="preserve">C3308B:  Transactions - Repayments: Net incurrence of liabilities: Other accounts payable  </v>
      </c>
      <c r="P309" s="218" t="str">
        <f t="shared" si="26"/>
        <v>3308B: Transactions - Repayments: Net incurrence of liabilities: Other accounts payable</v>
      </c>
    </row>
    <row r="310" spans="1:16">
      <c r="A310" t="str">
        <f>D292&amp;":  "&amp;E292</f>
        <v xml:space="preserve">3303:  Transactions - Net incurrence of liabilities: Securities other than shares [3313+3323] </v>
      </c>
      <c r="B310" s="180"/>
      <c r="C310" s="181"/>
      <c r="D310" s="729">
        <v>331</v>
      </c>
      <c r="E310" s="173" t="s">
        <v>368</v>
      </c>
      <c r="H310" s="174"/>
      <c r="I310" s="174"/>
      <c r="L310" s="425" t="str">
        <f t="shared" si="24"/>
        <v>A331</v>
      </c>
      <c r="M310" s="173" t="str">
        <f t="shared" si="27"/>
        <v>A331:  Transactions - Net incurrence of liabilities: Domestic [3313 + 3313 + 3314 + 3315 + 3316 + 3317 + 3318]</v>
      </c>
      <c r="N310" s="425" t="str">
        <f t="shared" si="25"/>
        <v>C331</v>
      </c>
      <c r="O310" s="173" t="str">
        <f t="shared" si="23"/>
        <v>C331:  Transactions - Net incurrence of liabilities: Domestic [3313 + 3313 + 3314 + 3315 + 3316 + 3317 + 3318]</v>
      </c>
      <c r="P310" s="173" t="str">
        <f t="shared" si="26"/>
        <v>331: Transactions - Net incurrence of liabilities: Domestic [3313 + 3313 + 3314 + 3315 + 3316 + 3317 + 3318]</v>
      </c>
    </row>
    <row r="311" spans="1:16">
      <c r="B311" s="213"/>
      <c r="C311" s="214"/>
      <c r="D311" s="544" t="s">
        <v>1945</v>
      </c>
      <c r="E311" s="215" t="s">
        <v>2041</v>
      </c>
      <c r="H311" s="174"/>
      <c r="I311" s="174"/>
      <c r="L311" s="428" t="str">
        <f t="shared" si="24"/>
        <v>A331A</v>
      </c>
      <c r="M311" s="215" t="str">
        <f t="shared" si="27"/>
        <v xml:space="preserve">A331A:  Transactions - Disbursements: Net incurrence of liabilities: Domestic </v>
      </c>
      <c r="N311" s="428" t="str">
        <f t="shared" si="25"/>
        <v>C331A</v>
      </c>
      <c r="O311" s="215" t="str">
        <f t="shared" si="23"/>
        <v xml:space="preserve">C331A:  Transactions - Disbursements: Net incurrence of liabilities: Domestic </v>
      </c>
      <c r="P311" s="215" t="str">
        <f t="shared" si="26"/>
        <v>331A: Transactions - Disbursements: Net incurrence of liabilities: Domestic</v>
      </c>
    </row>
    <row r="312" spans="1:16">
      <c r="B312" s="213"/>
      <c r="C312" s="214"/>
      <c r="D312" s="544" t="s">
        <v>1946</v>
      </c>
      <c r="E312" s="215" t="s">
        <v>2042</v>
      </c>
      <c r="H312" s="174"/>
      <c r="I312" s="174"/>
      <c r="L312" s="428" t="str">
        <f t="shared" si="24"/>
        <v>A331B</v>
      </c>
      <c r="M312" s="215" t="str">
        <f t="shared" si="27"/>
        <v xml:space="preserve">A331B:  Transactions - Repayments: Net incurrence of liabilities: Domestic </v>
      </c>
      <c r="N312" s="428" t="str">
        <f t="shared" si="25"/>
        <v>C331B</v>
      </c>
      <c r="O312" s="215" t="str">
        <f t="shared" si="23"/>
        <v xml:space="preserve">C331B:  Transactions - Repayments: Net incurrence of liabilities: Domestic </v>
      </c>
      <c r="P312" s="215" t="str">
        <f t="shared" si="26"/>
        <v>331B: Transactions - Repayments: Net incurrence of liabilities: Domestic</v>
      </c>
    </row>
    <row r="313" spans="1:16">
      <c r="A313" t="str">
        <f>D295&amp;":  "&amp;E295</f>
        <v xml:space="preserve">3304:  Transactions - Net incurrence of liabilities: Loans [3314+3324] </v>
      </c>
      <c r="B313" s="180"/>
      <c r="C313" s="181"/>
      <c r="D313" s="730">
        <v>3312</v>
      </c>
      <c r="E313" s="179" t="s">
        <v>369</v>
      </c>
      <c r="H313" s="174"/>
      <c r="I313" s="174"/>
      <c r="L313" s="426" t="str">
        <f t="shared" si="24"/>
        <v>A3312</v>
      </c>
      <c r="M313" s="179" t="str">
        <f t="shared" si="27"/>
        <v xml:space="preserve">A3312:  Transactions - Net incurrence of liabilities: Domestic - Currency and deposits </v>
      </c>
      <c r="N313" s="426" t="str">
        <f t="shared" si="25"/>
        <v>C3312</v>
      </c>
      <c r="O313" s="179" t="str">
        <f t="shared" si="23"/>
        <v xml:space="preserve">C3312:  Transactions - Net incurrence of liabilities: Domestic - Currency and deposits </v>
      </c>
      <c r="P313" s="179" t="str">
        <f t="shared" si="26"/>
        <v>3312: Transactions - Net incurrence of liabilities: Domestic - Currency and deposits</v>
      </c>
    </row>
    <row r="314" spans="1:16" s="553" customFormat="1">
      <c r="B314" s="216"/>
      <c r="C314" s="217"/>
      <c r="D314" s="545" t="s">
        <v>1947</v>
      </c>
      <c r="E314" s="218" t="s">
        <v>1948</v>
      </c>
      <c r="H314" s="554"/>
      <c r="I314" s="554"/>
      <c r="J314"/>
      <c r="L314" s="429" t="str">
        <f t="shared" si="24"/>
        <v>A3312A</v>
      </c>
      <c r="M314" s="218" t="str">
        <f>L314&amp;":  "&amp;E314</f>
        <v xml:space="preserve">A3312A:  Transactions - Disbursements: Net incurrence of liabilities: Domestic - Currency and deposits </v>
      </c>
      <c r="N314" s="429" t="str">
        <f t="shared" si="25"/>
        <v>C3312A</v>
      </c>
      <c r="O314" s="218" t="str">
        <f>N314&amp;":  "&amp;E314</f>
        <v xml:space="preserve">C3312A:  Transactions - Disbursements: Net incurrence of liabilities: Domestic - Currency and deposits </v>
      </c>
      <c r="P314" s="218" t="str">
        <f t="shared" si="26"/>
        <v>3312A: Transactions - Disbursements: Net incurrence of liabilities: Domestic - Currency and deposits</v>
      </c>
    </row>
    <row r="315" spans="1:16" s="553" customFormat="1">
      <c r="B315" s="216"/>
      <c r="C315" s="217"/>
      <c r="D315" s="545" t="s">
        <v>1949</v>
      </c>
      <c r="E315" s="218" t="s">
        <v>1950</v>
      </c>
      <c r="H315" s="554"/>
      <c r="I315" s="554"/>
      <c r="J315"/>
      <c r="L315" s="429" t="str">
        <f t="shared" ref="L315:L378" si="28">"A"&amp;""&amp;D315</f>
        <v>A3312B</v>
      </c>
      <c r="M315" s="218" t="str">
        <f>L315&amp;":  "&amp;E315</f>
        <v xml:space="preserve">A3312B:  Transactions - Repayments: Net incurrence of liabilities: Domestic - Currency and deposits </v>
      </c>
      <c r="N315" s="429" t="str">
        <f t="shared" ref="N315:N378" si="29">"C"&amp;""&amp;D315</f>
        <v>C3312B</v>
      </c>
      <c r="O315" s="218" t="str">
        <f>N315&amp;":  "&amp;E315</f>
        <v xml:space="preserve">C3312B:  Transactions - Repayments: Net incurrence of liabilities: Domestic - Currency and deposits </v>
      </c>
      <c r="P315" s="218" t="str">
        <f t="shared" si="26"/>
        <v>3312B: Transactions - Repayments: Net incurrence of liabilities: Domestic - Currency and deposits</v>
      </c>
    </row>
    <row r="316" spans="1:16">
      <c r="A316" t="str">
        <f>D298&amp;":  "&amp;E298</f>
        <v xml:space="preserve">3305:  Transactions - Net incurrence of liabilities: Shares and other equity [3315+3325] </v>
      </c>
      <c r="B316" s="180"/>
      <c r="C316" s="181"/>
      <c r="D316" s="730">
        <v>3313</v>
      </c>
      <c r="E316" s="179" t="s">
        <v>370</v>
      </c>
      <c r="H316" s="174"/>
      <c r="I316" s="174"/>
      <c r="L316" s="426" t="str">
        <f t="shared" si="28"/>
        <v>A3313</v>
      </c>
      <c r="M316" s="179" t="str">
        <f t="shared" si="27"/>
        <v xml:space="preserve">A3313:  Transactions - Net incurrence of liabilities: Domestic - Securities other than shares </v>
      </c>
      <c r="N316" s="426" t="str">
        <f t="shared" si="29"/>
        <v>C3313</v>
      </c>
      <c r="O316" s="179" t="str">
        <f t="shared" si="23"/>
        <v xml:space="preserve">C3313:  Transactions - Net incurrence of liabilities: Domestic - Securities other than shares </v>
      </c>
      <c r="P316" s="179" t="str">
        <f t="shared" si="26"/>
        <v>3313: Transactions - Net incurrence of liabilities: Domestic - Securities other than shares</v>
      </c>
    </row>
    <row r="317" spans="1:16" s="553" customFormat="1">
      <c r="B317" s="216"/>
      <c r="C317" s="217"/>
      <c r="D317" s="545" t="s">
        <v>1951</v>
      </c>
      <c r="E317" s="218" t="s">
        <v>1952</v>
      </c>
      <c r="H317" s="554"/>
      <c r="I317" s="554"/>
      <c r="J317"/>
      <c r="L317" s="429" t="str">
        <f t="shared" si="28"/>
        <v>A3313A</v>
      </c>
      <c r="M317" s="218" t="str">
        <f t="shared" si="27"/>
        <v xml:space="preserve">A3313A:  Transactions - Disbursements: Net incurrence of liabilities: Domestic - Securities other than shares </v>
      </c>
      <c r="N317" s="429" t="str">
        <f t="shared" si="29"/>
        <v>C3313A</v>
      </c>
      <c r="O317" s="218" t="str">
        <f t="shared" si="23"/>
        <v xml:space="preserve">C3313A:  Transactions - Disbursements: Net incurrence of liabilities: Domestic - Securities other than shares </v>
      </c>
      <c r="P317" s="218" t="str">
        <f t="shared" si="26"/>
        <v>3313A: Transactions - Disbursements: Net incurrence of liabilities: Domestic - Securities other than shares</v>
      </c>
    </row>
    <row r="318" spans="1:16" s="553" customFormat="1">
      <c r="B318" s="216"/>
      <c r="C318" s="217"/>
      <c r="D318" s="545" t="s">
        <v>1953</v>
      </c>
      <c r="E318" s="218" t="s">
        <v>1954</v>
      </c>
      <c r="H318" s="554"/>
      <c r="I318" s="554"/>
      <c r="J318"/>
      <c r="L318" s="429" t="str">
        <f t="shared" si="28"/>
        <v>A3313B</v>
      </c>
      <c r="M318" s="218" t="str">
        <f t="shared" si="27"/>
        <v xml:space="preserve">A3313B:  Transactions - Repayments: Net incurrence of liabilities: Domestic - Securities other than shares </v>
      </c>
      <c r="N318" s="429" t="str">
        <f t="shared" si="29"/>
        <v>C3313B</v>
      </c>
      <c r="O318" s="218" t="str">
        <f t="shared" si="23"/>
        <v xml:space="preserve">C3313B:  Transactions - Repayments: Net incurrence of liabilities: Domestic - Securities other than shares </v>
      </c>
      <c r="P318" s="218" t="str">
        <f t="shared" si="26"/>
        <v>3313B: Transactions - Repayments: Net incurrence of liabilities: Domestic - Securities other than shares</v>
      </c>
    </row>
    <row r="319" spans="1:16">
      <c r="A319" t="str">
        <f>D301&amp;":  "&amp;E301</f>
        <v xml:space="preserve">3306:  Transactions - Net incurrence of liabilities: Insurance technical reserves [3316+3326] </v>
      </c>
      <c r="B319" s="180"/>
      <c r="C319" s="181"/>
      <c r="D319" s="730">
        <v>3314</v>
      </c>
      <c r="E319" s="179" t="s">
        <v>371</v>
      </c>
      <c r="H319" s="174"/>
      <c r="I319" s="174"/>
      <c r="L319" s="426" t="str">
        <f t="shared" si="28"/>
        <v>A3314</v>
      </c>
      <c r="M319" s="179" t="str">
        <f t="shared" si="27"/>
        <v xml:space="preserve">A3314:  Transactions - Net incurrence of liabilities: Domestic - Loans </v>
      </c>
      <c r="N319" s="426" t="str">
        <f t="shared" si="29"/>
        <v>C3314</v>
      </c>
      <c r="O319" s="179" t="str">
        <f t="shared" si="23"/>
        <v xml:space="preserve">C3314:  Transactions - Net incurrence of liabilities: Domestic - Loans </v>
      </c>
      <c r="P319" s="179" t="str">
        <f t="shared" si="26"/>
        <v>3314: Transactions - Net incurrence of liabilities: Domestic - Loans</v>
      </c>
    </row>
    <row r="320" spans="1:16" s="553" customFormat="1">
      <c r="B320" s="216"/>
      <c r="C320" s="217"/>
      <c r="D320" s="545" t="s">
        <v>1955</v>
      </c>
      <c r="E320" s="218" t="s">
        <v>1956</v>
      </c>
      <c r="H320" s="554"/>
      <c r="I320" s="554"/>
      <c r="J320"/>
      <c r="L320" s="429" t="str">
        <f t="shared" si="28"/>
        <v>A3314A</v>
      </c>
      <c r="M320" s="218" t="str">
        <f>L320&amp;":  "&amp;E320</f>
        <v xml:space="preserve">A3314A:  Transactions - Disbursements: Net incurrence of liabilities: Domestic - Loans </v>
      </c>
      <c r="N320" s="429" t="str">
        <f t="shared" si="29"/>
        <v>C3314A</v>
      </c>
      <c r="O320" s="218" t="str">
        <f>N320&amp;":  "&amp;E320</f>
        <v xml:space="preserve">C3314A:  Transactions - Disbursements: Net incurrence of liabilities: Domestic - Loans </v>
      </c>
      <c r="P320" s="218" t="str">
        <f t="shared" si="26"/>
        <v>3314A: Transactions - Disbursements: Net incurrence of liabilities: Domestic - Loans</v>
      </c>
    </row>
    <row r="321" spans="1:16" s="553" customFormat="1">
      <c r="B321" s="216"/>
      <c r="C321" s="217"/>
      <c r="D321" s="545" t="s">
        <v>1957</v>
      </c>
      <c r="E321" s="218" t="s">
        <v>1958</v>
      </c>
      <c r="H321" s="554"/>
      <c r="I321" s="554"/>
      <c r="J321"/>
      <c r="L321" s="429" t="str">
        <f t="shared" si="28"/>
        <v>A3314B</v>
      </c>
      <c r="M321" s="218" t="str">
        <f>L321&amp;":  "&amp;E321</f>
        <v xml:space="preserve">A3314B:  Transactions - Repayments: Net incurrence of liabilities: Domestic - Loans </v>
      </c>
      <c r="N321" s="429" t="str">
        <f t="shared" si="29"/>
        <v>C3314B</v>
      </c>
      <c r="O321" s="218" t="str">
        <f>N321&amp;":  "&amp;E321</f>
        <v xml:space="preserve">C3314B:  Transactions - Repayments: Net incurrence of liabilities: Domestic - Loans </v>
      </c>
      <c r="P321" s="218" t="str">
        <f t="shared" si="26"/>
        <v>3314B: Transactions - Repayments: Net incurrence of liabilities: Domestic - Loans</v>
      </c>
    </row>
    <row r="322" spans="1:16">
      <c r="A322" t="str">
        <f>D304&amp;":  "&amp;E304</f>
        <v xml:space="preserve">3307:  Transactions - Net incurrence of liabilities: Financial derivatives [3317+3327] </v>
      </c>
      <c r="B322" s="180"/>
      <c r="C322" s="181"/>
      <c r="D322" s="737">
        <v>3315</v>
      </c>
      <c r="E322" s="228" t="s">
        <v>372</v>
      </c>
      <c r="H322" s="174"/>
      <c r="I322" s="174"/>
      <c r="L322" s="431" t="str">
        <f t="shared" si="28"/>
        <v>A3315</v>
      </c>
      <c r="M322" s="228" t="str">
        <f t="shared" si="27"/>
        <v xml:space="preserve">A3315:  Transactions - Net incurrence of liabilities: Domestic - Shares and other equity </v>
      </c>
      <c r="N322" s="431" t="str">
        <f t="shared" si="29"/>
        <v>C3315</v>
      </c>
      <c r="O322" s="228" t="str">
        <f t="shared" si="23"/>
        <v xml:space="preserve">C3315:  Transactions - Net incurrence of liabilities: Domestic - Shares and other equity </v>
      </c>
      <c r="P322" s="228" t="str">
        <f t="shared" si="26"/>
        <v>3315: Transactions - Net incurrence of liabilities: Domestic - Shares and other equity</v>
      </c>
    </row>
    <row r="323" spans="1:16" s="553" customFormat="1">
      <c r="B323" s="216"/>
      <c r="C323" s="217"/>
      <c r="D323" s="545" t="s">
        <v>1959</v>
      </c>
      <c r="E323" s="218" t="s">
        <v>1960</v>
      </c>
      <c r="H323" s="554"/>
      <c r="I323" s="554"/>
      <c r="J323"/>
      <c r="L323" s="429" t="str">
        <f t="shared" si="28"/>
        <v>A3315A</v>
      </c>
      <c r="M323" s="218" t="str">
        <f t="shared" si="27"/>
        <v xml:space="preserve">A3315A:  Transactions - Disbursements: Net incurrence of liabilities: Domestic - Shares and other equity </v>
      </c>
      <c r="N323" s="429" t="str">
        <f t="shared" si="29"/>
        <v>C3315A</v>
      </c>
      <c r="O323" s="218" t="str">
        <f t="shared" si="23"/>
        <v xml:space="preserve">C3315A:  Transactions - Disbursements: Net incurrence of liabilities: Domestic - Shares and other equity </v>
      </c>
      <c r="P323" s="218" t="str">
        <f t="shared" si="26"/>
        <v>3315A: Transactions - Disbursements: Net incurrence of liabilities: Domestic - Shares and other equity</v>
      </c>
    </row>
    <row r="324" spans="1:16" s="553" customFormat="1">
      <c r="B324" s="216"/>
      <c r="C324" s="217"/>
      <c r="D324" s="545" t="s">
        <v>1961</v>
      </c>
      <c r="E324" s="218" t="s">
        <v>1962</v>
      </c>
      <c r="H324" s="554"/>
      <c r="I324" s="554"/>
      <c r="J324"/>
      <c r="L324" s="429" t="str">
        <f t="shared" si="28"/>
        <v>A3315B</v>
      </c>
      <c r="M324" s="218" t="str">
        <f t="shared" si="27"/>
        <v xml:space="preserve">A3315B:  Transactions - Repayments: Net incurrence of liabilities: Domestic - Shares and other equity </v>
      </c>
      <c r="N324" s="429" t="str">
        <f t="shared" si="29"/>
        <v>C3315B</v>
      </c>
      <c r="O324" s="218" t="str">
        <f t="shared" si="23"/>
        <v xml:space="preserve">C3315B:  Transactions - Repayments: Net incurrence of liabilities: Domestic - Shares and other equity </v>
      </c>
      <c r="P324" s="218" t="str">
        <f t="shared" si="26"/>
        <v>3315B: Transactions - Repayments: Net incurrence of liabilities: Domestic - Shares and other equity</v>
      </c>
    </row>
    <row r="325" spans="1:16">
      <c r="A325" t="str">
        <f>D307&amp;":  "&amp;E307</f>
        <v xml:space="preserve">3308:  Transactions - Net incurrence of liabilities: Other accounts payable [3318+3328] </v>
      </c>
      <c r="B325" s="180"/>
      <c r="C325" s="181"/>
      <c r="D325" s="737">
        <v>3316</v>
      </c>
      <c r="E325" s="228" t="s">
        <v>373</v>
      </c>
      <c r="H325" s="174"/>
      <c r="I325" s="174"/>
      <c r="L325" s="431" t="str">
        <f t="shared" si="28"/>
        <v>A3316</v>
      </c>
      <c r="M325" s="228" t="str">
        <f t="shared" si="27"/>
        <v xml:space="preserve">A3316:  Transactions - Net incurrence of liabilities: Domestic - Insurance technical reserves </v>
      </c>
      <c r="N325" s="431" t="str">
        <f t="shared" si="29"/>
        <v>C3316</v>
      </c>
      <c r="O325" s="228" t="str">
        <f t="shared" si="23"/>
        <v xml:space="preserve">C3316:  Transactions - Net incurrence of liabilities: Domestic - Insurance technical reserves </v>
      </c>
      <c r="P325" s="228" t="str">
        <f t="shared" ref="P325:P396" si="30">RIGHT(TRIM(M325),LEN(TRIM(M325))-1)</f>
        <v>3316: Transactions - Net incurrence of liabilities: Domestic - Insurance technical reserves</v>
      </c>
    </row>
    <row r="326" spans="1:16" s="553" customFormat="1">
      <c r="B326" s="216"/>
      <c r="C326" s="217"/>
      <c r="D326" s="545" t="s">
        <v>1963</v>
      </c>
      <c r="E326" s="218" t="s">
        <v>1964</v>
      </c>
      <c r="H326" s="554"/>
      <c r="I326" s="554"/>
      <c r="J326"/>
      <c r="L326" s="429" t="str">
        <f t="shared" si="28"/>
        <v>A3316A</v>
      </c>
      <c r="M326" s="218" t="str">
        <f>L326&amp;":  "&amp;E326</f>
        <v xml:space="preserve">A3316A:  Transactions - Disbursements: Net incurrence of liabilities: Domestic - Insurance technical reserves </v>
      </c>
      <c r="N326" s="429" t="str">
        <f t="shared" si="29"/>
        <v>C3316A</v>
      </c>
      <c r="O326" s="218" t="str">
        <f>N326&amp;":  "&amp;E326</f>
        <v xml:space="preserve">C3316A:  Transactions - Disbursements: Net incurrence of liabilities: Domestic - Insurance technical reserves </v>
      </c>
      <c r="P326" s="218" t="str">
        <f t="shared" si="30"/>
        <v>3316A: Transactions - Disbursements: Net incurrence of liabilities: Domestic - Insurance technical reserves</v>
      </c>
    </row>
    <row r="327" spans="1:16" s="553" customFormat="1">
      <c r="B327" s="216"/>
      <c r="C327" s="217"/>
      <c r="D327" s="545" t="s">
        <v>1965</v>
      </c>
      <c r="E327" s="218" t="s">
        <v>1966</v>
      </c>
      <c r="H327" s="554"/>
      <c r="I327" s="554"/>
      <c r="J327"/>
      <c r="L327" s="429" t="str">
        <f t="shared" si="28"/>
        <v>A3316B</v>
      </c>
      <c r="M327" s="218" t="str">
        <f>L327&amp;":  "&amp;E327</f>
        <v xml:space="preserve">A3316B:  Transactions - Repayments: Net incurrence of liabilities: Domestic - Insurance technical reserves </v>
      </c>
      <c r="N327" s="429" t="str">
        <f t="shared" si="29"/>
        <v>C3316B</v>
      </c>
      <c r="O327" s="218" t="str">
        <f>N327&amp;":  "&amp;E327</f>
        <v xml:space="preserve">C3316B:  Transactions - Repayments: Net incurrence of liabilities: Domestic - Insurance technical reserves </v>
      </c>
      <c r="P327" s="218" t="str">
        <f t="shared" si="30"/>
        <v>3316B: Transactions - Repayments: Net incurrence of liabilities: Domestic - Insurance technical reserves</v>
      </c>
    </row>
    <row r="328" spans="1:16" ht="15">
      <c r="A328" t="str">
        <f>D310&amp;":  "&amp;E310</f>
        <v>331:  Transactions - Net incurrence of liabilities: Domestic [3313 + 3313 + 3314 + 3315 + 3316 + 3317 + 3318]</v>
      </c>
      <c r="B328" s="171"/>
      <c r="C328" s="172"/>
      <c r="D328" s="737">
        <v>3317</v>
      </c>
      <c r="E328" s="228" t="s">
        <v>374</v>
      </c>
      <c r="F328" t="s">
        <v>1388</v>
      </c>
      <c r="H328" s="174"/>
      <c r="I328" s="174"/>
      <c r="L328" s="431" t="str">
        <f t="shared" si="28"/>
        <v>A3317</v>
      </c>
      <c r="M328" s="228" t="str">
        <f t="shared" si="27"/>
        <v xml:space="preserve">A3317:  Transactions - Net incurrence of liabilities: Domestic - Financial derivatives </v>
      </c>
      <c r="N328" s="431" t="str">
        <f t="shared" si="29"/>
        <v>C3317</v>
      </c>
      <c r="O328" s="228" t="str">
        <f t="shared" si="23"/>
        <v xml:space="preserve">C3317:  Transactions - Net incurrence of liabilities: Domestic - Financial derivatives </v>
      </c>
      <c r="P328" s="228" t="str">
        <f t="shared" si="30"/>
        <v>3317: Transactions - Net incurrence of liabilities: Domestic - Financial derivatives</v>
      </c>
    </row>
    <row r="329" spans="1:16" s="553" customFormat="1">
      <c r="B329" s="216"/>
      <c r="C329" s="217"/>
      <c r="D329" s="545" t="s">
        <v>1967</v>
      </c>
      <c r="E329" s="218" t="s">
        <v>1968</v>
      </c>
      <c r="H329" s="554"/>
      <c r="I329" s="554"/>
      <c r="J329"/>
      <c r="L329" s="429" t="str">
        <f t="shared" si="28"/>
        <v>A3317A</v>
      </c>
      <c r="M329" s="218" t="str">
        <f t="shared" si="27"/>
        <v xml:space="preserve">A3317A:  Transactions - Disbursements: Net incurrence of liabilities: Domestic - Financial derivatives </v>
      </c>
      <c r="N329" s="429" t="str">
        <f t="shared" si="29"/>
        <v>C3317A</v>
      </c>
      <c r="O329" s="218" t="str">
        <f t="shared" si="23"/>
        <v xml:space="preserve">C3317A:  Transactions - Disbursements: Net incurrence of liabilities: Domestic - Financial derivatives </v>
      </c>
      <c r="P329" s="218" t="str">
        <f t="shared" si="30"/>
        <v>3317A: Transactions - Disbursements: Net incurrence of liabilities: Domestic - Financial derivatives</v>
      </c>
    </row>
    <row r="330" spans="1:16" s="553" customFormat="1">
      <c r="B330" s="216"/>
      <c r="C330" s="217"/>
      <c r="D330" s="545" t="s">
        <v>1969</v>
      </c>
      <c r="E330" s="218" t="s">
        <v>1970</v>
      </c>
      <c r="H330" s="554"/>
      <c r="I330" s="554"/>
      <c r="J330"/>
      <c r="L330" s="429" t="str">
        <f t="shared" si="28"/>
        <v>A3317B</v>
      </c>
      <c r="M330" s="218" t="str">
        <f t="shared" si="27"/>
        <v xml:space="preserve">A3317B:  Transactions - Repayments: Net incurrence of liabilities: Domestic - Financial derivatives </v>
      </c>
      <c r="N330" s="429" t="str">
        <f t="shared" si="29"/>
        <v>C3317B</v>
      </c>
      <c r="O330" s="218" t="str">
        <f t="shared" si="23"/>
        <v xml:space="preserve">C3317B:  Transactions - Repayments: Net incurrence of liabilities: Domestic - Financial derivatives </v>
      </c>
      <c r="P330" s="218" t="str">
        <f t="shared" si="30"/>
        <v>3317B: Transactions - Repayments: Net incurrence of liabilities: Domestic - Financial derivatives</v>
      </c>
    </row>
    <row r="331" spans="1:16">
      <c r="A331" t="str">
        <f>D313&amp;":  "&amp;E313</f>
        <v xml:space="preserve">3312:  Transactions - Net incurrence of liabilities: Domestic - Currency and deposits </v>
      </c>
      <c r="B331" s="177" t="s">
        <v>1389</v>
      </c>
      <c r="C331" s="178"/>
      <c r="D331" s="737">
        <v>3318</v>
      </c>
      <c r="E331" s="228" t="s">
        <v>375</v>
      </c>
      <c r="G331" s="227"/>
      <c r="H331" s="174"/>
      <c r="I331" s="174"/>
      <c r="L331" s="431" t="str">
        <f t="shared" si="28"/>
        <v>A3318</v>
      </c>
      <c r="M331" s="228" t="str">
        <f t="shared" si="27"/>
        <v xml:space="preserve">A3318:  Transactions - Net incurrence of liabilities: Domestic - Other accounts payable </v>
      </c>
      <c r="N331" s="431" t="str">
        <f t="shared" si="29"/>
        <v>C3318</v>
      </c>
      <c r="O331" s="228" t="str">
        <f t="shared" si="23"/>
        <v xml:space="preserve">C3318:  Transactions - Net incurrence of liabilities: Domestic - Other accounts payable </v>
      </c>
      <c r="P331" s="228" t="str">
        <f t="shared" si="30"/>
        <v>3318: Transactions - Net incurrence of liabilities: Domestic - Other accounts payable</v>
      </c>
    </row>
    <row r="332" spans="1:16" s="553" customFormat="1">
      <c r="B332" s="216"/>
      <c r="C332" s="217"/>
      <c r="D332" s="545" t="s">
        <v>1971</v>
      </c>
      <c r="E332" s="218" t="s">
        <v>1972</v>
      </c>
      <c r="H332" s="554"/>
      <c r="I332" s="554"/>
      <c r="J332"/>
      <c r="L332" s="429" t="str">
        <f t="shared" si="28"/>
        <v>A3318A</v>
      </c>
      <c r="M332" s="218" t="str">
        <f>L332&amp;":  "&amp;E332</f>
        <v xml:space="preserve">A3318A:  Transactions - Disbursements: Net incurrence of liabilities: Domestic - Other accounts payable </v>
      </c>
      <c r="N332" s="429" t="str">
        <f t="shared" si="29"/>
        <v>C3318A</v>
      </c>
      <c r="O332" s="218" t="str">
        <f>N332&amp;":  "&amp;E332</f>
        <v xml:space="preserve">C3318A:  Transactions - Disbursements: Net incurrence of liabilities: Domestic - Other accounts payable </v>
      </c>
      <c r="P332" s="218" t="str">
        <f t="shared" si="30"/>
        <v>3318A: Transactions - Disbursements: Net incurrence of liabilities: Domestic - Other accounts payable</v>
      </c>
    </row>
    <row r="333" spans="1:16" s="553" customFormat="1">
      <c r="B333" s="216"/>
      <c r="C333" s="217"/>
      <c r="D333" s="545" t="s">
        <v>1973</v>
      </c>
      <c r="E333" s="218" t="s">
        <v>1974</v>
      </c>
      <c r="H333" s="554"/>
      <c r="I333" s="554"/>
      <c r="J333"/>
      <c r="L333" s="429" t="str">
        <f t="shared" si="28"/>
        <v>A3318B</v>
      </c>
      <c r="M333" s="218" t="str">
        <f>L333&amp;":  "&amp;E333</f>
        <v xml:space="preserve">A3318B:  Transactions - Repayments: Net incurrence of liabilities: Domestic - Other accounts payable </v>
      </c>
      <c r="N333" s="429" t="str">
        <f t="shared" si="29"/>
        <v>C3318B</v>
      </c>
      <c r="O333" s="218" t="str">
        <f>N333&amp;":  "&amp;E333</f>
        <v xml:space="preserve">C3318B:  Transactions - Repayments: Net incurrence of liabilities: Domestic - Other accounts payable </v>
      </c>
      <c r="P333" s="218" t="str">
        <f t="shared" si="30"/>
        <v>3318B: Transactions - Repayments: Net incurrence of liabilities: Domestic - Other accounts payable</v>
      </c>
    </row>
    <row r="334" spans="1:16">
      <c r="A334" t="str">
        <f>D316&amp;":  "&amp;E316</f>
        <v xml:space="preserve">3313:  Transactions - Net incurrence of liabilities: Domestic - Securities other than shares </v>
      </c>
      <c r="B334" s="205"/>
      <c r="C334" s="206"/>
      <c r="D334" s="739">
        <v>332</v>
      </c>
      <c r="E334" s="229" t="s">
        <v>376</v>
      </c>
      <c r="F334" t="s">
        <v>305</v>
      </c>
      <c r="H334" s="174"/>
      <c r="I334" s="174"/>
      <c r="L334" s="432" t="str">
        <f t="shared" si="28"/>
        <v>A332</v>
      </c>
      <c r="M334" s="229" t="str">
        <f t="shared" si="27"/>
        <v>A332:  Transactions - Net incurrence of liabilities: Foreign [3322 + 3323 + 3324 + 3325 + 3326 +3327 +3328]</v>
      </c>
      <c r="N334" s="432" t="str">
        <f t="shared" si="29"/>
        <v>C332</v>
      </c>
      <c r="O334" s="229" t="str">
        <f t="shared" si="23"/>
        <v>C332:  Transactions - Net incurrence of liabilities: Foreign [3322 + 3323 + 3324 + 3325 + 3326 +3327 +3328]</v>
      </c>
      <c r="P334" s="229" t="str">
        <f t="shared" si="30"/>
        <v>332: Transactions - Net incurrence of liabilities: Foreign [3322 + 3323 + 3324 + 3325 + 3326 +3327 +3328]</v>
      </c>
    </row>
    <row r="335" spans="1:16">
      <c r="B335" s="213"/>
      <c r="C335" s="214"/>
      <c r="D335" s="544" t="s">
        <v>1975</v>
      </c>
      <c r="E335" s="215" t="s">
        <v>2043</v>
      </c>
      <c r="H335" s="174"/>
      <c r="I335" s="174"/>
      <c r="L335" s="428" t="str">
        <f t="shared" si="28"/>
        <v>A332A</v>
      </c>
      <c r="M335" s="215" t="str">
        <f>L335&amp;":  "&amp;E335</f>
        <v xml:space="preserve">A332A:  Transactions - Disbursements: Net incurrence of liabilities: Foreign </v>
      </c>
      <c r="N335" s="428" t="str">
        <f t="shared" si="29"/>
        <v>C332A</v>
      </c>
      <c r="O335" s="215" t="str">
        <f>N335&amp;":  "&amp;E335</f>
        <v xml:space="preserve">C332A:  Transactions - Disbursements: Net incurrence of liabilities: Foreign </v>
      </c>
      <c r="P335" s="215" t="str">
        <f t="shared" si="30"/>
        <v>332A: Transactions - Disbursements: Net incurrence of liabilities: Foreign</v>
      </c>
    </row>
    <row r="336" spans="1:16">
      <c r="B336" s="213"/>
      <c r="C336" s="214"/>
      <c r="D336" s="544" t="s">
        <v>1976</v>
      </c>
      <c r="E336" s="215" t="s">
        <v>2044</v>
      </c>
      <c r="H336" s="174"/>
      <c r="I336" s="174"/>
      <c r="L336" s="428" t="str">
        <f t="shared" si="28"/>
        <v>A332B</v>
      </c>
      <c r="M336" s="215" t="str">
        <f>L336&amp;":  "&amp;E336</f>
        <v xml:space="preserve">A332B:  Transactions - Repayments: Net incurrence of liabilities: Foreign </v>
      </c>
      <c r="N336" s="428" t="str">
        <f t="shared" si="29"/>
        <v>C332B</v>
      </c>
      <c r="O336" s="215" t="str">
        <f>N336&amp;":  "&amp;E336</f>
        <v xml:space="preserve">C332B:  Transactions - Repayments: Net incurrence of liabilities: Foreign </v>
      </c>
      <c r="P336" s="215" t="str">
        <f t="shared" si="30"/>
        <v>332B: Transactions - Repayments: Net incurrence of liabilities: Foreign</v>
      </c>
    </row>
    <row r="337" spans="1:16">
      <c r="A337" t="str">
        <f>D319&amp;":  "&amp;E319</f>
        <v xml:space="preserve">3314:  Transactions - Net incurrence of liabilities: Domestic - Loans </v>
      </c>
      <c r="B337" s="205"/>
      <c r="C337" s="206"/>
      <c r="D337" s="737">
        <v>3321</v>
      </c>
      <c r="E337" s="228" t="s">
        <v>2377</v>
      </c>
      <c r="F337" t="s">
        <v>306</v>
      </c>
      <c r="H337" s="174"/>
      <c r="I337" s="174"/>
      <c r="L337" s="431" t="str">
        <f t="shared" si="28"/>
        <v>A3321</v>
      </c>
      <c r="M337" s="228" t="str">
        <f>L337&amp;":  "&amp;E337</f>
        <v>A3321:  Transactions - Net incurrence of liabilities: Foreign  - Special Drawing Rights (SDRs)</v>
      </c>
      <c r="N337" s="431" t="str">
        <f t="shared" si="29"/>
        <v>C3321</v>
      </c>
      <c r="O337" s="228" t="str">
        <f>N337&amp;":  "&amp;E337</f>
        <v>C3321:  Transactions - Net incurrence of liabilities: Foreign  - Special Drawing Rights (SDRs)</v>
      </c>
      <c r="P337" s="228" t="str">
        <f t="shared" si="30"/>
        <v>3321: Transactions - Net incurrence of liabilities: Foreign - Special Drawing Rights (SDRs)</v>
      </c>
    </row>
    <row r="338" spans="1:16" s="553" customFormat="1">
      <c r="B338" s="216"/>
      <c r="C338" s="217"/>
      <c r="D338" s="737">
        <v>3322</v>
      </c>
      <c r="E338" s="228" t="s">
        <v>377</v>
      </c>
      <c r="F338" t="s">
        <v>306</v>
      </c>
      <c r="G338"/>
      <c r="H338" s="174"/>
      <c r="I338" s="174"/>
      <c r="J338"/>
      <c r="K338"/>
      <c r="L338" s="431" t="str">
        <f t="shared" si="28"/>
        <v>A3322</v>
      </c>
      <c r="M338" s="228" t="str">
        <f t="shared" si="27"/>
        <v xml:space="preserve">A3322:  Transactions - Net incurrence of liabilities: Foreign  - Currency and deposits </v>
      </c>
      <c r="N338" s="431" t="str">
        <f t="shared" si="29"/>
        <v>C3322</v>
      </c>
      <c r="O338" s="228" t="str">
        <f t="shared" si="23"/>
        <v xml:space="preserve">C3322:  Transactions - Net incurrence of liabilities: Foreign  - Currency and deposits </v>
      </c>
      <c r="P338" s="228" t="str">
        <f t="shared" si="30"/>
        <v>3322: Transactions - Net incurrence of liabilities: Foreign - Currency and deposits</v>
      </c>
    </row>
    <row r="339" spans="1:16" s="553" customFormat="1">
      <c r="B339" s="216"/>
      <c r="C339" s="217"/>
      <c r="D339" s="545" t="s">
        <v>1977</v>
      </c>
      <c r="E339" s="218" t="s">
        <v>1978</v>
      </c>
      <c r="H339" s="554"/>
      <c r="I339" s="554"/>
      <c r="J339"/>
      <c r="L339" s="429" t="str">
        <f>"A"&amp;""&amp;D339</f>
        <v>A3322A</v>
      </c>
      <c r="M339" s="218" t="str">
        <f t="shared" si="27"/>
        <v xml:space="preserve">A3322A:  Transactions - Disbursements: Net incurrence of liabilities: Foreign  - Currency and deposits </v>
      </c>
      <c r="N339" s="429" t="str">
        <f>"C"&amp;""&amp;D339</f>
        <v>C3322A</v>
      </c>
      <c r="O339" s="218" t="str">
        <f t="shared" si="23"/>
        <v xml:space="preserve">C3322A:  Transactions - Disbursements: Net incurrence of liabilities: Foreign  - Currency and deposits </v>
      </c>
      <c r="P339" s="218" t="str">
        <f t="shared" si="30"/>
        <v>3322A: Transactions - Disbursements: Net incurrence of liabilities: Foreign - Currency and deposits</v>
      </c>
    </row>
    <row r="340" spans="1:16">
      <c r="A340" t="str">
        <f>D322&amp;":  "&amp;E322</f>
        <v xml:space="preserve">3315:  Transactions - Net incurrence of liabilities: Domestic - Shares and other equity </v>
      </c>
      <c r="B340" s="180"/>
      <c r="C340" s="181"/>
      <c r="D340" s="545" t="s">
        <v>1979</v>
      </c>
      <c r="E340" s="218" t="s">
        <v>1980</v>
      </c>
      <c r="F340" s="553"/>
      <c r="G340" s="553"/>
      <c r="H340" s="554"/>
      <c r="I340" s="554"/>
      <c r="K340" s="553"/>
      <c r="L340" s="429" t="str">
        <f>"A"&amp;""&amp;D340</f>
        <v>A3322B</v>
      </c>
      <c r="M340" s="218" t="str">
        <f t="shared" si="27"/>
        <v xml:space="preserve">A3322B:  Transactions - Repayments: Net incurrence of liabilities: Foreign  - Currency and deposits </v>
      </c>
      <c r="N340" s="429" t="str">
        <f>"C"&amp;""&amp;D340</f>
        <v>C3322B</v>
      </c>
      <c r="O340" s="218" t="str">
        <f t="shared" si="23"/>
        <v xml:space="preserve">C3322B:  Transactions - Repayments: Net incurrence of liabilities: Foreign  - Currency and deposits </v>
      </c>
      <c r="P340" s="218" t="str">
        <f t="shared" si="30"/>
        <v>3322B: Transactions - Repayments: Net incurrence of liabilities: Foreign - Currency and deposits</v>
      </c>
    </row>
    <row r="341" spans="1:16" s="553" customFormat="1">
      <c r="B341" s="216"/>
      <c r="C341" s="217"/>
      <c r="D341" s="737">
        <v>3323</v>
      </c>
      <c r="E341" s="228" t="s">
        <v>378</v>
      </c>
      <c r="F341"/>
      <c r="G341"/>
      <c r="H341" s="174"/>
      <c r="I341" s="174"/>
      <c r="J341"/>
      <c r="K341"/>
      <c r="L341" s="431" t="str">
        <f t="shared" si="28"/>
        <v>A3323</v>
      </c>
      <c r="M341" s="228" t="str">
        <f t="shared" si="27"/>
        <v xml:space="preserve">A3323:  Transactions - Net incurrence of liabilities: Foreign  - Securities other than shares </v>
      </c>
      <c r="N341" s="431" t="str">
        <f t="shared" si="29"/>
        <v>C3323</v>
      </c>
      <c r="O341" s="228" t="str">
        <f t="shared" si="23"/>
        <v xml:space="preserve">C3323:  Transactions - Net incurrence of liabilities: Foreign  - Securities other than shares </v>
      </c>
      <c r="P341" s="228" t="str">
        <f t="shared" si="30"/>
        <v>3323: Transactions - Net incurrence of liabilities: Foreign - Securities other than shares</v>
      </c>
    </row>
    <row r="342" spans="1:16" s="553" customFormat="1">
      <c r="B342" s="216"/>
      <c r="C342" s="217"/>
      <c r="D342" s="545" t="s">
        <v>1981</v>
      </c>
      <c r="E342" s="218" t="s">
        <v>1982</v>
      </c>
      <c r="H342" s="554"/>
      <c r="I342" s="554"/>
      <c r="J342"/>
      <c r="L342" s="429" t="str">
        <f t="shared" si="28"/>
        <v>A3323A</v>
      </c>
      <c r="M342" s="218" t="str">
        <f>L342&amp;":  "&amp;E342</f>
        <v xml:space="preserve">A3323A:  Transactions - Disbursements: Net incurrence of liabilities: Foreign  - Securities other than shares </v>
      </c>
      <c r="N342" s="429" t="str">
        <f t="shared" si="29"/>
        <v>C3323A</v>
      </c>
      <c r="O342" s="218" t="str">
        <f>N342&amp;":  "&amp;E342</f>
        <v xml:space="preserve">C3323A:  Transactions - Disbursements: Net incurrence of liabilities: Foreign  - Securities other than shares </v>
      </c>
      <c r="P342" s="218" t="str">
        <f t="shared" si="30"/>
        <v>3323A: Transactions - Disbursements: Net incurrence of liabilities: Foreign - Securities other than shares</v>
      </c>
    </row>
    <row r="343" spans="1:16">
      <c r="A343" t="str">
        <f>D325&amp;":  "&amp;E325</f>
        <v xml:space="preserve">3316:  Transactions - Net incurrence of liabilities: Domestic - Insurance technical reserves </v>
      </c>
      <c r="B343" s="180"/>
      <c r="C343" s="181"/>
      <c r="D343" s="545" t="s">
        <v>1983</v>
      </c>
      <c r="E343" s="218" t="s">
        <v>1984</v>
      </c>
      <c r="F343" s="553"/>
      <c r="G343" s="553"/>
      <c r="H343" s="554"/>
      <c r="I343" s="554"/>
      <c r="K343" s="553"/>
      <c r="L343" s="429" t="str">
        <f t="shared" si="28"/>
        <v>A3323B</v>
      </c>
      <c r="M343" s="218" t="str">
        <f>L343&amp;":  "&amp;E343</f>
        <v xml:space="preserve">A3323B:  Transactions - Repayments: Net incurrence of liabilities: Foreign  - Securities other than shares </v>
      </c>
      <c r="N343" s="429" t="str">
        <f t="shared" si="29"/>
        <v>C3323B</v>
      </c>
      <c r="O343" s="218" t="str">
        <f>N343&amp;":  "&amp;E343</f>
        <v xml:space="preserve">C3323B:  Transactions - Repayments: Net incurrence of liabilities: Foreign  - Securities other than shares </v>
      </c>
      <c r="P343" s="218" t="str">
        <f t="shared" si="30"/>
        <v>3323B: Transactions - Repayments: Net incurrence of liabilities: Foreign - Securities other than shares</v>
      </c>
    </row>
    <row r="344" spans="1:16" s="553" customFormat="1">
      <c r="B344" s="216"/>
      <c r="C344" s="217"/>
      <c r="D344" s="737">
        <v>3324</v>
      </c>
      <c r="E344" s="228" t="s">
        <v>379</v>
      </c>
      <c r="F344"/>
      <c r="G344"/>
      <c r="H344" s="174"/>
      <c r="I344" s="174"/>
      <c r="J344"/>
      <c r="K344"/>
      <c r="L344" s="431" t="str">
        <f t="shared" si="28"/>
        <v>A3324</v>
      </c>
      <c r="M344" s="228" t="str">
        <f t="shared" si="27"/>
        <v xml:space="preserve">A3324:  Transactions - Net incurrence of liabilities: Foreign  - Loans </v>
      </c>
      <c r="N344" s="431" t="str">
        <f t="shared" si="29"/>
        <v>C3324</v>
      </c>
      <c r="O344" s="228" t="str">
        <f t="shared" si="23"/>
        <v xml:space="preserve">C3324:  Transactions - Net incurrence of liabilities: Foreign  - Loans </v>
      </c>
      <c r="P344" s="228" t="str">
        <f t="shared" si="30"/>
        <v>3324: Transactions - Net incurrence of liabilities: Foreign - Loans</v>
      </c>
    </row>
    <row r="345" spans="1:16" s="553" customFormat="1">
      <c r="B345" s="216"/>
      <c r="C345" s="217"/>
      <c r="D345" s="545" t="s">
        <v>1985</v>
      </c>
      <c r="E345" s="218" t="s">
        <v>1986</v>
      </c>
      <c r="H345" s="554"/>
      <c r="I345" s="554"/>
      <c r="J345"/>
      <c r="L345" s="429" t="str">
        <f>"A"&amp;""&amp;D345</f>
        <v>A3324A</v>
      </c>
      <c r="M345" s="218" t="str">
        <f t="shared" si="27"/>
        <v xml:space="preserve">A3324A:  Transactions - Disbursements: Net incurrence of liabilities: Foreign  - Loans </v>
      </c>
      <c r="N345" s="429" t="str">
        <f>"C"&amp;""&amp;D345</f>
        <v>C3324A</v>
      </c>
      <c r="O345" s="218" t="str">
        <f t="shared" si="23"/>
        <v xml:space="preserve">C3324A:  Transactions - Disbursements: Net incurrence of liabilities: Foreign  - Loans </v>
      </c>
      <c r="P345" s="218" t="str">
        <f t="shared" si="30"/>
        <v>3324A: Transactions - Disbursements: Net incurrence of liabilities: Foreign - Loans</v>
      </c>
    </row>
    <row r="346" spans="1:16">
      <c r="A346" t="str">
        <f>D328&amp;":  "&amp;E328</f>
        <v xml:space="preserve">3317:  Transactions - Net incurrence of liabilities: Domestic - Financial derivatives </v>
      </c>
      <c r="B346" s="180"/>
      <c r="C346" s="181"/>
      <c r="D346" s="545" t="s">
        <v>1987</v>
      </c>
      <c r="E346" s="218" t="s">
        <v>1988</v>
      </c>
      <c r="F346" s="553"/>
      <c r="G346" s="553"/>
      <c r="H346" s="554"/>
      <c r="I346" s="554"/>
      <c r="K346" s="553"/>
      <c r="L346" s="429" t="str">
        <f>"A"&amp;""&amp;D346</f>
        <v>A3324B</v>
      </c>
      <c r="M346" s="218" t="str">
        <f t="shared" si="27"/>
        <v xml:space="preserve">A3324B:  Transactions - Repayments: Net incurrence of liabilities: Foreign  - Loans </v>
      </c>
      <c r="N346" s="429" t="str">
        <f>"C"&amp;""&amp;D346</f>
        <v>C3324B</v>
      </c>
      <c r="O346" s="218" t="str">
        <f t="shared" si="23"/>
        <v xml:space="preserve">C3324B:  Transactions - Repayments: Net incurrence of liabilities: Foreign  - Loans </v>
      </c>
      <c r="P346" s="218" t="str">
        <f t="shared" si="30"/>
        <v>3324B: Transactions - Repayments: Net incurrence of liabilities: Foreign - Loans</v>
      </c>
    </row>
    <row r="347" spans="1:16" s="553" customFormat="1">
      <c r="B347" s="216"/>
      <c r="C347" s="217"/>
      <c r="D347" s="737">
        <v>3325</v>
      </c>
      <c r="E347" s="228" t="s">
        <v>380</v>
      </c>
      <c r="F347"/>
      <c r="G347"/>
      <c r="H347" s="174"/>
      <c r="I347" s="174"/>
      <c r="J347"/>
      <c r="K347"/>
      <c r="L347" s="431" t="str">
        <f t="shared" si="28"/>
        <v>A3325</v>
      </c>
      <c r="M347" s="228" t="str">
        <f t="shared" si="27"/>
        <v xml:space="preserve">A3325:  Transactions - Net incurrence of liabilities: Foreign  - Shares and other equity </v>
      </c>
      <c r="N347" s="431" t="str">
        <f t="shared" si="29"/>
        <v>C3325</v>
      </c>
      <c r="O347" s="228" t="str">
        <f t="shared" si="23"/>
        <v xml:space="preserve">C3325:  Transactions - Net incurrence of liabilities: Foreign  - Shares and other equity </v>
      </c>
      <c r="P347" s="228" t="str">
        <f t="shared" si="30"/>
        <v>3325: Transactions - Net incurrence of liabilities: Foreign - Shares and other equity</v>
      </c>
    </row>
    <row r="348" spans="1:16" s="553" customFormat="1">
      <c r="B348" s="216"/>
      <c r="C348" s="217"/>
      <c r="D348" s="545" t="s">
        <v>1989</v>
      </c>
      <c r="E348" s="218" t="s">
        <v>1990</v>
      </c>
      <c r="H348" s="554"/>
      <c r="I348" s="554"/>
      <c r="J348"/>
      <c r="L348" s="429" t="str">
        <f t="shared" si="28"/>
        <v>A3325A</v>
      </c>
      <c r="M348" s="218" t="str">
        <f>L348&amp;":  "&amp;E348</f>
        <v xml:space="preserve">A3325A:  Transactions - Disbursements: Net incurrence of liabilities: Foreign  - Shares and other equity </v>
      </c>
      <c r="N348" s="429" t="str">
        <f t="shared" si="29"/>
        <v>C3325A</v>
      </c>
      <c r="O348" s="218" t="str">
        <f>N348&amp;":  "&amp;E348</f>
        <v xml:space="preserve">C3325A:  Transactions - Disbursements: Net incurrence of liabilities: Foreign  - Shares and other equity </v>
      </c>
      <c r="P348" s="218" t="str">
        <f t="shared" si="30"/>
        <v>3325A: Transactions - Disbursements: Net incurrence of liabilities: Foreign - Shares and other equity</v>
      </c>
    </row>
    <row r="349" spans="1:16">
      <c r="A349" t="str">
        <f>D331&amp;":  "&amp;E331</f>
        <v xml:space="preserve">3318:  Transactions - Net incurrence of liabilities: Domestic - Other accounts payable </v>
      </c>
      <c r="B349" s="180"/>
      <c r="C349" s="181"/>
      <c r="D349" s="545" t="s">
        <v>1991</v>
      </c>
      <c r="E349" s="218" t="s">
        <v>1992</v>
      </c>
      <c r="F349" s="553"/>
      <c r="G349" s="553"/>
      <c r="H349" s="554"/>
      <c r="I349" s="554"/>
      <c r="K349" s="553"/>
      <c r="L349" s="429" t="str">
        <f t="shared" si="28"/>
        <v>A3325B</v>
      </c>
      <c r="M349" s="218" t="str">
        <f>L349&amp;":  "&amp;E349</f>
        <v xml:space="preserve">A3325B:  Transactions - Repayments: Net incurrence of liabilities: Foreign  - Shares and other equity </v>
      </c>
      <c r="N349" s="429" t="str">
        <f t="shared" si="29"/>
        <v>C3325B</v>
      </c>
      <c r="O349" s="218" t="str">
        <f>N349&amp;":  "&amp;E349</f>
        <v xml:space="preserve">C3325B:  Transactions - Repayments: Net incurrence of liabilities: Foreign  - Shares and other equity </v>
      </c>
      <c r="P349" s="218" t="str">
        <f t="shared" si="30"/>
        <v>3325B: Transactions - Repayments: Net incurrence of liabilities: Foreign - Shares and other equity</v>
      </c>
    </row>
    <row r="350" spans="1:16" s="553" customFormat="1">
      <c r="B350" s="216"/>
      <c r="C350" s="217"/>
      <c r="D350" s="737">
        <v>3326</v>
      </c>
      <c r="E350" s="228" t="s">
        <v>381</v>
      </c>
      <c r="F350"/>
      <c r="G350"/>
      <c r="H350" s="174"/>
      <c r="I350" s="174"/>
      <c r="J350"/>
      <c r="K350"/>
      <c r="L350" s="431" t="str">
        <f t="shared" si="28"/>
        <v>A3326</v>
      </c>
      <c r="M350" s="228" t="str">
        <f t="shared" si="27"/>
        <v xml:space="preserve">A3326:  Transactions - Net incurrence of liabilities: Foreign  - Insurance technical reserves </v>
      </c>
      <c r="N350" s="431" t="str">
        <f t="shared" si="29"/>
        <v>C3326</v>
      </c>
      <c r="O350" s="228" t="str">
        <f t="shared" si="23"/>
        <v xml:space="preserve">C3326:  Transactions - Net incurrence of liabilities: Foreign  - Insurance technical reserves </v>
      </c>
      <c r="P350" s="228" t="str">
        <f t="shared" si="30"/>
        <v>3326: Transactions - Net incurrence of liabilities: Foreign - Insurance technical reserves</v>
      </c>
    </row>
    <row r="351" spans="1:16" s="553" customFormat="1">
      <c r="B351" s="216"/>
      <c r="C351" s="217"/>
      <c r="D351" s="545" t="s">
        <v>1993</v>
      </c>
      <c r="E351" s="218" t="s">
        <v>1994</v>
      </c>
      <c r="H351" s="554"/>
      <c r="I351" s="554"/>
      <c r="J351"/>
      <c r="L351" s="429" t="str">
        <f>"A"&amp;""&amp;D351</f>
        <v>A3326A</v>
      </c>
      <c r="M351" s="218" t="str">
        <f t="shared" si="27"/>
        <v xml:space="preserve">A3326A:  Transactions - Disbursements: Net incurrence of liabilities: Foreign  - Insurance technical reserves </v>
      </c>
      <c r="N351" s="429" t="str">
        <f>"C"&amp;""&amp;D351</f>
        <v>C3326A</v>
      </c>
      <c r="O351" s="218" t="str">
        <f t="shared" si="23"/>
        <v xml:space="preserve">C3326A:  Transactions - Disbursements: Net incurrence of liabilities: Foreign  - Insurance technical reserves </v>
      </c>
      <c r="P351" s="218" t="str">
        <f t="shared" si="30"/>
        <v>3326A: Transactions - Disbursements: Net incurrence of liabilities: Foreign - Insurance technical reserves</v>
      </c>
    </row>
    <row r="352" spans="1:16" ht="15">
      <c r="A352" t="str">
        <f>D334&amp;":  "&amp;E334</f>
        <v>332:  Transactions - Net incurrence of liabilities: Foreign [3322 + 3323 + 3324 + 3325 + 3326 +3327 +3328]</v>
      </c>
      <c r="B352" s="171"/>
      <c r="C352" s="172"/>
      <c r="D352" s="545" t="s">
        <v>1995</v>
      </c>
      <c r="E352" s="218" t="s">
        <v>1996</v>
      </c>
      <c r="F352" s="553"/>
      <c r="G352" s="553"/>
      <c r="H352" s="554"/>
      <c r="I352" s="554"/>
      <c r="K352" s="553"/>
      <c r="L352" s="429" t="str">
        <f>"A"&amp;""&amp;D352</f>
        <v>A3326B</v>
      </c>
      <c r="M352" s="218" t="str">
        <f t="shared" si="27"/>
        <v xml:space="preserve">A3326B:  Transactions - Repayments: Net incurrence of liabilities: Foreign  - Insurance technical reserves </v>
      </c>
      <c r="N352" s="429" t="str">
        <f>"C"&amp;""&amp;D352</f>
        <v>C3326B</v>
      </c>
      <c r="O352" s="218" t="str">
        <f t="shared" si="23"/>
        <v xml:space="preserve">C3326B:  Transactions - Repayments: Net incurrence of liabilities: Foreign  - Insurance technical reserves </v>
      </c>
      <c r="P352" s="218" t="str">
        <f t="shared" si="30"/>
        <v>3326B: Transactions - Repayments: Net incurrence of liabilities: Foreign - Insurance technical reserves</v>
      </c>
    </row>
    <row r="353" spans="1:16" s="553" customFormat="1">
      <c r="B353" s="216"/>
      <c r="C353" s="217"/>
      <c r="D353" s="730">
        <v>3327</v>
      </c>
      <c r="E353" s="179" t="s">
        <v>382</v>
      </c>
      <c r="F353" t="s">
        <v>55</v>
      </c>
      <c r="G353"/>
      <c r="H353" s="174"/>
      <c r="I353" s="174"/>
      <c r="J353"/>
      <c r="K353"/>
      <c r="L353" s="426" t="str">
        <f t="shared" si="28"/>
        <v>A3327</v>
      </c>
      <c r="M353" s="179" t="str">
        <f t="shared" si="27"/>
        <v xml:space="preserve">A3327:  Transactions - Net incurrence of liabilities: Foreign  - Financial derivatives </v>
      </c>
      <c r="N353" s="426" t="str">
        <f t="shared" si="29"/>
        <v>C3327</v>
      </c>
      <c r="O353" s="179" t="str">
        <f t="shared" si="23"/>
        <v xml:space="preserve">C3327:  Transactions - Net incurrence of liabilities: Foreign  - Financial derivatives </v>
      </c>
      <c r="P353" s="179" t="str">
        <f t="shared" si="30"/>
        <v>3327: Transactions - Net incurrence of liabilities: Foreign - Financial derivatives</v>
      </c>
    </row>
    <row r="354" spans="1:16" s="553" customFormat="1">
      <c r="B354" s="216"/>
      <c r="C354" s="217"/>
      <c r="D354" s="545" t="s">
        <v>1997</v>
      </c>
      <c r="E354" s="218" t="s">
        <v>1998</v>
      </c>
      <c r="H354" s="554"/>
      <c r="I354" s="554"/>
      <c r="J354"/>
      <c r="L354" s="429" t="str">
        <f t="shared" si="28"/>
        <v>A3327A</v>
      </c>
      <c r="M354" s="218" t="str">
        <f>L354&amp;":  "&amp;E354</f>
        <v xml:space="preserve">A3327A:  Transactions - Disbursements: Net incurrence of liabilities: Foreign  - Financial derivatives </v>
      </c>
      <c r="N354" s="429" t="str">
        <f t="shared" si="29"/>
        <v>C3327A</v>
      </c>
      <c r="O354" s="218" t="str">
        <f>N354&amp;":  "&amp;E354</f>
        <v xml:space="preserve">C3327A:  Transactions - Disbursements: Net incurrence of liabilities: Foreign  - Financial derivatives </v>
      </c>
      <c r="P354" s="218" t="str">
        <f t="shared" si="30"/>
        <v>3327A: Transactions - Disbursements: Net incurrence of liabilities: Foreign - Financial derivatives</v>
      </c>
    </row>
    <row r="355" spans="1:16">
      <c r="A355" t="str">
        <f>D337&amp;":  "&amp;E337</f>
        <v>3321:  Transactions - Net incurrence of liabilities: Foreign  - Special Drawing Rights (SDRs)</v>
      </c>
      <c r="B355" s="230" t="s">
        <v>56</v>
      </c>
      <c r="C355" s="231"/>
      <c r="D355" s="545" t="s">
        <v>1999</v>
      </c>
      <c r="E355" s="218" t="s">
        <v>2000</v>
      </c>
      <c r="F355" s="553"/>
      <c r="G355" s="553"/>
      <c r="H355" s="554"/>
      <c r="I355" s="554"/>
      <c r="K355" s="553"/>
      <c r="L355" s="429" t="str">
        <f t="shared" si="28"/>
        <v>A3327B</v>
      </c>
      <c r="M355" s="218" t="str">
        <f>L355&amp;":  "&amp;E355</f>
        <v xml:space="preserve">A3327B:  Transactions - Repayments: Net incurrence of liabilities: Foreign  - Financial derivatives </v>
      </c>
      <c r="N355" s="429" t="str">
        <f t="shared" si="29"/>
        <v>C3327B</v>
      </c>
      <c r="O355" s="218" t="str">
        <f>N355&amp;":  "&amp;E355</f>
        <v xml:space="preserve">C3327B:  Transactions - Repayments: Net incurrence of liabilities: Foreign  - Financial derivatives </v>
      </c>
      <c r="P355" s="218" t="str">
        <f t="shared" si="30"/>
        <v>3327B: Transactions - Repayments: Net incurrence of liabilities: Foreign - Financial derivatives</v>
      </c>
    </row>
    <row r="356" spans="1:16" s="553" customFormat="1" ht="15" thickBot="1">
      <c r="B356" s="216"/>
      <c r="C356" s="217"/>
      <c r="D356" s="740">
        <v>3328</v>
      </c>
      <c r="E356" s="479" t="s">
        <v>383</v>
      </c>
      <c r="F356"/>
      <c r="G356"/>
      <c r="H356" s="174"/>
      <c r="I356" s="174"/>
      <c r="J356"/>
      <c r="K356"/>
      <c r="L356" s="478" t="str">
        <f t="shared" si="28"/>
        <v>A3328</v>
      </c>
      <c r="M356" s="478" t="str">
        <f t="shared" si="27"/>
        <v xml:space="preserve">A3328:  Transactions - Net incurrence of liabilities: Foreign  - Other accounts payable </v>
      </c>
      <c r="N356" s="478" t="str">
        <f t="shared" si="29"/>
        <v>C3328</v>
      </c>
      <c r="O356" s="479" t="str">
        <f t="shared" si="23"/>
        <v xml:space="preserve">C3328:  Transactions - Net incurrence of liabilities: Foreign  - Other accounts payable </v>
      </c>
      <c r="P356" s="479" t="str">
        <f t="shared" si="30"/>
        <v>3328: Transactions - Net incurrence of liabilities: Foreign - Other accounts payable</v>
      </c>
    </row>
    <row r="357" spans="1:16" s="553" customFormat="1">
      <c r="B357" s="216"/>
      <c r="C357" s="217"/>
      <c r="D357" s="545" t="s">
        <v>2001</v>
      </c>
      <c r="E357" s="218" t="s">
        <v>2002</v>
      </c>
      <c r="H357" s="554"/>
      <c r="I357" s="554"/>
      <c r="J357"/>
      <c r="L357" s="429" t="str">
        <f>"A"&amp;""&amp;D357</f>
        <v>A3328A</v>
      </c>
      <c r="M357" s="218" t="str">
        <f t="shared" si="27"/>
        <v xml:space="preserve">A3328A:  Transactions - Disbursements: Net incurrence of liabilities: Foreign  - Other accounts payable </v>
      </c>
      <c r="N357" s="429" t="str">
        <f>"C"&amp;""&amp;D357</f>
        <v>C3328A</v>
      </c>
      <c r="O357" s="218" t="str">
        <f>N357&amp;":  "&amp;E357</f>
        <v xml:space="preserve">C3328A:  Transactions - Disbursements: Net incurrence of liabilities: Foreign  - Other accounts payable </v>
      </c>
      <c r="P357" s="218" t="str">
        <f t="shared" si="30"/>
        <v>3328A: Transactions - Disbursements: Net incurrence of liabilities: Foreign - Other accounts payable</v>
      </c>
    </row>
    <row r="358" spans="1:16" s="694" customFormat="1">
      <c r="B358" s="695"/>
      <c r="C358" s="696"/>
      <c r="D358" s="545" t="s">
        <v>2003</v>
      </c>
      <c r="E358" s="218" t="s">
        <v>2004</v>
      </c>
      <c r="F358" s="553"/>
      <c r="G358" s="553"/>
      <c r="H358" s="554"/>
      <c r="I358" s="554"/>
      <c r="J358"/>
      <c r="K358" s="553"/>
      <c r="L358" s="429" t="str">
        <f>"A"&amp;""&amp;D358</f>
        <v>A3328B</v>
      </c>
      <c r="M358" s="218" t="str">
        <f t="shared" si="27"/>
        <v xml:space="preserve">A3328B:  Transactions - Repayments: Net incurrence of liabilities: Foreign  - Other accounts payable </v>
      </c>
      <c r="N358" s="429" t="str">
        <f>"C"&amp;""&amp;D358</f>
        <v>C3328B</v>
      </c>
      <c r="O358" s="218" t="str">
        <f>N358&amp;":  "&amp;E358</f>
        <v xml:space="preserve">C3328B:  Transactions - Repayments: Net incurrence of liabilities: Foreign  - Other accounts payable </v>
      </c>
      <c r="P358" s="218" t="str">
        <f t="shared" si="30"/>
        <v>3328B: Transactions - Repayments: Net incurrence of liabilities: Foreign - Other accounts payable</v>
      </c>
    </row>
    <row r="359" spans="1:16" s="694" customFormat="1">
      <c r="B359" s="695"/>
      <c r="C359" s="696"/>
      <c r="D359" s="697" t="s">
        <v>789</v>
      </c>
      <c r="E359" s="698" t="s">
        <v>2296</v>
      </c>
      <c r="H359" s="699"/>
      <c r="I359" s="699"/>
      <c r="J359"/>
      <c r="L359" s="700" t="str">
        <f t="shared" ref="L359:L364" si="31">"A"&amp;""&amp;D359</f>
        <v>A3M1</v>
      </c>
      <c r="M359" s="698" t="str">
        <f t="shared" si="27"/>
        <v>A3M1:  Transactions - Memo Item: Own-account capital formation</v>
      </c>
      <c r="N359" s="700" t="str">
        <f t="shared" ref="N359:N364" si="32">"C"&amp;""&amp;D359</f>
        <v>C3M1</v>
      </c>
      <c r="O359" s="698" t="str">
        <f t="shared" ref="O359:O364" si="33">N359&amp;":  "&amp;E359</f>
        <v>C3M1:  Transactions - Memo Item: Own-account capital formation</v>
      </c>
      <c r="P359" s="698" t="str">
        <f t="shared" si="30"/>
        <v>3M1: Transactions - Memo Item: Own-account capital formation</v>
      </c>
    </row>
    <row r="360" spans="1:16" s="694" customFormat="1">
      <c r="B360" s="695"/>
      <c r="C360" s="696"/>
      <c r="D360" s="697" t="s">
        <v>790</v>
      </c>
      <c r="E360" s="698" t="s">
        <v>2297</v>
      </c>
      <c r="H360" s="699"/>
      <c r="I360" s="699"/>
      <c r="J360"/>
      <c r="L360" s="700" t="str">
        <f t="shared" si="31"/>
        <v>A3M11</v>
      </c>
      <c r="M360" s="698" t="str">
        <f t="shared" si="27"/>
        <v>A3M11:  Transactions - Memo Item: Own-account capital formation: Compensation of employees</v>
      </c>
      <c r="N360" s="700" t="str">
        <f t="shared" si="32"/>
        <v>C3M11</v>
      </c>
      <c r="O360" s="698" t="str">
        <f t="shared" si="33"/>
        <v>C3M11:  Transactions - Memo Item: Own-account capital formation: Compensation of employees</v>
      </c>
      <c r="P360" s="698" t="str">
        <f t="shared" si="30"/>
        <v>3M11: Transactions - Memo Item: Own-account capital formation: Compensation of employees</v>
      </c>
    </row>
    <row r="361" spans="1:16" s="694" customFormat="1">
      <c r="B361" s="695"/>
      <c r="C361" s="696"/>
      <c r="D361" s="697" t="s">
        <v>791</v>
      </c>
      <c r="E361" s="698" t="s">
        <v>2298</v>
      </c>
      <c r="H361" s="699"/>
      <c r="I361" s="699"/>
      <c r="J361"/>
      <c r="L361" s="700" t="str">
        <f t="shared" si="31"/>
        <v>A3M12</v>
      </c>
      <c r="M361" s="698" t="str">
        <f t="shared" si="27"/>
        <v>A3M12:  Transactions - Memo Item: Own-account capital formation: Use of goods and services</v>
      </c>
      <c r="N361" s="700" t="str">
        <f t="shared" si="32"/>
        <v>C3M12</v>
      </c>
      <c r="O361" s="698" t="str">
        <f t="shared" si="33"/>
        <v>C3M12:  Transactions - Memo Item: Own-account capital formation: Use of goods and services</v>
      </c>
      <c r="P361" s="698" t="str">
        <f t="shared" si="30"/>
        <v>3M12: Transactions - Memo Item: Own-account capital formation: Use of goods and services</v>
      </c>
    </row>
    <row r="362" spans="1:16" s="694" customFormat="1">
      <c r="B362" s="695"/>
      <c r="C362" s="696"/>
      <c r="D362" s="697" t="s">
        <v>792</v>
      </c>
      <c r="E362" s="698" t="s">
        <v>2299</v>
      </c>
      <c r="H362" s="699"/>
      <c r="I362" s="699"/>
      <c r="J362"/>
      <c r="L362" s="700" t="str">
        <f t="shared" si="31"/>
        <v>A3M13</v>
      </c>
      <c r="M362" s="698" t="str">
        <f t="shared" si="27"/>
        <v>A3M13:  Transactions - Memo Item: Own-account capital formation: Consumption of fixed capital</v>
      </c>
      <c r="N362" s="700" t="str">
        <f t="shared" si="32"/>
        <v>C3M13</v>
      </c>
      <c r="O362" s="698" t="str">
        <f t="shared" si="33"/>
        <v>C3M13:  Transactions - Memo Item: Own-account capital formation: Consumption of fixed capital</v>
      </c>
      <c r="P362" s="698" t="str">
        <f t="shared" si="30"/>
        <v>3M13: Transactions - Memo Item: Own-account capital formation: Consumption of fixed capital</v>
      </c>
    </row>
    <row r="363" spans="1:16" s="694" customFormat="1">
      <c r="B363" s="695"/>
      <c r="C363" s="696"/>
      <c r="D363" s="697" t="s">
        <v>793</v>
      </c>
      <c r="E363" s="698" t="s">
        <v>2300</v>
      </c>
      <c r="H363" s="699"/>
      <c r="I363" s="699"/>
      <c r="J363"/>
      <c r="L363" s="700" t="str">
        <f t="shared" si="31"/>
        <v>A3M14</v>
      </c>
      <c r="M363" s="698" t="str">
        <f t="shared" si="27"/>
        <v>A3M14:  Transactions - Memo Item: Own-account capital formation: Other taxes minus other subsidies (on production)</v>
      </c>
      <c r="N363" s="700" t="str">
        <f t="shared" si="32"/>
        <v>C3M14</v>
      </c>
      <c r="O363" s="698" t="str">
        <f t="shared" si="33"/>
        <v>C3M14:  Transactions - Memo Item: Own-account capital formation: Other taxes minus other subsidies (on production)</v>
      </c>
      <c r="P363" s="698" t="str">
        <f t="shared" si="30"/>
        <v>3M14: Transactions - Memo Item: Own-account capital formation: Other taxes minus other subsidies (on production)</v>
      </c>
    </row>
    <row r="364" spans="1:16">
      <c r="A364" t="str">
        <f>D340&amp;":  "&amp;E340</f>
        <v xml:space="preserve">3322B:  Transactions - Repayments: Net incurrence of liabilities: Foreign  - Currency and deposits </v>
      </c>
      <c r="B364" s="205"/>
      <c r="C364" s="206"/>
      <c r="D364" s="697" t="s">
        <v>1534</v>
      </c>
      <c r="E364" s="698" t="s">
        <v>2301</v>
      </c>
      <c r="F364" s="694"/>
      <c r="G364" s="694"/>
      <c r="H364" s="699"/>
      <c r="I364" s="699"/>
      <c r="K364" s="694"/>
      <c r="L364" s="700" t="str">
        <f t="shared" si="31"/>
        <v>A3M3</v>
      </c>
      <c r="M364" s="698" t="str">
        <f t="shared" si="27"/>
        <v>A3M3:  Transactions - Memo Item: Debt at market value</v>
      </c>
      <c r="N364" s="700" t="str">
        <f t="shared" si="32"/>
        <v>C3M3</v>
      </c>
      <c r="O364" s="698" t="str">
        <f t="shared" si="33"/>
        <v>C3M3:  Transactions - Memo Item: Debt at market value</v>
      </c>
      <c r="P364" s="698" t="str">
        <f t="shared" si="30"/>
        <v>3M3: Transactions - Memo Item: Debt at market value</v>
      </c>
    </row>
    <row r="365" spans="1:16">
      <c r="A365" t="str">
        <f>D343&amp;":  "&amp;E343</f>
        <v xml:space="preserve">3323B:  Transactions - Repayments: Net incurrence of liabilities: Foreign  - Securities other than shares </v>
      </c>
      <c r="B365" s="205"/>
      <c r="C365" s="206"/>
      <c r="D365" s="741">
        <v>4</v>
      </c>
      <c r="E365" s="212" t="s">
        <v>444</v>
      </c>
      <c r="F365" t="s">
        <v>1031</v>
      </c>
      <c r="H365" s="174"/>
      <c r="I365" s="174"/>
      <c r="L365" s="427" t="str">
        <f t="shared" si="28"/>
        <v>A4</v>
      </c>
      <c r="M365" s="200" t="str">
        <f t="shared" si="27"/>
        <v>A4:  CHANGE IN NET WORTH: HOLDING GAINS [41 + 42 - 43]</v>
      </c>
      <c r="N365" s="427" t="str">
        <f t="shared" si="29"/>
        <v>C4</v>
      </c>
      <c r="O365" s="487" t="s">
        <v>127</v>
      </c>
      <c r="P365" s="487" t="str">
        <f t="shared" si="30"/>
        <v>4: CHANGE IN NET WORTH: HOLDING GAINS [41 + 42 - 43]</v>
      </c>
    </row>
    <row r="366" spans="1:16">
      <c r="A366" t="str">
        <f>D346&amp;":  "&amp;E346</f>
        <v xml:space="preserve">3324B:  Transactions - Repayments: Net incurrence of liabilities: Foreign  - Loans </v>
      </c>
      <c r="B366" s="180"/>
      <c r="C366" s="181"/>
      <c r="D366" s="741">
        <v>41</v>
      </c>
      <c r="E366" s="212" t="s">
        <v>384</v>
      </c>
      <c r="F366" t="s">
        <v>1032</v>
      </c>
      <c r="H366" s="174"/>
      <c r="I366" s="174"/>
      <c r="L366" s="427" t="str">
        <f t="shared" si="28"/>
        <v>A41</v>
      </c>
      <c r="M366" s="200" t="str">
        <f t="shared" si="27"/>
        <v>A41:  Holding Gains- Nonfinancial assets [411 + 412 + 413 + 414]</v>
      </c>
      <c r="N366" s="427" t="str">
        <f t="shared" si="29"/>
        <v>C41</v>
      </c>
      <c r="O366" s="200" t="str">
        <f t="shared" ref="O366:O431" si="34">N366&amp;":  "&amp;E366</f>
        <v>C41:  Holding Gains- Nonfinancial assets [411 + 412 + 413 + 414]</v>
      </c>
      <c r="P366" s="200" t="str">
        <f t="shared" si="30"/>
        <v>41: Holding Gains- Nonfinancial assets [411 + 412 + 413 + 414]</v>
      </c>
    </row>
    <row r="367" spans="1:16">
      <c r="A367" t="str">
        <f>D349&amp;":  "&amp;E349</f>
        <v xml:space="preserve">3325B:  Transactions - Repayments: Net incurrence of liabilities: Foreign  - Shares and other equity </v>
      </c>
      <c r="B367" s="180"/>
      <c r="C367" s="181"/>
      <c r="D367" s="742">
        <v>411</v>
      </c>
      <c r="E367" s="173" t="s">
        <v>385</v>
      </c>
      <c r="H367" s="174"/>
      <c r="I367" s="174"/>
      <c r="L367" s="425" t="str">
        <f t="shared" si="28"/>
        <v>A411</v>
      </c>
      <c r="M367" s="173" t="str">
        <f t="shared" si="27"/>
        <v>A411:  Holding Gains- Nonfinancial assets:  Fixed assets [4111 + 4112 + 4113]</v>
      </c>
      <c r="N367" s="425" t="str">
        <f t="shared" si="29"/>
        <v>C411</v>
      </c>
      <c r="O367" s="173" t="str">
        <f t="shared" si="34"/>
        <v>C411:  Holding Gains- Nonfinancial assets:  Fixed assets [4111 + 4112 + 4113]</v>
      </c>
      <c r="P367" s="173" t="str">
        <f t="shared" si="30"/>
        <v>411: Holding Gains- Nonfinancial assets: Fixed assets [4111 + 4112 + 4113]</v>
      </c>
    </row>
    <row r="368" spans="1:16" s="550" customFormat="1">
      <c r="B368" s="538"/>
      <c r="C368" s="539"/>
      <c r="D368" s="743">
        <v>4111</v>
      </c>
      <c r="E368" s="179" t="s">
        <v>386</v>
      </c>
      <c r="F368"/>
      <c r="G368"/>
      <c r="H368" s="174"/>
      <c r="I368" s="174"/>
      <c r="J368"/>
      <c r="K368"/>
      <c r="L368" s="426" t="str">
        <f t="shared" si="28"/>
        <v>A4111</v>
      </c>
      <c r="M368" s="179" t="str">
        <f t="shared" si="27"/>
        <v xml:space="preserve">A4111:  Holding Gains- Nonfinancial assets:  Fixed assets:  Buildings and structures </v>
      </c>
      <c r="N368" s="426" t="str">
        <f t="shared" si="29"/>
        <v>C4111</v>
      </c>
      <c r="O368" s="179" t="str">
        <f t="shared" si="34"/>
        <v xml:space="preserve">C4111:  Holding Gains- Nonfinancial assets:  Fixed assets:  Buildings and structures </v>
      </c>
      <c r="P368" s="179" t="str">
        <f t="shared" si="30"/>
        <v>4111: Holding Gains- Nonfinancial assets: Fixed assets: Buildings and structures</v>
      </c>
    </row>
    <row r="369" spans="1:16" s="550" customFormat="1">
      <c r="B369" s="538"/>
      <c r="C369" s="539"/>
      <c r="D369" s="736">
        <v>41111</v>
      </c>
      <c r="E369" s="540" t="s">
        <v>1806</v>
      </c>
      <c r="H369" s="551"/>
      <c r="I369" s="551"/>
      <c r="J369"/>
      <c r="L369" s="542" t="str">
        <f t="shared" si="28"/>
        <v>A41111</v>
      </c>
      <c r="M369" s="540" t="str">
        <f t="shared" si="27"/>
        <v>A41111:  Holding Gains - Fixed assets: Buildings and structures: Dwellings</v>
      </c>
      <c r="N369" s="542" t="str">
        <f>"C"&amp;""&amp;D369</f>
        <v>C41111</v>
      </c>
      <c r="O369" s="540" t="str">
        <f>N369&amp;":  "&amp;E369</f>
        <v>C41111:  Holding Gains - Fixed assets: Buildings and structures: Dwellings</v>
      </c>
      <c r="P369" s="540" t="str">
        <f t="shared" si="30"/>
        <v>41111: Holding Gains - Fixed assets: Buildings and structures: Dwellings</v>
      </c>
    </row>
    <row r="370" spans="1:16" s="550" customFormat="1">
      <c r="B370" s="538"/>
      <c r="C370" s="539"/>
      <c r="D370" s="736">
        <v>41112</v>
      </c>
      <c r="E370" s="540" t="s">
        <v>1807</v>
      </c>
      <c r="H370" s="551"/>
      <c r="I370" s="551"/>
      <c r="J370"/>
      <c r="L370" s="542" t="str">
        <f t="shared" si="28"/>
        <v>A41112</v>
      </c>
      <c r="M370" s="540" t="str">
        <f t="shared" si="27"/>
        <v>A41112:  Holding Gains - Fixed assets: Buildings and structures: Nonresidential buildings</v>
      </c>
      <c r="N370" s="542" t="str">
        <f>"C"&amp;""&amp;D370</f>
        <v>C41112</v>
      </c>
      <c r="O370" s="540" t="str">
        <f>N370&amp;":  "&amp;E370</f>
        <v>C41112:  Holding Gains - Fixed assets: Buildings and structures: Nonresidential buildings</v>
      </c>
      <c r="P370" s="540" t="str">
        <f t="shared" si="30"/>
        <v>41112: Holding Gains - Fixed assets: Buildings and structures: Nonresidential buildings</v>
      </c>
    </row>
    <row r="371" spans="1:16">
      <c r="A371" t="str">
        <f>D352&amp;":  "&amp;E352</f>
        <v xml:space="preserve">3326B:  Transactions - Repayments: Net incurrence of liabilities: Foreign  - Insurance technical reserves </v>
      </c>
      <c r="B371" s="180"/>
      <c r="C371" s="181"/>
      <c r="D371" s="736">
        <v>41113</v>
      </c>
      <c r="E371" s="540" t="s">
        <v>1808</v>
      </c>
      <c r="F371" s="550"/>
      <c r="G371" s="550"/>
      <c r="H371" s="551"/>
      <c r="I371" s="551"/>
      <c r="K371" s="550"/>
      <c r="L371" s="542" t="str">
        <f t="shared" si="28"/>
        <v>A41113</v>
      </c>
      <c r="M371" s="540" t="str">
        <f t="shared" si="27"/>
        <v>A41113:  Holding Gains - Fixed assets: Buildings and structures: Other structures</v>
      </c>
      <c r="N371" s="542" t="str">
        <f>"C"&amp;""&amp;D371</f>
        <v>C41113</v>
      </c>
      <c r="O371" s="540" t="str">
        <f>N371&amp;":  "&amp;E371</f>
        <v>C41113:  Holding Gains - Fixed assets: Buildings and structures: Other structures</v>
      </c>
      <c r="P371" s="540" t="str">
        <f t="shared" si="30"/>
        <v>41113: Holding Gains - Fixed assets: Buildings and structures: Other structures</v>
      </c>
    </row>
    <row r="372" spans="1:16" s="550" customFormat="1">
      <c r="B372" s="538"/>
      <c r="C372" s="539"/>
      <c r="D372" s="743">
        <v>4112</v>
      </c>
      <c r="E372" s="179" t="s">
        <v>387</v>
      </c>
      <c r="F372"/>
      <c r="G372"/>
      <c r="H372" s="174"/>
      <c r="I372" s="174"/>
      <c r="J372"/>
      <c r="K372"/>
      <c r="L372" s="426" t="str">
        <f t="shared" si="28"/>
        <v>A4112</v>
      </c>
      <c r="M372" s="179" t="str">
        <f t="shared" si="27"/>
        <v xml:space="preserve">A4112:  Holding Gains- Nonfinancial assets:  Fixed assets:  Machinery and equipment </v>
      </c>
      <c r="N372" s="426" t="str">
        <f t="shared" si="29"/>
        <v>C4112</v>
      </c>
      <c r="O372" s="179" t="str">
        <f t="shared" si="34"/>
        <v xml:space="preserve">C4112:  Holding Gains- Nonfinancial assets:  Fixed assets:  Machinery and equipment </v>
      </c>
      <c r="P372" s="179" t="str">
        <f t="shared" si="30"/>
        <v>4112: Holding Gains- Nonfinancial assets: Fixed assets: Machinery and equipment</v>
      </c>
    </row>
    <row r="373" spans="1:16" s="550" customFormat="1">
      <c r="B373" s="538"/>
      <c r="C373" s="539"/>
      <c r="D373" s="736">
        <v>41121</v>
      </c>
      <c r="E373" s="540" t="s">
        <v>1809</v>
      </c>
      <c r="H373" s="551"/>
      <c r="I373" s="551"/>
      <c r="J373"/>
      <c r="L373" s="542" t="str">
        <f t="shared" si="28"/>
        <v>A41121</v>
      </c>
      <c r="M373" s="540" t="str">
        <f t="shared" si="27"/>
        <v>A41121:  Holding Gains - Fixed assets:  Machinery and equipment: Transport equipment</v>
      </c>
      <c r="N373" s="542" t="str">
        <f t="shared" si="29"/>
        <v>C41121</v>
      </c>
      <c r="O373" s="540" t="str">
        <f>N373&amp;":  "&amp;E373</f>
        <v>C41121:  Holding Gains - Fixed assets:  Machinery and equipment: Transport equipment</v>
      </c>
      <c r="P373" s="540" t="str">
        <f t="shared" si="30"/>
        <v>41121: Holding Gains - Fixed assets: Machinery and equipment: Transport equipment</v>
      </c>
    </row>
    <row r="374" spans="1:16">
      <c r="A374" t="str">
        <f>D355&amp;":  "&amp;E355</f>
        <v xml:space="preserve">3327B:  Transactions - Repayments: Net incurrence of liabilities: Foreign  - Financial derivatives </v>
      </c>
      <c r="B374" s="180"/>
      <c r="C374" s="181"/>
      <c r="D374" s="736">
        <v>41122</v>
      </c>
      <c r="E374" s="540" t="s">
        <v>1810</v>
      </c>
      <c r="F374" s="550"/>
      <c r="G374" s="550"/>
      <c r="H374" s="551"/>
      <c r="I374" s="551"/>
      <c r="K374" s="550"/>
      <c r="L374" s="542" t="str">
        <f t="shared" si="28"/>
        <v>A41122</v>
      </c>
      <c r="M374" s="540" t="str">
        <f t="shared" si="27"/>
        <v>A41122:  Holding Gains - Fixed assets:  Machinery and equipment: Other equipment</v>
      </c>
      <c r="N374" s="542" t="str">
        <f t="shared" si="29"/>
        <v>C41122</v>
      </c>
      <c r="O374" s="540" t="str">
        <f>N374&amp;":  "&amp;E374</f>
        <v>C41122:  Holding Gains - Fixed assets:  Machinery and equipment: Other equipment</v>
      </c>
      <c r="P374" s="540" t="str">
        <f t="shared" si="30"/>
        <v>41122: Holding Gains - Fixed assets: Machinery and equipment: Other equipment</v>
      </c>
    </row>
    <row r="375" spans="1:16" s="550" customFormat="1">
      <c r="B375" s="538"/>
      <c r="C375" s="539"/>
      <c r="D375" s="743">
        <v>4113</v>
      </c>
      <c r="E375" s="179" t="s">
        <v>388</v>
      </c>
      <c r="F375"/>
      <c r="G375"/>
      <c r="H375" s="174"/>
      <c r="I375" s="174"/>
      <c r="J375"/>
      <c r="K375"/>
      <c r="L375" s="426" t="str">
        <f t="shared" si="28"/>
        <v>A4113</v>
      </c>
      <c r="M375" s="179" t="str">
        <f t="shared" si="27"/>
        <v xml:space="preserve">A4113:  Holding Gains- Nonfinancial assets:  Fixed assets:  Other fixed assets </v>
      </c>
      <c r="N375" s="426" t="str">
        <f t="shared" si="29"/>
        <v>C4113</v>
      </c>
      <c r="O375" s="179" t="str">
        <f t="shared" si="34"/>
        <v xml:space="preserve">C4113:  Holding Gains- Nonfinancial assets:  Fixed assets:  Other fixed assets </v>
      </c>
      <c r="P375" s="179" t="str">
        <f t="shared" si="30"/>
        <v>4113: Holding Gains- Nonfinancial assets: Fixed assets: Other fixed assets</v>
      </c>
    </row>
    <row r="376" spans="1:16" s="550" customFormat="1">
      <c r="B376" s="538"/>
      <c r="C376" s="539"/>
      <c r="D376" s="736">
        <v>41131</v>
      </c>
      <c r="E376" s="540" t="s">
        <v>1811</v>
      </c>
      <c r="H376" s="551"/>
      <c r="I376" s="551"/>
      <c r="J376"/>
      <c r="L376" s="542" t="str">
        <f t="shared" si="28"/>
        <v>A41131</v>
      </c>
      <c r="M376" s="540" t="str">
        <f t="shared" si="27"/>
        <v>A41131:  Holding Gains - Fixed assets:  Other fixed assets</v>
      </c>
      <c r="N376" s="542" t="str">
        <f t="shared" si="29"/>
        <v>C41131</v>
      </c>
      <c r="O376" s="540" t="str">
        <f>N376&amp;":  "&amp;E376</f>
        <v>C41131:  Holding Gains - Fixed assets:  Other fixed assets</v>
      </c>
      <c r="P376" s="540" t="str">
        <f t="shared" si="30"/>
        <v>41131: Holding Gains - Fixed assets: Other fixed assets</v>
      </c>
    </row>
    <row r="377" spans="1:16" ht="15">
      <c r="A377" t="str">
        <f>D364&amp;":  "&amp;E364</f>
        <v>3M3:  Transactions - Memo Item: Debt at market value</v>
      </c>
      <c r="B377" s="204"/>
      <c r="C377" s="204"/>
      <c r="D377" s="736">
        <v>41132</v>
      </c>
      <c r="E377" s="540" t="s">
        <v>1812</v>
      </c>
      <c r="F377" s="550"/>
      <c r="G377" s="550"/>
      <c r="H377" s="551"/>
      <c r="I377" s="551"/>
      <c r="K377" s="550"/>
      <c r="L377" s="542" t="str">
        <f t="shared" si="28"/>
        <v>A41132</v>
      </c>
      <c r="M377" s="540" t="str">
        <f t="shared" si="27"/>
        <v>A41132:  Holding Gains - Fixed assets:  Other fixed assets: Intangible fixed assets</v>
      </c>
      <c r="N377" s="542" t="str">
        <f>"C"&amp;""&amp;D377</f>
        <v>C41132</v>
      </c>
      <c r="O377" s="540" t="str">
        <f>N377&amp;":  "&amp;E377</f>
        <v>C41132:  Holding Gains - Fixed assets:  Other fixed assets: Intangible fixed assets</v>
      </c>
      <c r="P377" s="540" t="str">
        <f t="shared" si="30"/>
        <v>41132: Holding Gains - Fixed assets: Other fixed assets: Intangible fixed assets</v>
      </c>
    </row>
    <row r="378" spans="1:16" s="537" customFormat="1">
      <c r="B378" s="230"/>
      <c r="C378" s="231"/>
      <c r="D378" s="742">
        <v>412</v>
      </c>
      <c r="E378" s="173" t="s">
        <v>389</v>
      </c>
      <c r="F378"/>
      <c r="G378"/>
      <c r="H378" s="174"/>
      <c r="I378" s="174"/>
      <c r="J378"/>
      <c r="K378"/>
      <c r="L378" s="425" t="str">
        <f t="shared" si="28"/>
        <v>A412</v>
      </c>
      <c r="M378" s="173" t="str">
        <f t="shared" si="27"/>
        <v xml:space="preserve">A412:  Holding Gains- Nonfinancial assets:  Inventories </v>
      </c>
      <c r="N378" s="425" t="str">
        <f t="shared" si="29"/>
        <v>C412</v>
      </c>
      <c r="O378" s="173" t="str">
        <f t="shared" si="34"/>
        <v xml:space="preserve">C412:  Holding Gains- Nonfinancial assets:  Inventories </v>
      </c>
      <c r="P378" s="173" t="str">
        <f t="shared" si="30"/>
        <v>412: Holding Gains- Nonfinancial assets: Inventories</v>
      </c>
    </row>
    <row r="379" spans="1:16" s="537" customFormat="1">
      <c r="B379" s="538"/>
      <c r="C379" s="539"/>
      <c r="D379" s="737">
        <v>4121</v>
      </c>
      <c r="E379" s="228" t="s">
        <v>1813</v>
      </c>
      <c r="H379" s="541"/>
      <c r="I379" s="541"/>
      <c r="J379"/>
      <c r="L379" s="431" t="str">
        <f t="shared" ref="L379:L482" si="35">"A"&amp;""&amp;D379</f>
        <v>A4121</v>
      </c>
      <c r="M379" s="228" t="str">
        <f t="shared" si="27"/>
        <v>A4121:  Holding Gains - Inventories: Strategic stocks</v>
      </c>
      <c r="N379" s="431" t="str">
        <f t="shared" ref="N379:N482" si="36">"C"&amp;""&amp;D379</f>
        <v>C4121</v>
      </c>
      <c r="O379" s="228" t="str">
        <f t="shared" si="34"/>
        <v>C4121:  Holding Gains - Inventories: Strategic stocks</v>
      </c>
      <c r="P379" s="228" t="str">
        <f t="shared" si="30"/>
        <v>4121: Holding Gains - Inventories: Strategic stocks</v>
      </c>
    </row>
    <row r="380" spans="1:16" s="550" customFormat="1">
      <c r="B380" s="538"/>
      <c r="C380" s="539"/>
      <c r="D380" s="737">
        <v>4122</v>
      </c>
      <c r="E380" s="540" t="s">
        <v>1814</v>
      </c>
      <c r="F380" s="537"/>
      <c r="G380" s="537"/>
      <c r="H380" s="541"/>
      <c r="I380" s="541"/>
      <c r="J380"/>
      <c r="K380" s="537"/>
      <c r="L380" s="542" t="str">
        <f t="shared" si="35"/>
        <v>A4122</v>
      </c>
      <c r="M380" s="540" t="str">
        <f>L380&amp;":  "&amp;E380</f>
        <v>A4122:  Holding Gains - Inventories: Other inventories</v>
      </c>
      <c r="N380" s="542" t="str">
        <f t="shared" si="36"/>
        <v>C4122</v>
      </c>
      <c r="O380" s="540" t="str">
        <f t="shared" si="34"/>
        <v>C4122:  Holding Gains - Inventories: Other inventories</v>
      </c>
      <c r="P380" s="540" t="str">
        <f t="shared" si="30"/>
        <v>4122: Holding Gains - Inventories: Other inventories</v>
      </c>
    </row>
    <row r="381" spans="1:16" s="550" customFormat="1">
      <c r="B381" s="538"/>
      <c r="C381" s="539"/>
      <c r="D381" s="736">
        <v>41221</v>
      </c>
      <c r="E381" s="540" t="s">
        <v>1815</v>
      </c>
      <c r="H381" s="551"/>
      <c r="I381" s="551"/>
      <c r="J381"/>
      <c r="L381" s="542" t="str">
        <f t="shared" si="35"/>
        <v>A41221</v>
      </c>
      <c r="M381" s="540" t="str">
        <f>L381&amp;":  "&amp;E381</f>
        <v>A41221:  Holding Gains - Inventories: Other inventories: Materials and supplies</v>
      </c>
      <c r="N381" s="542" t="str">
        <f t="shared" si="36"/>
        <v>C41221</v>
      </c>
      <c r="O381" s="540" t="str">
        <f t="shared" si="34"/>
        <v>C41221:  Holding Gains - Inventories: Other inventories: Materials and supplies</v>
      </c>
      <c r="P381" s="540" t="str">
        <f t="shared" si="30"/>
        <v>41221: Holding Gains - Inventories: Other inventories: Materials and supplies</v>
      </c>
    </row>
    <row r="382" spans="1:16" s="550" customFormat="1">
      <c r="B382" s="538"/>
      <c r="C382" s="539"/>
      <c r="D382" s="736">
        <v>41222</v>
      </c>
      <c r="E382" s="540" t="s">
        <v>1816</v>
      </c>
      <c r="H382" s="551"/>
      <c r="I382" s="551"/>
      <c r="J382"/>
      <c r="L382" s="542" t="str">
        <f t="shared" si="35"/>
        <v>A41222</v>
      </c>
      <c r="M382" s="540" t="str">
        <f>L382&amp;":  "&amp;E382</f>
        <v>A41222:  Holding Gains - Inventories: Other inventories: Work in progress</v>
      </c>
      <c r="N382" s="542" t="str">
        <f t="shared" si="36"/>
        <v>C41222</v>
      </c>
      <c r="O382" s="540" t="str">
        <f t="shared" si="34"/>
        <v>C41222:  Holding Gains - Inventories: Other inventories: Work in progress</v>
      </c>
      <c r="P382" s="540" t="str">
        <f t="shared" si="30"/>
        <v>41222: Holding Gains - Inventories: Other inventories: Work in progress</v>
      </c>
    </row>
    <row r="383" spans="1:16" s="550" customFormat="1">
      <c r="B383" s="538"/>
      <c r="C383" s="539"/>
      <c r="D383" s="736">
        <v>41223</v>
      </c>
      <c r="E383" s="540" t="s">
        <v>1817</v>
      </c>
      <c r="H383" s="551"/>
      <c r="I383" s="551"/>
      <c r="J383"/>
      <c r="L383" s="542" t="str">
        <f t="shared" si="35"/>
        <v>A41223</v>
      </c>
      <c r="M383" s="540" t="str">
        <f>L383&amp;":  "&amp;E383</f>
        <v>A41223:  Holding Gains - Inventories: Other inventories: Finished goods</v>
      </c>
      <c r="N383" s="542" t="str">
        <f t="shared" si="36"/>
        <v>C41223</v>
      </c>
      <c r="O383" s="540" t="str">
        <f t="shared" si="34"/>
        <v>C41223:  Holding Gains - Inventories: Other inventories: Finished goods</v>
      </c>
      <c r="P383" s="540" t="str">
        <f t="shared" si="30"/>
        <v>41223: Holding Gains - Inventories: Other inventories: Finished goods</v>
      </c>
    </row>
    <row r="384" spans="1:16" ht="15">
      <c r="A384" t="str">
        <f>D365&amp;":  "&amp;E365</f>
        <v>4:  CHANGE IN NET WORTH: HOLDING GAINS [41 + 42 - 43]</v>
      </c>
      <c r="B384" s="204"/>
      <c r="C384" s="204"/>
      <c r="D384" s="736">
        <v>41224</v>
      </c>
      <c r="E384" s="540" t="s">
        <v>1818</v>
      </c>
      <c r="F384" s="550"/>
      <c r="G384" s="550"/>
      <c r="H384" s="551"/>
      <c r="I384" s="551"/>
      <c r="K384" s="550"/>
      <c r="L384" s="542" t="str">
        <f t="shared" si="35"/>
        <v>A41224</v>
      </c>
      <c r="M384" s="540" t="str">
        <f>L384&amp;":  "&amp;E384</f>
        <v>A41224:  Holding Gains - Inventories: Other inventories: Goods for resale</v>
      </c>
      <c r="N384" s="542" t="str">
        <f t="shared" si="36"/>
        <v>C41224</v>
      </c>
      <c r="O384" s="540" t="str">
        <f t="shared" si="34"/>
        <v>C41224:  Holding Gains - Inventories: Other inventories: Goods for resale</v>
      </c>
      <c r="P384" s="540" t="str">
        <f t="shared" si="30"/>
        <v>41224: Holding Gains - Inventories: Other inventories: Goods for resale</v>
      </c>
    </row>
    <row r="385" spans="1:16" ht="15">
      <c r="A385" t="str">
        <f>D366&amp;":  "&amp;E366</f>
        <v>41:  Holding Gains- Nonfinancial assets [411 + 412 + 413 + 414]</v>
      </c>
      <c r="B385" s="220"/>
      <c r="C385" s="220"/>
      <c r="D385" s="742">
        <v>413</v>
      </c>
      <c r="E385" s="173" t="s">
        <v>390</v>
      </c>
      <c r="H385" s="174"/>
      <c r="I385" s="174"/>
      <c r="L385" s="425" t="str">
        <f t="shared" si="35"/>
        <v>A413</v>
      </c>
      <c r="M385" s="173" t="str">
        <f t="shared" si="27"/>
        <v xml:space="preserve">A413:  Holding Gains- Nonfinancial assets:  Valuables </v>
      </c>
      <c r="N385" s="425" t="str">
        <f t="shared" si="36"/>
        <v>C413</v>
      </c>
      <c r="O385" s="173" t="str">
        <f t="shared" si="34"/>
        <v xml:space="preserve">C413:  Holding Gains- Nonfinancial assets:  Valuables </v>
      </c>
      <c r="P385" s="173" t="str">
        <f t="shared" si="30"/>
        <v>413: Holding Gains- Nonfinancial assets: Valuables</v>
      </c>
    </row>
    <row r="386" spans="1:16">
      <c r="A386" t="str">
        <f>D367&amp;":  "&amp;E367</f>
        <v>411:  Holding Gains- Nonfinancial assets:  Fixed assets [4111 + 4112 + 4113]</v>
      </c>
      <c r="B386" s="181"/>
      <c r="C386" s="181"/>
      <c r="D386" s="742">
        <v>414</v>
      </c>
      <c r="E386" s="173" t="s">
        <v>391</v>
      </c>
      <c r="H386" s="174"/>
      <c r="I386" s="174"/>
      <c r="L386" s="425" t="str">
        <f t="shared" si="35"/>
        <v>A414</v>
      </c>
      <c r="M386" s="173" t="str">
        <f t="shared" si="27"/>
        <v>A414:  Holding Gains- Nonfinancial assets:  Nonproduced assets [4141 + 4142 + 4143 + 4144]</v>
      </c>
      <c r="N386" s="425" t="str">
        <f t="shared" si="36"/>
        <v>C414</v>
      </c>
      <c r="O386" s="173" t="str">
        <f t="shared" si="34"/>
        <v>C414:  Holding Gains- Nonfinancial assets:  Nonproduced assets [4141 + 4142 + 4143 + 4144]</v>
      </c>
      <c r="P386" s="173" t="str">
        <f t="shared" si="30"/>
        <v>414: Holding Gains- Nonfinancial assets: Nonproduced assets [4141 + 4142 + 4143 + 4144]</v>
      </c>
    </row>
    <row r="387" spans="1:16">
      <c r="A387" t="str">
        <f>D371&amp;":  "&amp;E371</f>
        <v>41113:  Holding Gains - Fixed assets: Buildings and structures: Other structures</v>
      </c>
      <c r="B387" s="181"/>
      <c r="C387" s="181"/>
      <c r="D387" s="743">
        <v>4141</v>
      </c>
      <c r="E387" s="179" t="s">
        <v>392</v>
      </c>
      <c r="H387" s="174"/>
      <c r="I387" s="174"/>
      <c r="L387" s="426" t="str">
        <f t="shared" si="35"/>
        <v>A4141</v>
      </c>
      <c r="M387" s="179" t="str">
        <f t="shared" si="27"/>
        <v xml:space="preserve">A4141:  Holding Gains- Nonfinancial assets:  Nonproduced assets:  Land </v>
      </c>
      <c r="N387" s="426" t="str">
        <f t="shared" si="36"/>
        <v>C4141</v>
      </c>
      <c r="O387" s="179" t="str">
        <f t="shared" si="34"/>
        <v xml:space="preserve">C4141:  Holding Gains- Nonfinancial assets:  Nonproduced assets:  Land </v>
      </c>
      <c r="P387" s="179" t="str">
        <f t="shared" si="30"/>
        <v>4141: Holding Gains- Nonfinancial assets: Nonproduced assets: Land</v>
      </c>
    </row>
    <row r="388" spans="1:16">
      <c r="A388" t="str">
        <f>D374&amp;":  "&amp;E374</f>
        <v>41122:  Holding Gains - Fixed assets:  Machinery and equipment: Other equipment</v>
      </c>
      <c r="B388" s="181"/>
      <c r="C388" s="181"/>
      <c r="D388" s="743">
        <v>4142</v>
      </c>
      <c r="E388" s="179" t="s">
        <v>393</v>
      </c>
      <c r="H388" s="174"/>
      <c r="I388" s="174"/>
      <c r="L388" s="426" t="str">
        <f t="shared" si="35"/>
        <v>A4142</v>
      </c>
      <c r="M388" s="179" t="str">
        <f t="shared" si="27"/>
        <v xml:space="preserve">A4142:  Holding Gains- Nonfinancial assets:  Nonproduced assets:  Subsoil assets </v>
      </c>
      <c r="N388" s="426" t="str">
        <f t="shared" si="36"/>
        <v>C4142</v>
      </c>
      <c r="O388" s="179" t="str">
        <f t="shared" si="34"/>
        <v xml:space="preserve">C4142:  Holding Gains- Nonfinancial assets:  Nonproduced assets:  Subsoil assets </v>
      </c>
      <c r="P388" s="179" t="str">
        <f t="shared" si="30"/>
        <v>4142: Holding Gains- Nonfinancial assets: Nonproduced assets: Subsoil assets</v>
      </c>
    </row>
    <row r="389" spans="1:16" ht="15">
      <c r="A389" t="str">
        <f>D377&amp;":  "&amp;E377</f>
        <v>41132:  Holding Gains - Fixed assets:  Other fixed assets: Intangible fixed assets</v>
      </c>
      <c r="B389" s="220"/>
      <c r="C389" s="220"/>
      <c r="D389" s="743">
        <v>4143</v>
      </c>
      <c r="E389" s="179" t="s">
        <v>394</v>
      </c>
      <c r="H389" s="174"/>
      <c r="I389" s="174"/>
      <c r="L389" s="426" t="str">
        <f t="shared" si="35"/>
        <v>A4143</v>
      </c>
      <c r="M389" s="179" t="str">
        <f t="shared" si="27"/>
        <v xml:space="preserve">A4143:  Holding Gains- Nonfinancial assets:  Nonproduced assets:  Other naturally occurring assets </v>
      </c>
      <c r="N389" s="426" t="str">
        <f t="shared" si="36"/>
        <v>C4143</v>
      </c>
      <c r="O389" s="179" t="str">
        <f t="shared" si="34"/>
        <v xml:space="preserve">C4143:  Holding Gains- Nonfinancial assets:  Nonproduced assets:  Other naturally occurring assets </v>
      </c>
      <c r="P389" s="179" t="str">
        <f t="shared" si="30"/>
        <v>4143: Holding Gains- Nonfinancial assets: Nonproduced assets: Other naturally occurring assets</v>
      </c>
    </row>
    <row r="390" spans="1:16" ht="15">
      <c r="A390" t="str">
        <f t="shared" ref="A390:A438" si="37">D384&amp;":  "&amp;E384</f>
        <v>41224:  Holding Gains - Inventories: Other inventories: Goods for resale</v>
      </c>
      <c r="B390" s="220"/>
      <c r="C390" s="220"/>
      <c r="D390" s="743">
        <v>4144</v>
      </c>
      <c r="E390" s="179" t="s">
        <v>395</v>
      </c>
      <c r="H390" s="174"/>
      <c r="I390" s="174"/>
      <c r="L390" s="526" t="str">
        <f t="shared" si="35"/>
        <v>A4144</v>
      </c>
      <c r="M390" s="207" t="str">
        <f t="shared" si="27"/>
        <v xml:space="preserve">A4144:  Holding Gains- Nonfinancial assets:  Nonproduced assets:  Intangible nonproduced assets </v>
      </c>
      <c r="N390" s="526" t="str">
        <f t="shared" si="36"/>
        <v>C4144</v>
      </c>
      <c r="O390" s="207" t="str">
        <f t="shared" si="34"/>
        <v xml:space="preserve">C4144:  Holding Gains- Nonfinancial assets:  Nonproduced assets:  Intangible nonproduced assets </v>
      </c>
      <c r="P390" s="207" t="str">
        <f t="shared" si="30"/>
        <v>4144: Holding Gains- Nonfinancial assets: Nonproduced assets: Intangible nonproduced assets</v>
      </c>
    </row>
    <row r="391" spans="1:16" ht="15">
      <c r="A391" t="str">
        <f t="shared" si="37"/>
        <v xml:space="preserve">413:  Holding Gains- Nonfinancial assets:  Valuables </v>
      </c>
      <c r="B391" s="220"/>
      <c r="C391" s="220"/>
      <c r="D391" s="744">
        <v>42</v>
      </c>
      <c r="E391" s="197" t="s">
        <v>396</v>
      </c>
      <c r="H391" s="174"/>
      <c r="I391" s="174"/>
      <c r="L391" s="427" t="str">
        <f t="shared" si="35"/>
        <v>A42</v>
      </c>
      <c r="M391" s="200" t="str">
        <f t="shared" si="27"/>
        <v xml:space="preserve">A42:  Holding Gains- Financial assets [421+422+423] </v>
      </c>
      <c r="N391" s="427" t="str">
        <f t="shared" si="36"/>
        <v>C42</v>
      </c>
      <c r="O391" s="200" t="str">
        <f t="shared" si="34"/>
        <v xml:space="preserve">C42:  Holding Gains- Financial assets [421+422+423] </v>
      </c>
      <c r="P391" s="200" t="str">
        <f t="shared" si="30"/>
        <v>42: Holding Gains- Financial assets [421+422+423]</v>
      </c>
    </row>
    <row r="392" spans="1:16">
      <c r="A392" t="str">
        <f t="shared" si="37"/>
        <v>414:  Holding Gains- Nonfinancial assets:  Nonproduced assets [4141 + 4142 + 4143 + 4144]</v>
      </c>
      <c r="B392" s="181"/>
      <c r="C392" s="181"/>
      <c r="D392" s="745">
        <v>4201</v>
      </c>
      <c r="E392" s="224" t="s">
        <v>468</v>
      </c>
      <c r="H392" s="174"/>
      <c r="I392" s="174"/>
      <c r="L392" s="430" t="str">
        <f t="shared" si="35"/>
        <v>A4201</v>
      </c>
      <c r="M392" s="224" t="str">
        <f t="shared" si="27"/>
        <v xml:space="preserve">A4201:  Holding Gains- Financial assets:  Monetary gold and SDRs </v>
      </c>
      <c r="N392" s="430" t="str">
        <f t="shared" si="36"/>
        <v>C4201</v>
      </c>
      <c r="O392" s="224" t="str">
        <f t="shared" si="34"/>
        <v xml:space="preserve">C4201:  Holding Gains- Financial assets:  Monetary gold and SDRs </v>
      </c>
      <c r="P392" s="224" t="str">
        <f t="shared" si="30"/>
        <v>4201: Holding Gains- Financial assets: Monetary gold and SDRs</v>
      </c>
    </row>
    <row r="393" spans="1:16">
      <c r="A393" t="str">
        <f t="shared" si="37"/>
        <v xml:space="preserve">4141:  Holding Gains- Nonfinancial assets:  Nonproduced assets:  Land </v>
      </c>
      <c r="B393" s="181"/>
      <c r="C393" s="181"/>
      <c r="D393" s="745">
        <v>4202</v>
      </c>
      <c r="E393" s="224" t="s">
        <v>397</v>
      </c>
      <c r="H393" s="174"/>
      <c r="I393" s="174"/>
      <c r="L393" s="430" t="str">
        <f t="shared" si="35"/>
        <v>A4202</v>
      </c>
      <c r="M393" s="224" t="str">
        <f t="shared" si="27"/>
        <v xml:space="preserve">A4202:  Holding Gains- Financial assets:  Currency and deposits [4212+4222] </v>
      </c>
      <c r="N393" s="430" t="str">
        <f t="shared" si="36"/>
        <v>C4202</v>
      </c>
      <c r="O393" s="224" t="str">
        <f t="shared" si="34"/>
        <v xml:space="preserve">C4202:  Holding Gains- Financial assets:  Currency and deposits [4212+4222] </v>
      </c>
      <c r="P393" s="224" t="str">
        <f t="shared" si="30"/>
        <v>4202: Holding Gains- Financial assets: Currency and deposits [4212+4222]</v>
      </c>
    </row>
    <row r="394" spans="1:16">
      <c r="A394" t="str">
        <f t="shared" si="37"/>
        <v xml:space="preserve">4142:  Holding Gains- Nonfinancial assets:  Nonproduced assets:  Subsoil assets </v>
      </c>
      <c r="B394" s="181"/>
      <c r="C394" s="181"/>
      <c r="D394" s="745">
        <v>4203</v>
      </c>
      <c r="E394" s="224" t="s">
        <v>398</v>
      </c>
      <c r="H394" s="174"/>
      <c r="I394" s="174"/>
      <c r="L394" s="430" t="str">
        <f t="shared" si="35"/>
        <v>A4203</v>
      </c>
      <c r="M394" s="224" t="str">
        <f t="shared" si="27"/>
        <v xml:space="preserve">A4203:  Holding Gains- Financial assets:  Securities other than shares [4213+4223] </v>
      </c>
      <c r="N394" s="430" t="str">
        <f t="shared" si="36"/>
        <v>C4203</v>
      </c>
      <c r="O394" s="224" t="str">
        <f t="shared" si="34"/>
        <v xml:space="preserve">C4203:  Holding Gains- Financial assets:  Securities other than shares [4213+4223] </v>
      </c>
      <c r="P394" s="224" t="str">
        <f t="shared" si="30"/>
        <v>4203: Holding Gains- Financial assets: Securities other than shares [4213+4223]</v>
      </c>
    </row>
    <row r="395" spans="1:16">
      <c r="A395" t="str">
        <f t="shared" si="37"/>
        <v xml:space="preserve">4143:  Holding Gains- Nonfinancial assets:  Nonproduced assets:  Other naturally occurring assets </v>
      </c>
      <c r="B395" s="181"/>
      <c r="C395" s="181"/>
      <c r="D395" s="745">
        <v>4204</v>
      </c>
      <c r="E395" s="224" t="s">
        <v>399</v>
      </c>
      <c r="H395" s="174"/>
      <c r="I395" s="174"/>
      <c r="L395" s="430" t="str">
        <f t="shared" si="35"/>
        <v>A4204</v>
      </c>
      <c r="M395" s="224" t="str">
        <f t="shared" si="27"/>
        <v xml:space="preserve">A4204:  Holding Gains- Financial assets:  Loans [4214+4224] </v>
      </c>
      <c r="N395" s="430" t="str">
        <f t="shared" si="36"/>
        <v>C4204</v>
      </c>
      <c r="O395" s="224" t="str">
        <f t="shared" si="34"/>
        <v xml:space="preserve">C4204:  Holding Gains- Financial assets:  Loans [4214+4224] </v>
      </c>
      <c r="P395" s="224" t="str">
        <f t="shared" si="30"/>
        <v>4204: Holding Gains- Financial assets: Loans [4214+4224]</v>
      </c>
    </row>
    <row r="396" spans="1:16" ht="15">
      <c r="A396" t="str">
        <f t="shared" si="37"/>
        <v xml:space="preserve">4144:  Holding Gains- Nonfinancial assets:  Nonproduced assets:  Intangible nonproduced assets </v>
      </c>
      <c r="B396" s="204"/>
      <c r="C396" s="204"/>
      <c r="D396" s="745">
        <v>4205</v>
      </c>
      <c r="E396" s="224" t="s">
        <v>400</v>
      </c>
      <c r="H396" s="174"/>
      <c r="I396" s="174"/>
      <c r="L396" s="430" t="str">
        <f t="shared" si="35"/>
        <v>A4205</v>
      </c>
      <c r="M396" s="224" t="str">
        <f t="shared" si="27"/>
        <v xml:space="preserve">A4205:  Holding Gains- Financial assets:  Shares and other equity [4215+4225] </v>
      </c>
      <c r="N396" s="430" t="str">
        <f t="shared" si="36"/>
        <v>C4205</v>
      </c>
      <c r="O396" s="224" t="str">
        <f t="shared" si="34"/>
        <v xml:space="preserve">C4205:  Holding Gains- Financial assets:  Shares and other equity [4215+4225] </v>
      </c>
      <c r="P396" s="224" t="str">
        <f t="shared" si="30"/>
        <v>4205: Holding Gains- Financial assets: Shares and other equity [4215+4225]</v>
      </c>
    </row>
    <row r="397" spans="1:16">
      <c r="A397" t="str">
        <f t="shared" si="37"/>
        <v xml:space="preserve">42:  Holding Gains- Financial assets [421+422+423] </v>
      </c>
      <c r="B397" s="181"/>
      <c r="C397" s="181"/>
      <c r="D397" s="745">
        <v>4206</v>
      </c>
      <c r="E397" s="224" t="s">
        <v>401</v>
      </c>
      <c r="H397" s="174"/>
      <c r="I397" s="174"/>
      <c r="L397" s="430" t="str">
        <f t="shared" si="35"/>
        <v>A4206</v>
      </c>
      <c r="M397" s="224" t="str">
        <f t="shared" si="27"/>
        <v xml:space="preserve">A4206:  Holding Gains- Financial assets:  Insurance technical reserves [4216+4226] </v>
      </c>
      <c r="N397" s="430" t="str">
        <f t="shared" si="36"/>
        <v>C4206</v>
      </c>
      <c r="O397" s="224" t="str">
        <f t="shared" si="34"/>
        <v xml:space="preserve">C4206:  Holding Gains- Financial assets:  Insurance technical reserves [4216+4226] </v>
      </c>
      <c r="P397" s="224" t="str">
        <f t="shared" ref="P397:P463" si="38">RIGHT(TRIM(M397),LEN(TRIM(M397))-1)</f>
        <v>4206: Holding Gains- Financial assets: Insurance technical reserves [4216+4226]</v>
      </c>
    </row>
    <row r="398" spans="1:16">
      <c r="A398" t="str">
        <f t="shared" si="37"/>
        <v xml:space="preserve">4201:  Holding Gains- Financial assets:  Monetary gold and SDRs </v>
      </c>
      <c r="B398" s="181"/>
      <c r="C398" s="181"/>
      <c r="D398" s="745">
        <v>4207</v>
      </c>
      <c r="E398" s="224" t="s">
        <v>402</v>
      </c>
      <c r="H398" s="174"/>
      <c r="I398" s="174"/>
      <c r="L398" s="430" t="str">
        <f t="shared" si="35"/>
        <v>A4207</v>
      </c>
      <c r="M398" s="224" t="str">
        <f t="shared" si="27"/>
        <v xml:space="preserve">A4207:  Holding Gains- Financial assets:  Financial derivatives [4217+4227] </v>
      </c>
      <c r="N398" s="430" t="str">
        <f t="shared" si="36"/>
        <v>C4207</v>
      </c>
      <c r="O398" s="224" t="str">
        <f t="shared" si="34"/>
        <v xml:space="preserve">C4207:  Holding Gains- Financial assets:  Financial derivatives [4217+4227] </v>
      </c>
      <c r="P398" s="224" t="str">
        <f t="shared" si="38"/>
        <v>4207: Holding Gains- Financial assets: Financial derivatives [4217+4227]</v>
      </c>
    </row>
    <row r="399" spans="1:16">
      <c r="A399" t="str">
        <f t="shared" si="37"/>
        <v xml:space="preserve">4202:  Holding Gains- Financial assets:  Currency and deposits [4212+4222] </v>
      </c>
      <c r="B399" s="181"/>
      <c r="C399" s="181"/>
      <c r="D399" s="745">
        <v>4208</v>
      </c>
      <c r="E399" s="224" t="s">
        <v>403</v>
      </c>
      <c r="H399" s="174"/>
      <c r="I399" s="174"/>
      <c r="L399" s="430" t="str">
        <f t="shared" si="35"/>
        <v>A4208</v>
      </c>
      <c r="M399" s="224" t="str">
        <f t="shared" si="27"/>
        <v xml:space="preserve">A4208:  Holding Gains- Financial assets:  Other accounts receivable [4218+4228] </v>
      </c>
      <c r="N399" s="430" t="str">
        <f t="shared" si="36"/>
        <v>C4208</v>
      </c>
      <c r="O399" s="224" t="str">
        <f t="shared" si="34"/>
        <v xml:space="preserve">C4208:  Holding Gains- Financial assets:  Other accounts receivable [4218+4228] </v>
      </c>
      <c r="P399" s="224" t="str">
        <f t="shared" si="38"/>
        <v>4208: Holding Gains- Financial assets: Other accounts receivable [4218+4228]</v>
      </c>
    </row>
    <row r="400" spans="1:16">
      <c r="A400" t="str">
        <f t="shared" si="37"/>
        <v xml:space="preserve">4203:  Holding Gains- Financial assets:  Securities other than shares [4213+4223] </v>
      </c>
      <c r="B400" s="181"/>
      <c r="C400" s="181"/>
      <c r="D400" s="742">
        <v>421</v>
      </c>
      <c r="E400" s="173" t="s">
        <v>404</v>
      </c>
      <c r="H400" s="174"/>
      <c r="I400" s="174"/>
      <c r="L400" s="425" t="str">
        <f t="shared" si="35"/>
        <v>A421</v>
      </c>
      <c r="M400" s="173" t="str">
        <f t="shared" si="27"/>
        <v>A421:  Holding Gains- Financial assets:  Domestic [4212 + 4213 + 4214 + 4215 + 4216 + 4217 + 4218]</v>
      </c>
      <c r="N400" s="425" t="str">
        <f t="shared" si="36"/>
        <v>C421</v>
      </c>
      <c r="O400" s="173" t="str">
        <f t="shared" si="34"/>
        <v>C421:  Holding Gains- Financial assets:  Domestic [4212 + 4213 + 4214 + 4215 + 4216 + 4217 + 4218]</v>
      </c>
      <c r="P400" s="173" t="str">
        <f t="shared" si="38"/>
        <v>421: Holding Gains- Financial assets: Domestic [4212 + 4213 + 4214 + 4215 + 4216 + 4217 + 4218]</v>
      </c>
    </row>
    <row r="401" spans="1:16">
      <c r="A401" t="str">
        <f t="shared" si="37"/>
        <v xml:space="preserve">4204:  Holding Gains- Financial assets:  Loans [4214+4224] </v>
      </c>
      <c r="B401" s="181"/>
      <c r="C401" s="181"/>
      <c r="D401" s="743">
        <v>4212</v>
      </c>
      <c r="E401" s="179" t="s">
        <v>453</v>
      </c>
      <c r="H401" s="174"/>
      <c r="I401" s="174"/>
      <c r="L401" s="426" t="str">
        <f t="shared" si="35"/>
        <v>A4212</v>
      </c>
      <c r="M401" s="179" t="str">
        <f t="shared" si="27"/>
        <v xml:space="preserve">A4212:  Holding Gains- Financial assets:  Domestic - Currency and deposits </v>
      </c>
      <c r="N401" s="426" t="str">
        <f t="shared" si="36"/>
        <v>C4212</v>
      </c>
      <c r="O401" s="179" t="str">
        <f t="shared" si="34"/>
        <v xml:space="preserve">C4212:  Holding Gains- Financial assets:  Domestic - Currency and deposits </v>
      </c>
      <c r="P401" s="179" t="str">
        <f t="shared" si="38"/>
        <v>4212: Holding Gains- Financial assets: Domestic - Currency and deposits</v>
      </c>
    </row>
    <row r="402" spans="1:16">
      <c r="A402" t="str">
        <f t="shared" si="37"/>
        <v xml:space="preserve">4205:  Holding Gains- Financial assets:  Shares and other equity [4215+4225] </v>
      </c>
      <c r="B402" s="181"/>
      <c r="C402" s="181"/>
      <c r="D402" s="743">
        <v>4213</v>
      </c>
      <c r="E402" s="179" t="s">
        <v>454</v>
      </c>
      <c r="H402" s="174"/>
      <c r="I402" s="174"/>
      <c r="L402" s="426" t="str">
        <f t="shared" si="35"/>
        <v>A4213</v>
      </c>
      <c r="M402" s="179" t="str">
        <f t="shared" si="27"/>
        <v xml:space="preserve">A4213:  Holding Gains- Financial assets:  Domestic - Securities other than shares </v>
      </c>
      <c r="N402" s="426" t="str">
        <f t="shared" si="36"/>
        <v>C4213</v>
      </c>
      <c r="O402" s="179" t="str">
        <f t="shared" si="34"/>
        <v xml:space="preserve">C4213:  Holding Gains- Financial assets:  Domestic - Securities other than shares </v>
      </c>
      <c r="P402" s="179" t="str">
        <f t="shared" si="38"/>
        <v>4213: Holding Gains- Financial assets: Domestic - Securities other than shares</v>
      </c>
    </row>
    <row r="403" spans="1:16">
      <c r="A403" t="str">
        <f t="shared" si="37"/>
        <v xml:space="preserve">4206:  Holding Gains- Financial assets:  Insurance technical reserves [4216+4226] </v>
      </c>
      <c r="B403" s="181"/>
      <c r="C403" s="181"/>
      <c r="D403" s="743">
        <v>4214</v>
      </c>
      <c r="E403" s="179" t="s">
        <v>455</v>
      </c>
      <c r="H403" s="174"/>
      <c r="I403" s="174"/>
      <c r="L403" s="426" t="str">
        <f t="shared" si="35"/>
        <v>A4214</v>
      </c>
      <c r="M403" s="179" t="str">
        <f t="shared" si="27"/>
        <v xml:space="preserve">A4214:  Holding Gains- Financial assets:  Domestic - Loans </v>
      </c>
      <c r="N403" s="426" t="str">
        <f t="shared" si="36"/>
        <v>C4214</v>
      </c>
      <c r="O403" s="179" t="str">
        <f t="shared" si="34"/>
        <v xml:space="preserve">C4214:  Holding Gains- Financial assets:  Domestic - Loans </v>
      </c>
      <c r="P403" s="179" t="str">
        <f t="shared" si="38"/>
        <v>4214: Holding Gains- Financial assets: Domestic - Loans</v>
      </c>
    </row>
    <row r="404" spans="1:16" ht="15">
      <c r="A404" t="str">
        <f t="shared" si="37"/>
        <v xml:space="preserve">4207:  Holding Gains- Financial assets:  Financial derivatives [4217+4227] </v>
      </c>
      <c r="B404" s="220"/>
      <c r="C404" s="220"/>
      <c r="D404" s="743">
        <v>4215</v>
      </c>
      <c r="E404" s="179" t="s">
        <v>456</v>
      </c>
      <c r="H404" s="174"/>
      <c r="I404" s="174"/>
      <c r="L404" s="426" t="str">
        <f t="shared" si="35"/>
        <v>A4215</v>
      </c>
      <c r="M404" s="179" t="str">
        <f t="shared" si="27"/>
        <v xml:space="preserve">A4215:  Holding Gains- Financial assets:  Domestic - Shares and other equity </v>
      </c>
      <c r="N404" s="426" t="str">
        <f t="shared" si="36"/>
        <v>C4215</v>
      </c>
      <c r="O404" s="179" t="str">
        <f t="shared" si="34"/>
        <v xml:space="preserve">C4215:  Holding Gains- Financial assets:  Domestic - Shares and other equity </v>
      </c>
      <c r="P404" s="179" t="str">
        <f t="shared" si="38"/>
        <v>4215: Holding Gains- Financial assets: Domestic - Shares and other equity</v>
      </c>
    </row>
    <row r="405" spans="1:16">
      <c r="A405" t="str">
        <f t="shared" si="37"/>
        <v xml:space="preserve">4208:  Holding Gains- Financial assets:  Other accounts receivable [4218+4228] </v>
      </c>
      <c r="B405" s="181"/>
      <c r="C405" s="181"/>
      <c r="D405" s="743">
        <v>4216</v>
      </c>
      <c r="E405" s="179" t="s">
        <v>457</v>
      </c>
      <c r="H405" s="174"/>
      <c r="I405" s="174"/>
      <c r="L405" s="426" t="str">
        <f t="shared" si="35"/>
        <v>A4216</v>
      </c>
      <c r="M405" s="179" t="str">
        <f t="shared" si="27"/>
        <v xml:space="preserve">A4216:  Holding Gains- Financial assets:  Domestic - Insurance technical reserves </v>
      </c>
      <c r="N405" s="426" t="str">
        <f t="shared" si="36"/>
        <v>C4216</v>
      </c>
      <c r="O405" s="179" t="str">
        <f t="shared" si="34"/>
        <v xml:space="preserve">C4216:  Holding Gains- Financial assets:  Domestic - Insurance technical reserves </v>
      </c>
      <c r="P405" s="179" t="str">
        <f t="shared" si="38"/>
        <v>4216: Holding Gains- Financial assets: Domestic - Insurance technical reserves</v>
      </c>
    </row>
    <row r="406" spans="1:16">
      <c r="A406" t="str">
        <f t="shared" si="37"/>
        <v>421:  Holding Gains- Financial assets:  Domestic [4212 + 4213 + 4214 + 4215 + 4216 + 4217 + 4218]</v>
      </c>
      <c r="B406" s="181"/>
      <c r="C406" s="181"/>
      <c r="D406" s="743">
        <v>4217</v>
      </c>
      <c r="E406" s="179" t="s">
        <v>458</v>
      </c>
      <c r="H406" s="174"/>
      <c r="I406" s="174"/>
      <c r="L406" s="426" t="str">
        <f t="shared" si="35"/>
        <v>A4217</v>
      </c>
      <c r="M406" s="179" t="str">
        <f t="shared" si="27"/>
        <v xml:space="preserve">A4217:  Holding Gains- Financial assets:  Domestic - Financial derivatives </v>
      </c>
      <c r="N406" s="426" t="str">
        <f t="shared" si="36"/>
        <v>C4217</v>
      </c>
      <c r="O406" s="179" t="str">
        <f t="shared" si="34"/>
        <v xml:space="preserve">C4217:  Holding Gains- Financial assets:  Domestic - Financial derivatives </v>
      </c>
      <c r="P406" s="179" t="str">
        <f t="shared" si="38"/>
        <v>4217: Holding Gains- Financial assets: Domestic - Financial derivatives</v>
      </c>
    </row>
    <row r="407" spans="1:16">
      <c r="A407" t="str">
        <f t="shared" si="37"/>
        <v xml:space="preserve">4212:  Holding Gains- Financial assets:  Domestic - Currency and deposits </v>
      </c>
      <c r="B407" s="181"/>
      <c r="C407" s="181"/>
      <c r="D407" s="743">
        <v>4218</v>
      </c>
      <c r="E407" s="179" t="s">
        <v>459</v>
      </c>
      <c r="H407" s="174"/>
      <c r="I407" s="174"/>
      <c r="L407" s="426" t="str">
        <f t="shared" si="35"/>
        <v>A4218</v>
      </c>
      <c r="M407" s="179" t="str">
        <f t="shared" si="27"/>
        <v xml:space="preserve">A4218:  Holding Gains- Financial assets:  Domestic - Other accounts receivable </v>
      </c>
      <c r="N407" s="426" t="str">
        <f t="shared" si="36"/>
        <v>C4218</v>
      </c>
      <c r="O407" s="179" t="str">
        <f t="shared" si="34"/>
        <v xml:space="preserve">C4218:  Holding Gains- Financial assets:  Domestic - Other accounts receivable </v>
      </c>
      <c r="P407" s="179" t="str">
        <f t="shared" si="38"/>
        <v>4218: Holding Gains- Financial assets: Domestic - Other accounts receivable</v>
      </c>
    </row>
    <row r="408" spans="1:16">
      <c r="A408" t="str">
        <f t="shared" si="37"/>
        <v xml:space="preserve">4213:  Holding Gains- Financial assets:  Domestic - Securities other than shares </v>
      </c>
      <c r="B408" s="181"/>
      <c r="C408" s="181"/>
      <c r="D408" s="742">
        <v>422</v>
      </c>
      <c r="E408" s="173" t="s">
        <v>460</v>
      </c>
      <c r="H408" s="174"/>
      <c r="I408" s="174"/>
      <c r="L408" s="425" t="str">
        <f t="shared" si="35"/>
        <v>A422</v>
      </c>
      <c r="M408" s="173" t="str">
        <f t="shared" si="27"/>
        <v>A422:  Holding Gains- Financial assets:  Foreign -  [4222 + 4223 + 4224 + 4225 + 4226 + 4227 + 4228]</v>
      </c>
      <c r="N408" s="425" t="str">
        <f t="shared" si="36"/>
        <v>C422</v>
      </c>
      <c r="O408" s="173" t="str">
        <f t="shared" si="34"/>
        <v>C422:  Holding Gains- Financial assets:  Foreign -  [4222 + 4223 + 4224 + 4225 + 4226 + 4227 + 4228]</v>
      </c>
      <c r="P408" s="173" t="str">
        <f t="shared" si="38"/>
        <v>422: Holding Gains- Financial assets: Foreign - [4222 + 4223 + 4224 + 4225 + 4226 + 4227 + 4228]</v>
      </c>
    </row>
    <row r="409" spans="1:16">
      <c r="A409" t="str">
        <f t="shared" si="37"/>
        <v xml:space="preserve">4214:  Holding Gains- Financial assets:  Domestic - Loans </v>
      </c>
      <c r="B409" s="181"/>
      <c r="C409" s="181"/>
      <c r="D409" s="743">
        <v>4221</v>
      </c>
      <c r="E409" s="179" t="s">
        <v>2378</v>
      </c>
      <c r="H409" s="174"/>
      <c r="I409" s="174"/>
      <c r="L409" s="426" t="str">
        <f t="shared" si="35"/>
        <v>A4221</v>
      </c>
      <c r="M409" s="179" t="str">
        <f t="shared" si="27"/>
        <v>A4221:  Holding Gains- Financial assets:  Foreign - Monetary gold and SDRs</v>
      </c>
      <c r="N409" s="426" t="str">
        <f t="shared" si="36"/>
        <v>C4221</v>
      </c>
      <c r="O409" s="179" t="str">
        <f t="shared" si="34"/>
        <v>C4221:  Holding Gains- Financial assets:  Foreign - Monetary gold and SDRs</v>
      </c>
      <c r="P409" s="179" t="str">
        <f t="shared" si="38"/>
        <v>4221: Holding Gains- Financial assets: Foreign - Monetary gold and SDRs</v>
      </c>
    </row>
    <row r="410" spans="1:16">
      <c r="A410" t="str">
        <f t="shared" si="37"/>
        <v xml:space="preserve">4215:  Holding Gains- Financial assets:  Domestic - Shares and other equity </v>
      </c>
      <c r="B410" s="181"/>
      <c r="C410" s="181"/>
      <c r="D410" s="743">
        <v>4222</v>
      </c>
      <c r="E410" s="179" t="s">
        <v>461</v>
      </c>
      <c r="H410" s="174"/>
      <c r="I410" s="174"/>
      <c r="L410" s="426" t="str">
        <f t="shared" si="35"/>
        <v>A4222</v>
      </c>
      <c r="M410" s="179" t="str">
        <f t="shared" si="27"/>
        <v xml:space="preserve">A4222:  Holding Gains- Financial assets:  Foreign - Currency and deposits </v>
      </c>
      <c r="N410" s="426" t="str">
        <f t="shared" si="36"/>
        <v>C4222</v>
      </c>
      <c r="O410" s="179" t="str">
        <f t="shared" si="34"/>
        <v xml:space="preserve">C4222:  Holding Gains- Financial assets:  Foreign - Currency and deposits </v>
      </c>
      <c r="P410" s="179" t="str">
        <f t="shared" si="38"/>
        <v>4222: Holding Gains- Financial assets: Foreign - Currency and deposits</v>
      </c>
    </row>
    <row r="411" spans="1:16">
      <c r="A411" t="str">
        <f t="shared" si="37"/>
        <v xml:space="preserve">4216:  Holding Gains- Financial assets:  Domestic - Insurance technical reserves </v>
      </c>
      <c r="B411" s="181"/>
      <c r="C411" s="181"/>
      <c r="D411" s="743">
        <v>4223</v>
      </c>
      <c r="E411" s="179" t="s">
        <v>462</v>
      </c>
      <c r="H411" s="174"/>
      <c r="I411" s="174"/>
      <c r="L411" s="426" t="str">
        <f t="shared" si="35"/>
        <v>A4223</v>
      </c>
      <c r="M411" s="179" t="str">
        <f t="shared" si="27"/>
        <v xml:space="preserve">A4223:  Holding Gains- Financial assets:  Foreign - Securities other than shares </v>
      </c>
      <c r="N411" s="426" t="str">
        <f t="shared" si="36"/>
        <v>C4223</v>
      </c>
      <c r="O411" s="179" t="str">
        <f t="shared" si="34"/>
        <v xml:space="preserve">C4223:  Holding Gains- Financial assets:  Foreign - Securities other than shares </v>
      </c>
      <c r="P411" s="179" t="str">
        <f t="shared" si="38"/>
        <v>4223: Holding Gains- Financial assets: Foreign - Securities other than shares</v>
      </c>
    </row>
    <row r="412" spans="1:16" ht="15">
      <c r="A412" t="str">
        <f t="shared" si="37"/>
        <v xml:space="preserve">4217:  Holding Gains- Financial assets:  Domestic - Financial derivatives </v>
      </c>
      <c r="B412" s="220"/>
      <c r="C412" s="220"/>
      <c r="D412" s="743">
        <v>4224</v>
      </c>
      <c r="E412" s="179" t="s">
        <v>463</v>
      </c>
      <c r="H412" s="174"/>
      <c r="I412" s="174"/>
      <c r="L412" s="426" t="str">
        <f t="shared" si="35"/>
        <v>A4224</v>
      </c>
      <c r="M412" s="179" t="str">
        <f t="shared" si="27"/>
        <v xml:space="preserve">A4224:  Holding Gains- Financial assets:  Foreign - Loans </v>
      </c>
      <c r="N412" s="426" t="str">
        <f t="shared" si="36"/>
        <v>C4224</v>
      </c>
      <c r="O412" s="179" t="str">
        <f t="shared" si="34"/>
        <v xml:space="preserve">C4224:  Holding Gains- Financial assets:  Foreign - Loans </v>
      </c>
      <c r="P412" s="179" t="str">
        <f t="shared" si="38"/>
        <v>4224: Holding Gains- Financial assets: Foreign - Loans</v>
      </c>
    </row>
    <row r="413" spans="1:16">
      <c r="A413" t="str">
        <f t="shared" si="37"/>
        <v xml:space="preserve">4218:  Holding Gains- Financial assets:  Domestic - Other accounts receivable </v>
      </c>
      <c r="B413" s="181"/>
      <c r="C413" s="181"/>
      <c r="D413" s="743">
        <v>4225</v>
      </c>
      <c r="E413" s="179" t="s">
        <v>464</v>
      </c>
      <c r="H413" s="174"/>
      <c r="I413" s="174"/>
      <c r="L413" s="426" t="str">
        <f t="shared" si="35"/>
        <v>A4225</v>
      </c>
      <c r="M413" s="179" t="str">
        <f t="shared" si="27"/>
        <v xml:space="preserve">A4225:  Holding Gains- Financial assets:  Foreign - Shares and other equity </v>
      </c>
      <c r="N413" s="426" t="str">
        <f t="shared" si="36"/>
        <v>C4225</v>
      </c>
      <c r="O413" s="179" t="str">
        <f t="shared" si="34"/>
        <v xml:space="preserve">C4225:  Holding Gains- Financial assets:  Foreign - Shares and other equity </v>
      </c>
      <c r="P413" s="179" t="str">
        <f t="shared" si="38"/>
        <v>4225: Holding Gains- Financial assets: Foreign - Shares and other equity</v>
      </c>
    </row>
    <row r="414" spans="1:16">
      <c r="A414" t="str">
        <f t="shared" si="37"/>
        <v>422:  Holding Gains- Financial assets:  Foreign -  [4222 + 4223 + 4224 + 4225 + 4226 + 4227 + 4228]</v>
      </c>
      <c r="B414" s="181"/>
      <c r="C414" s="181"/>
      <c r="D414" s="743">
        <v>4226</v>
      </c>
      <c r="E414" s="179" t="s">
        <v>465</v>
      </c>
      <c r="H414" s="174"/>
      <c r="I414" s="174"/>
      <c r="L414" s="426" t="str">
        <f t="shared" si="35"/>
        <v>A4226</v>
      </c>
      <c r="M414" s="179" t="str">
        <f t="shared" si="27"/>
        <v xml:space="preserve">A4226:  Holding Gains- Financial assets:  Foreign - Insurance technical reserves </v>
      </c>
      <c r="N414" s="426" t="str">
        <f t="shared" si="36"/>
        <v>C4226</v>
      </c>
      <c r="O414" s="179" t="str">
        <f t="shared" si="34"/>
        <v xml:space="preserve">C4226:  Holding Gains- Financial assets:  Foreign - Insurance technical reserves </v>
      </c>
      <c r="P414" s="179" t="str">
        <f t="shared" si="38"/>
        <v>4226: Holding Gains- Financial assets: Foreign - Insurance technical reserves</v>
      </c>
    </row>
    <row r="415" spans="1:16">
      <c r="A415" t="str">
        <f t="shared" si="37"/>
        <v>4221:  Holding Gains- Financial assets:  Foreign - Monetary gold and SDRs</v>
      </c>
      <c r="B415" s="181"/>
      <c r="C415" s="181"/>
      <c r="D415" s="743">
        <v>4227</v>
      </c>
      <c r="E415" s="179" t="s">
        <v>466</v>
      </c>
      <c r="H415" s="174"/>
      <c r="I415" s="174"/>
      <c r="L415" s="426" t="str">
        <f t="shared" si="35"/>
        <v>A4227</v>
      </c>
      <c r="M415" s="179" t="str">
        <f t="shared" si="27"/>
        <v xml:space="preserve">A4227:  Holding Gains- Financial assets:  Foreign - Financial derivatives </v>
      </c>
      <c r="N415" s="426" t="str">
        <f t="shared" si="36"/>
        <v>C4227</v>
      </c>
      <c r="O415" s="179" t="str">
        <f t="shared" si="34"/>
        <v xml:space="preserve">C4227:  Holding Gains- Financial assets:  Foreign - Financial derivatives </v>
      </c>
      <c r="P415" s="179" t="str">
        <f t="shared" si="38"/>
        <v>4227: Holding Gains- Financial assets: Foreign - Financial derivatives</v>
      </c>
    </row>
    <row r="416" spans="1:16">
      <c r="A416" t="str">
        <f t="shared" si="37"/>
        <v xml:space="preserve">4222:  Holding Gains- Financial assets:  Foreign - Currency and deposits </v>
      </c>
      <c r="B416" s="181"/>
      <c r="C416" s="181"/>
      <c r="D416" s="743">
        <v>4228</v>
      </c>
      <c r="E416" s="179" t="s">
        <v>467</v>
      </c>
      <c r="H416" s="174"/>
      <c r="I416" s="174"/>
      <c r="L416" s="426" t="str">
        <f t="shared" si="35"/>
        <v>A4228</v>
      </c>
      <c r="M416" s="179" t="str">
        <f t="shared" si="27"/>
        <v xml:space="preserve">A4228:  Holding Gains- Financial assets:  Foreign - Other accounts receivable </v>
      </c>
      <c r="N416" s="426" t="str">
        <f t="shared" si="36"/>
        <v>C4228</v>
      </c>
      <c r="O416" s="179" t="str">
        <f t="shared" si="34"/>
        <v xml:space="preserve">C4228:  Holding Gains- Financial assets:  Foreign - Other accounts receivable </v>
      </c>
      <c r="P416" s="179" t="str">
        <f t="shared" si="38"/>
        <v>4228: Holding Gains- Financial assets: Foreign - Other accounts receivable</v>
      </c>
    </row>
    <row r="417" spans="1:16">
      <c r="A417" t="str">
        <f t="shared" si="37"/>
        <v xml:space="preserve">4223:  Holding Gains- Financial assets:  Foreign - Securities other than shares </v>
      </c>
      <c r="B417" s="181"/>
      <c r="C417" s="181"/>
      <c r="D417" s="744">
        <v>43</v>
      </c>
      <c r="E417" s="197" t="s">
        <v>469</v>
      </c>
      <c r="H417" s="174"/>
      <c r="I417" s="174"/>
      <c r="L417" s="427" t="str">
        <f t="shared" si="35"/>
        <v>A43</v>
      </c>
      <c r="M417" s="200" t="str">
        <f t="shared" si="27"/>
        <v xml:space="preserve">A43:  Holding Gains- Liabilities [431+432] </v>
      </c>
      <c r="N417" s="427" t="str">
        <f t="shared" si="36"/>
        <v>C43</v>
      </c>
      <c r="O417" s="200" t="str">
        <f t="shared" si="34"/>
        <v xml:space="preserve">C43:  Holding Gains- Liabilities [431+432] </v>
      </c>
      <c r="P417" s="200" t="str">
        <f t="shared" si="38"/>
        <v>43: Holding Gains- Liabilities [431+432]</v>
      </c>
    </row>
    <row r="418" spans="1:16">
      <c r="A418" t="str">
        <f t="shared" si="37"/>
        <v xml:space="preserve">4224:  Holding Gains- Financial assets:  Foreign - Loans </v>
      </c>
      <c r="B418" s="181"/>
      <c r="C418" s="181"/>
      <c r="D418" s="745">
        <v>4301</v>
      </c>
      <c r="E418" s="224" t="s">
        <v>2379</v>
      </c>
      <c r="H418" s="174"/>
      <c r="I418" s="174"/>
      <c r="L418" s="430" t="str">
        <f t="shared" si="35"/>
        <v>A4301</v>
      </c>
      <c r="M418" s="224" t="str">
        <f t="shared" si="27"/>
        <v>A4301:  Holding Gains- Liabilities :  Special Drawing Rights (SDRs)</v>
      </c>
      <c r="N418" s="430" t="str">
        <f t="shared" si="36"/>
        <v>C4301</v>
      </c>
      <c r="O418" s="224" t="str">
        <f t="shared" si="34"/>
        <v>C4301:  Holding Gains- Liabilities :  Special Drawing Rights (SDRs)</v>
      </c>
      <c r="P418" s="224" t="str">
        <f t="shared" si="38"/>
        <v>4301: Holding Gains- Liabilities : Special Drawing Rights (SDRs)</v>
      </c>
    </row>
    <row r="419" spans="1:16">
      <c r="A419" t="str">
        <f t="shared" si="37"/>
        <v xml:space="preserve">4225:  Holding Gains- Financial assets:  Foreign - Shares and other equity </v>
      </c>
      <c r="B419" s="181"/>
      <c r="C419" s="181"/>
      <c r="D419" s="745">
        <v>4302</v>
      </c>
      <c r="E419" s="224" t="s">
        <v>470</v>
      </c>
      <c r="H419" s="174"/>
      <c r="I419" s="174"/>
      <c r="L419" s="430" t="str">
        <f t="shared" si="35"/>
        <v>A4302</v>
      </c>
      <c r="M419" s="224" t="str">
        <f t="shared" si="27"/>
        <v xml:space="preserve">A4302:  Holding Gains- Liabilities :  Currency and deposits [4312+4322] </v>
      </c>
      <c r="N419" s="430" t="str">
        <f t="shared" si="36"/>
        <v>C4302</v>
      </c>
      <c r="O419" s="224" t="str">
        <f t="shared" si="34"/>
        <v xml:space="preserve">C4302:  Holding Gains- Liabilities :  Currency and deposits [4312+4322] </v>
      </c>
      <c r="P419" s="224" t="str">
        <f t="shared" si="38"/>
        <v>4302: Holding Gains- Liabilities : Currency and deposits [4312+4322]</v>
      </c>
    </row>
    <row r="420" spans="1:16" ht="15">
      <c r="A420" t="str">
        <f t="shared" si="37"/>
        <v xml:space="preserve">4226:  Holding Gains- Financial assets:  Foreign - Insurance technical reserves </v>
      </c>
      <c r="B420" s="220"/>
      <c r="C420" s="220"/>
      <c r="D420" s="745">
        <v>4303</v>
      </c>
      <c r="E420" s="224" t="s">
        <v>471</v>
      </c>
      <c r="H420" s="174"/>
      <c r="I420" s="174"/>
      <c r="L420" s="430" t="str">
        <f t="shared" si="35"/>
        <v>A4303</v>
      </c>
      <c r="M420" s="224" t="str">
        <f t="shared" si="27"/>
        <v xml:space="preserve">A4303:  Holding Gains- Liabilities :  Securities other than shares [4313+4323] </v>
      </c>
      <c r="N420" s="430" t="str">
        <f t="shared" si="36"/>
        <v>C4303</v>
      </c>
      <c r="O420" s="224" t="str">
        <f t="shared" si="34"/>
        <v xml:space="preserve">C4303:  Holding Gains- Liabilities :  Securities other than shares [4313+4323] </v>
      </c>
      <c r="P420" s="224" t="str">
        <f t="shared" si="38"/>
        <v>4303: Holding Gains- Liabilities : Securities other than shares [4313+4323]</v>
      </c>
    </row>
    <row r="421" spans="1:16" ht="15">
      <c r="A421" t="str">
        <f t="shared" si="37"/>
        <v xml:space="preserve">4227:  Holding Gains- Financial assets:  Foreign - Financial derivatives </v>
      </c>
      <c r="B421" s="204"/>
      <c r="C421" s="204"/>
      <c r="D421" s="745">
        <v>4304</v>
      </c>
      <c r="E421" s="224" t="s">
        <v>472</v>
      </c>
      <c r="H421" s="174"/>
      <c r="I421" s="174"/>
      <c r="L421" s="430" t="str">
        <f t="shared" si="35"/>
        <v>A4304</v>
      </c>
      <c r="M421" s="224" t="str">
        <f t="shared" si="27"/>
        <v xml:space="preserve">A4304:  Holding Gains- Liabilities :  Loans [4314+4324] </v>
      </c>
      <c r="N421" s="430" t="str">
        <f t="shared" si="36"/>
        <v>C4304</v>
      </c>
      <c r="O421" s="224" t="str">
        <f t="shared" si="34"/>
        <v xml:space="preserve">C4304:  Holding Gains- Liabilities :  Loans [4314+4324] </v>
      </c>
      <c r="P421" s="224" t="str">
        <f t="shared" si="38"/>
        <v>4304: Holding Gains- Liabilities : Loans [4314+4324]</v>
      </c>
    </row>
    <row r="422" spans="1:16">
      <c r="A422" t="str">
        <f t="shared" si="37"/>
        <v xml:space="preserve">4228:  Holding Gains- Financial assets:  Foreign - Other accounts receivable </v>
      </c>
      <c r="B422" s="181"/>
      <c r="C422" s="181"/>
      <c r="D422" s="745">
        <v>4305</v>
      </c>
      <c r="E422" s="224" t="s">
        <v>473</v>
      </c>
      <c r="H422" s="174"/>
      <c r="I422" s="174"/>
      <c r="L422" s="430" t="str">
        <f t="shared" si="35"/>
        <v>A4305</v>
      </c>
      <c r="M422" s="224" t="str">
        <f t="shared" si="27"/>
        <v xml:space="preserve">A4305:  Holding Gains- Liabilities :  Shares and other equity [4315+4325] </v>
      </c>
      <c r="N422" s="430" t="str">
        <f t="shared" si="36"/>
        <v>C4305</v>
      </c>
      <c r="O422" s="224" t="str">
        <f t="shared" si="34"/>
        <v xml:space="preserve">C4305:  Holding Gains- Liabilities :  Shares and other equity [4315+4325] </v>
      </c>
      <c r="P422" s="224" t="str">
        <f t="shared" si="38"/>
        <v>4305: Holding Gains- Liabilities : Shares and other equity [4315+4325]</v>
      </c>
    </row>
    <row r="423" spans="1:16">
      <c r="A423" t="str">
        <f t="shared" si="37"/>
        <v xml:space="preserve">43:  Holding Gains- Liabilities [431+432] </v>
      </c>
      <c r="B423" s="181"/>
      <c r="C423" s="181"/>
      <c r="D423" s="745">
        <v>4306</v>
      </c>
      <c r="E423" s="224" t="s">
        <v>474</v>
      </c>
      <c r="H423" s="174"/>
      <c r="I423" s="174"/>
      <c r="L423" s="430" t="str">
        <f t="shared" si="35"/>
        <v>A4306</v>
      </c>
      <c r="M423" s="224" t="str">
        <f t="shared" si="27"/>
        <v xml:space="preserve">A4306:  Holding Gains- Liabilities :  Insurance technical reserves [4316+4326] </v>
      </c>
      <c r="N423" s="430" t="str">
        <f t="shared" si="36"/>
        <v>C4306</v>
      </c>
      <c r="O423" s="224" t="str">
        <f t="shared" si="34"/>
        <v xml:space="preserve">C4306:  Holding Gains- Liabilities :  Insurance technical reserves [4316+4326] </v>
      </c>
      <c r="P423" s="224" t="str">
        <f t="shared" si="38"/>
        <v>4306: Holding Gains- Liabilities : Insurance technical reserves [4316+4326]</v>
      </c>
    </row>
    <row r="424" spans="1:16">
      <c r="A424" t="str">
        <f t="shared" si="37"/>
        <v>4301:  Holding Gains- Liabilities :  Special Drawing Rights (SDRs)</v>
      </c>
      <c r="B424" s="181"/>
      <c r="C424" s="181"/>
      <c r="D424" s="745">
        <v>4307</v>
      </c>
      <c r="E424" s="224" t="s">
        <v>475</v>
      </c>
      <c r="H424" s="174"/>
      <c r="I424" s="174"/>
      <c r="L424" s="430" t="str">
        <f t="shared" si="35"/>
        <v>A4307</v>
      </c>
      <c r="M424" s="224" t="str">
        <f t="shared" si="27"/>
        <v xml:space="preserve">A4307:  Holding Gains- Liabilities :  Financial derivatives [4317+4327] </v>
      </c>
      <c r="N424" s="430" t="str">
        <f t="shared" si="36"/>
        <v>C4307</v>
      </c>
      <c r="O424" s="224" t="str">
        <f t="shared" si="34"/>
        <v xml:space="preserve">C4307:  Holding Gains- Liabilities :  Financial derivatives [4317+4327] </v>
      </c>
      <c r="P424" s="224" t="str">
        <f t="shared" si="38"/>
        <v>4307: Holding Gains- Liabilities : Financial derivatives [4317+4327]</v>
      </c>
    </row>
    <row r="425" spans="1:16">
      <c r="A425" t="str">
        <f t="shared" si="37"/>
        <v xml:space="preserve">4302:  Holding Gains- Liabilities :  Currency and deposits [4312+4322] </v>
      </c>
      <c r="B425" s="181"/>
      <c r="C425" s="181"/>
      <c r="D425" s="745">
        <v>4308</v>
      </c>
      <c r="E425" s="224" t="s">
        <v>50</v>
      </c>
      <c r="H425" s="174"/>
      <c r="I425" s="174"/>
      <c r="L425" s="430" t="str">
        <f t="shared" si="35"/>
        <v>A4308</v>
      </c>
      <c r="M425" s="224" t="str">
        <f t="shared" si="27"/>
        <v xml:space="preserve">A4308:  Holding Gains- Liabilities :  Other accounts payable [4318+4328] </v>
      </c>
      <c r="N425" s="430" t="str">
        <f t="shared" si="36"/>
        <v>C4308</v>
      </c>
      <c r="O425" s="224" t="str">
        <f t="shared" si="34"/>
        <v xml:space="preserve">C4308:  Holding Gains- Liabilities :  Other accounts payable [4318+4328] </v>
      </c>
      <c r="P425" s="224" t="str">
        <f t="shared" si="38"/>
        <v>4308: Holding Gains- Liabilities : Other accounts payable [4318+4328]</v>
      </c>
    </row>
    <row r="426" spans="1:16">
      <c r="A426" t="str">
        <f t="shared" si="37"/>
        <v xml:space="preserve">4303:  Holding Gains- Liabilities :  Securities other than shares [4313+4323] </v>
      </c>
      <c r="B426" s="181"/>
      <c r="C426" s="181"/>
      <c r="D426" s="742">
        <v>431</v>
      </c>
      <c r="E426" s="173" t="s">
        <v>476</v>
      </c>
      <c r="H426" s="174"/>
      <c r="I426" s="174"/>
      <c r="L426" s="425" t="str">
        <f t="shared" si="35"/>
        <v>A431</v>
      </c>
      <c r="M426" s="173" t="str">
        <f t="shared" si="27"/>
        <v>A431:  Holding Gains- Liabilities :  Domestic  [4312 + 4313 + 4314 + 4315 + 4316+ 4317 + 4318]</v>
      </c>
      <c r="N426" s="425" t="str">
        <f t="shared" si="36"/>
        <v>C431</v>
      </c>
      <c r="O426" s="173" t="str">
        <f t="shared" si="34"/>
        <v>C431:  Holding Gains- Liabilities :  Domestic  [4312 + 4313 + 4314 + 4315 + 4316+ 4317 + 4318]</v>
      </c>
      <c r="P426" s="173" t="str">
        <f t="shared" si="38"/>
        <v>431: Holding Gains- Liabilities : Domestic [4312 + 4313 + 4314 + 4315 + 4316+ 4317 + 4318]</v>
      </c>
    </row>
    <row r="427" spans="1:16">
      <c r="A427" t="str">
        <f t="shared" si="37"/>
        <v xml:space="preserve">4304:  Holding Gains- Liabilities :  Loans [4314+4324] </v>
      </c>
      <c r="B427" s="181"/>
      <c r="C427" s="181"/>
      <c r="D427" s="743">
        <v>4312</v>
      </c>
      <c r="E427" s="179" t="s">
        <v>477</v>
      </c>
      <c r="H427" s="174"/>
      <c r="I427" s="174"/>
      <c r="L427" s="426" t="str">
        <f t="shared" si="35"/>
        <v>A4312</v>
      </c>
      <c r="M427" s="179" t="str">
        <f t="shared" si="27"/>
        <v xml:space="preserve">A4312:  Holding Gains- Liabilities :  Domestic  - Currency and deposits </v>
      </c>
      <c r="N427" s="426" t="str">
        <f t="shared" si="36"/>
        <v>C4312</v>
      </c>
      <c r="O427" s="179" t="str">
        <f t="shared" si="34"/>
        <v xml:space="preserve">C4312:  Holding Gains- Liabilities :  Domestic  - Currency and deposits </v>
      </c>
      <c r="P427" s="179" t="str">
        <f t="shared" si="38"/>
        <v>4312: Holding Gains- Liabilities : Domestic - Currency and deposits</v>
      </c>
    </row>
    <row r="428" spans="1:16">
      <c r="A428" t="str">
        <f t="shared" si="37"/>
        <v xml:space="preserve">4305:  Holding Gains- Liabilities :  Shares and other equity [4315+4325] </v>
      </c>
      <c r="B428" s="181"/>
      <c r="C428" s="181"/>
      <c r="D428" s="743">
        <v>4313</v>
      </c>
      <c r="E428" s="179" t="s">
        <v>478</v>
      </c>
      <c r="H428" s="174"/>
      <c r="I428" s="174"/>
      <c r="L428" s="426" t="str">
        <f t="shared" si="35"/>
        <v>A4313</v>
      </c>
      <c r="M428" s="179" t="str">
        <f t="shared" si="27"/>
        <v xml:space="preserve">A4313:  Holding Gains- Liabilities :  Domestic  - Securities other than shares </v>
      </c>
      <c r="N428" s="426" t="str">
        <f t="shared" si="36"/>
        <v>C4313</v>
      </c>
      <c r="O428" s="179" t="str">
        <f t="shared" si="34"/>
        <v xml:space="preserve">C4313:  Holding Gains- Liabilities :  Domestic  - Securities other than shares </v>
      </c>
      <c r="P428" s="179" t="str">
        <f t="shared" si="38"/>
        <v>4313: Holding Gains- Liabilities : Domestic - Securities other than shares</v>
      </c>
    </row>
    <row r="429" spans="1:16" ht="15">
      <c r="A429" t="str">
        <f t="shared" si="37"/>
        <v xml:space="preserve">4306:  Holding Gains- Liabilities :  Insurance technical reserves [4316+4326] </v>
      </c>
      <c r="B429" s="220"/>
      <c r="C429" s="220"/>
      <c r="D429" s="746">
        <v>4314</v>
      </c>
      <c r="E429" s="228" t="s">
        <v>479</v>
      </c>
      <c r="H429" s="174"/>
      <c r="I429" s="174"/>
      <c r="L429" s="431" t="str">
        <f t="shared" si="35"/>
        <v>A4314</v>
      </c>
      <c r="M429" s="228" t="str">
        <f t="shared" si="27"/>
        <v xml:space="preserve">A4314:  Holding Gains- Liabilities :  Domestic  - Loans </v>
      </c>
      <c r="N429" s="431" t="str">
        <f t="shared" si="36"/>
        <v>C4314</v>
      </c>
      <c r="O429" s="228" t="str">
        <f t="shared" si="34"/>
        <v xml:space="preserve">C4314:  Holding Gains- Liabilities :  Domestic  - Loans </v>
      </c>
      <c r="P429" s="228" t="str">
        <f t="shared" si="38"/>
        <v>4314: Holding Gains- Liabilities : Domestic - Loans</v>
      </c>
    </row>
    <row r="430" spans="1:16">
      <c r="A430" t="str">
        <f t="shared" si="37"/>
        <v xml:space="preserve">4307:  Holding Gains- Liabilities :  Financial derivatives [4317+4327] </v>
      </c>
      <c r="B430" s="181"/>
      <c r="C430" s="181"/>
      <c r="D430" s="746">
        <v>4315</v>
      </c>
      <c r="E430" s="228" t="s">
        <v>480</v>
      </c>
      <c r="H430" s="174"/>
      <c r="I430" s="174"/>
      <c r="L430" s="431" t="str">
        <f t="shared" si="35"/>
        <v>A4315</v>
      </c>
      <c r="M430" s="228" t="str">
        <f t="shared" si="27"/>
        <v xml:space="preserve">A4315:  Holding Gains- Liabilities :  Domestic  - Shares and other equity </v>
      </c>
      <c r="N430" s="431" t="str">
        <f t="shared" si="36"/>
        <v>C4315</v>
      </c>
      <c r="O430" s="228" t="str">
        <f t="shared" si="34"/>
        <v xml:space="preserve">C4315:  Holding Gains- Liabilities :  Domestic  - Shares and other equity </v>
      </c>
      <c r="P430" s="228" t="str">
        <f t="shared" si="38"/>
        <v>4315: Holding Gains- Liabilities : Domestic - Shares and other equity</v>
      </c>
    </row>
    <row r="431" spans="1:16">
      <c r="A431" t="str">
        <f t="shared" si="37"/>
        <v xml:space="preserve">4308:  Holding Gains- Liabilities :  Other accounts payable [4318+4328] </v>
      </c>
      <c r="B431" s="181"/>
      <c r="C431" s="181"/>
      <c r="D431" s="746">
        <v>4316</v>
      </c>
      <c r="E431" s="228" t="s">
        <v>481</v>
      </c>
      <c r="H431" s="174"/>
      <c r="I431" s="174"/>
      <c r="L431" s="431" t="str">
        <f t="shared" si="35"/>
        <v>A4316</v>
      </c>
      <c r="M431" s="228" t="str">
        <f t="shared" si="27"/>
        <v xml:space="preserve">A4316:  Holding Gains- Liabilities :  Domestic  - Insurance technical reserves </v>
      </c>
      <c r="N431" s="431" t="str">
        <f t="shared" si="36"/>
        <v>C4316</v>
      </c>
      <c r="O431" s="228" t="str">
        <f t="shared" si="34"/>
        <v xml:space="preserve">C4316:  Holding Gains- Liabilities :  Domestic  - Insurance technical reserves </v>
      </c>
      <c r="P431" s="228" t="str">
        <f t="shared" si="38"/>
        <v>4316: Holding Gains- Liabilities : Domestic - Insurance technical reserves</v>
      </c>
    </row>
    <row r="432" spans="1:16">
      <c r="A432" t="str">
        <f t="shared" si="37"/>
        <v>431:  Holding Gains- Liabilities :  Domestic  [4312 + 4313 + 4314 + 4315 + 4316+ 4317 + 4318]</v>
      </c>
      <c r="B432" s="181"/>
      <c r="C432" s="181"/>
      <c r="D432" s="746">
        <v>4317</v>
      </c>
      <c r="E432" s="228" t="s">
        <v>482</v>
      </c>
      <c r="H432" s="174"/>
      <c r="I432" s="174"/>
      <c r="L432" s="431" t="str">
        <f t="shared" si="35"/>
        <v>A4317</v>
      </c>
      <c r="M432" s="228" t="str">
        <f t="shared" si="27"/>
        <v xml:space="preserve">A4317:  Holding Gains- Liabilities :  Domestic  - Financial derivatives </v>
      </c>
      <c r="N432" s="431" t="str">
        <f t="shared" si="36"/>
        <v>C4317</v>
      </c>
      <c r="O432" s="228" t="str">
        <f t="shared" ref="O432:O443" si="39">N432&amp;":  "&amp;E432</f>
        <v xml:space="preserve">C4317:  Holding Gains- Liabilities :  Domestic  - Financial derivatives </v>
      </c>
      <c r="P432" s="228" t="str">
        <f t="shared" si="38"/>
        <v>4317: Holding Gains- Liabilities : Domestic - Financial derivatives</v>
      </c>
    </row>
    <row r="433" spans="1:16">
      <c r="A433" t="str">
        <f t="shared" si="37"/>
        <v xml:space="preserve">4312:  Holding Gains- Liabilities :  Domestic  - Currency and deposits </v>
      </c>
      <c r="B433" s="181"/>
      <c r="C433" s="181"/>
      <c r="D433" s="746">
        <v>4318</v>
      </c>
      <c r="E433" s="228" t="s">
        <v>483</v>
      </c>
      <c r="H433" s="174"/>
      <c r="I433" s="174"/>
      <c r="L433" s="431" t="str">
        <f t="shared" si="35"/>
        <v>A4318</v>
      </c>
      <c r="M433" s="228" t="str">
        <f t="shared" si="27"/>
        <v xml:space="preserve">A4318:  Holding Gains- Liabilities :  Domestic  - Other accounts payable </v>
      </c>
      <c r="N433" s="431" t="str">
        <f t="shared" si="36"/>
        <v>C4318</v>
      </c>
      <c r="O433" s="228" t="str">
        <f t="shared" si="39"/>
        <v xml:space="preserve">C4318:  Holding Gains- Liabilities :  Domestic  - Other accounts payable </v>
      </c>
      <c r="P433" s="228" t="str">
        <f t="shared" si="38"/>
        <v>4318: Holding Gains- Liabilities : Domestic - Other accounts payable</v>
      </c>
    </row>
    <row r="434" spans="1:16">
      <c r="A434" t="str">
        <f t="shared" si="37"/>
        <v xml:space="preserve">4313:  Holding Gains- Liabilities :  Domestic  - Securities other than shares </v>
      </c>
      <c r="B434" s="181"/>
      <c r="C434" s="181"/>
      <c r="D434" s="726">
        <v>432</v>
      </c>
      <c r="E434" s="229" t="s">
        <v>484</v>
      </c>
      <c r="H434" s="174"/>
      <c r="I434" s="174"/>
      <c r="L434" s="432" t="str">
        <f t="shared" si="35"/>
        <v>A432</v>
      </c>
      <c r="M434" s="229" t="str">
        <f t="shared" si="27"/>
        <v>A432:  Holding Gains- Liabilities :  Foreign [4322 + 4323 + 4324 + 4325 + 4326 + 4327 + 4328]</v>
      </c>
      <c r="N434" s="432" t="str">
        <f t="shared" si="36"/>
        <v>C432</v>
      </c>
      <c r="O434" s="229" t="str">
        <f t="shared" si="39"/>
        <v>C432:  Holding Gains- Liabilities :  Foreign [4322 + 4323 + 4324 + 4325 + 4326 + 4327 + 4328]</v>
      </c>
      <c r="P434" s="229" t="str">
        <f t="shared" si="38"/>
        <v>432: Holding Gains- Liabilities : Foreign [4322 + 4323 + 4324 + 4325 + 4326 + 4327 + 4328]</v>
      </c>
    </row>
    <row r="435" spans="1:16">
      <c r="A435" t="str">
        <f t="shared" si="37"/>
        <v xml:space="preserve">4314:  Holding Gains- Liabilities :  Domestic  - Loans </v>
      </c>
      <c r="B435" s="181"/>
      <c r="C435" s="181"/>
      <c r="D435" s="746">
        <v>4321</v>
      </c>
      <c r="E435" s="228" t="s">
        <v>2380</v>
      </c>
      <c r="H435" s="174"/>
      <c r="I435" s="174"/>
      <c r="L435" s="431" t="str">
        <f t="shared" si="35"/>
        <v>A4321</v>
      </c>
      <c r="M435" s="228" t="str">
        <f t="shared" si="27"/>
        <v>A4321:  Holding Gains- Liabilities :  Foreign - Special Drawing Rights (SDRs)</v>
      </c>
      <c r="N435" s="431" t="str">
        <f t="shared" si="36"/>
        <v>C4321</v>
      </c>
      <c r="O435" s="228" t="str">
        <f t="shared" si="39"/>
        <v>C4321:  Holding Gains- Liabilities :  Foreign - Special Drawing Rights (SDRs)</v>
      </c>
      <c r="P435" s="228" t="str">
        <f t="shared" si="38"/>
        <v>4321: Holding Gains- Liabilities : Foreign - Special Drawing Rights (SDRs)</v>
      </c>
    </row>
    <row r="436" spans="1:16">
      <c r="A436" t="str">
        <f t="shared" si="37"/>
        <v xml:space="preserve">4315:  Holding Gains- Liabilities :  Domestic  - Shares and other equity </v>
      </c>
      <c r="B436" s="181"/>
      <c r="C436" s="181"/>
      <c r="D436" s="746">
        <v>4322</v>
      </c>
      <c r="E436" s="228" t="s">
        <v>485</v>
      </c>
      <c r="H436" s="174"/>
      <c r="I436" s="174"/>
      <c r="L436" s="431" t="str">
        <f t="shared" si="35"/>
        <v>A4322</v>
      </c>
      <c r="M436" s="228" t="str">
        <f t="shared" si="27"/>
        <v xml:space="preserve">A4322:  Holding Gains- Liabilities :  Foreign - Currency and deposits </v>
      </c>
      <c r="N436" s="431" t="str">
        <f t="shared" si="36"/>
        <v>C4322</v>
      </c>
      <c r="O436" s="228" t="str">
        <f t="shared" si="39"/>
        <v xml:space="preserve">C4322:  Holding Gains- Liabilities :  Foreign - Currency and deposits </v>
      </c>
      <c r="P436" s="228" t="str">
        <f t="shared" si="38"/>
        <v>4322: Holding Gains- Liabilities : Foreign - Currency and deposits</v>
      </c>
    </row>
    <row r="437" spans="1:16" ht="15">
      <c r="A437" t="str">
        <f t="shared" si="37"/>
        <v xml:space="preserve">4316:  Holding Gains- Liabilities :  Domestic  - Insurance technical reserves </v>
      </c>
      <c r="B437" s="220"/>
      <c r="C437" s="220"/>
      <c r="D437" s="746">
        <v>4323</v>
      </c>
      <c r="E437" s="228" t="s">
        <v>486</v>
      </c>
      <c r="H437" s="174"/>
      <c r="I437" s="174"/>
      <c r="L437" s="431" t="str">
        <f t="shared" si="35"/>
        <v>A4323</v>
      </c>
      <c r="M437" s="228" t="str">
        <f t="shared" si="27"/>
        <v xml:space="preserve">A4323:  Holding Gains- Liabilities :  Foreign - Securities other than shares </v>
      </c>
      <c r="N437" s="431" t="str">
        <f t="shared" si="36"/>
        <v>C4323</v>
      </c>
      <c r="O437" s="228" t="str">
        <f t="shared" si="39"/>
        <v xml:space="preserve">C4323:  Holding Gains- Liabilities :  Foreign - Securities other than shares </v>
      </c>
      <c r="P437" s="228" t="str">
        <f t="shared" si="38"/>
        <v>4323: Holding Gains- Liabilities : Foreign - Securities other than shares</v>
      </c>
    </row>
    <row r="438" spans="1:16">
      <c r="A438" t="str">
        <f t="shared" si="37"/>
        <v xml:space="preserve">4317:  Holding Gains- Liabilities :  Domestic  - Financial derivatives </v>
      </c>
      <c r="B438" s="181"/>
      <c r="C438" s="181"/>
      <c r="D438" s="746">
        <v>4324</v>
      </c>
      <c r="E438" s="228" t="s">
        <v>487</v>
      </c>
      <c r="H438" s="174"/>
      <c r="I438" s="174"/>
      <c r="L438" s="431" t="str">
        <f t="shared" si="35"/>
        <v>A4324</v>
      </c>
      <c r="M438" s="228" t="str">
        <f t="shared" si="27"/>
        <v xml:space="preserve">A4324:  Holding Gains- Liabilities :  Foreign - Loans </v>
      </c>
      <c r="N438" s="431" t="str">
        <f t="shared" si="36"/>
        <v>C4324</v>
      </c>
      <c r="O438" s="228" t="str">
        <f t="shared" si="39"/>
        <v xml:space="preserve">C4324:  Holding Gains- Liabilities :  Foreign - Loans </v>
      </c>
      <c r="P438" s="228" t="str">
        <f t="shared" si="38"/>
        <v>4324: Holding Gains- Liabilities : Foreign - Loans</v>
      </c>
    </row>
    <row r="439" spans="1:16" s="694" customFormat="1">
      <c r="B439" s="695"/>
      <c r="C439" s="696"/>
      <c r="D439" s="746">
        <v>4325</v>
      </c>
      <c r="E439" s="228" t="s">
        <v>488</v>
      </c>
      <c r="F439"/>
      <c r="G439"/>
      <c r="H439" s="174"/>
      <c r="I439" s="174"/>
      <c r="J439"/>
      <c r="K439"/>
      <c r="L439" s="431" t="str">
        <f t="shared" si="35"/>
        <v>A4325</v>
      </c>
      <c r="M439" s="228" t="str">
        <f t="shared" si="27"/>
        <v xml:space="preserve">A4325:  Holding Gains- Liabilities :  Foreign - Shares and other equity </v>
      </c>
      <c r="N439" s="431" t="str">
        <f t="shared" si="36"/>
        <v>C4325</v>
      </c>
      <c r="O439" s="228" t="str">
        <f t="shared" si="39"/>
        <v xml:space="preserve">C4325:  Holding Gains- Liabilities :  Foreign - Shares and other equity </v>
      </c>
      <c r="P439" s="228" t="str">
        <f t="shared" si="38"/>
        <v>4325: Holding Gains- Liabilities : Foreign - Shares and other equity</v>
      </c>
    </row>
    <row r="440" spans="1:16">
      <c r="A440" t="str">
        <f>D433&amp;":  "&amp;E433</f>
        <v xml:space="preserve">4318:  Holding Gains- Liabilities :  Domestic  - Other accounts payable </v>
      </c>
      <c r="B440" s="181"/>
      <c r="C440" s="181"/>
      <c r="D440" s="746">
        <v>4326</v>
      </c>
      <c r="E440" s="228" t="s">
        <v>489</v>
      </c>
      <c r="H440" s="174"/>
      <c r="I440" s="174"/>
      <c r="L440" s="431" t="str">
        <f t="shared" si="35"/>
        <v>A4326</v>
      </c>
      <c r="M440" s="228" t="str">
        <f t="shared" si="27"/>
        <v xml:space="preserve">A4326:  Holding Gains- Liabilities :  Foreign - Insurance technical reserves </v>
      </c>
      <c r="N440" s="431" t="str">
        <f t="shared" si="36"/>
        <v>C4326</v>
      </c>
      <c r="O440" s="228" t="str">
        <f t="shared" si="39"/>
        <v xml:space="preserve">C4326:  Holding Gains- Liabilities :  Foreign - Insurance technical reserves </v>
      </c>
      <c r="P440" s="228" t="str">
        <f t="shared" si="38"/>
        <v>4326: Holding Gains- Liabilities : Foreign - Insurance technical reserves</v>
      </c>
    </row>
    <row r="441" spans="1:16">
      <c r="A441" t="str">
        <f>D434&amp;":  "&amp;E434</f>
        <v>432:  Holding Gains- Liabilities :  Foreign [4322 + 4323 + 4324 + 4325 + 4326 + 4327 + 4328]</v>
      </c>
      <c r="B441" s="181"/>
      <c r="C441" s="181"/>
      <c r="D441" s="746">
        <v>4327</v>
      </c>
      <c r="E441" s="228" t="s">
        <v>490</v>
      </c>
      <c r="H441" s="174"/>
      <c r="I441" s="174"/>
      <c r="L441" s="431" t="str">
        <f t="shared" si="35"/>
        <v>A4327</v>
      </c>
      <c r="M441" s="228" t="str">
        <f t="shared" si="27"/>
        <v xml:space="preserve">A4327:  Holding Gains- Liabilities :  Foreign - Financial derivatives </v>
      </c>
      <c r="N441" s="431" t="str">
        <f t="shared" si="36"/>
        <v>C4327</v>
      </c>
      <c r="O441" s="228" t="str">
        <f t="shared" si="39"/>
        <v xml:space="preserve">C4327:  Holding Gains- Liabilities :  Foreign - Financial derivatives </v>
      </c>
      <c r="P441" s="228" t="str">
        <f t="shared" si="38"/>
        <v>4327: Holding Gains- Liabilities : Foreign - Financial derivatives</v>
      </c>
    </row>
    <row r="442" spans="1:16" ht="15" thickBot="1">
      <c r="A442" t="str">
        <f>D435&amp;":  "&amp;E435</f>
        <v>4321:  Holding Gains- Liabilities :  Foreign - Special Drawing Rights (SDRs)</v>
      </c>
      <c r="B442" s="181"/>
      <c r="C442" s="181"/>
      <c r="D442" s="747">
        <v>4328</v>
      </c>
      <c r="E442" s="479" t="s">
        <v>491</v>
      </c>
      <c r="H442" s="174"/>
      <c r="I442" s="174"/>
      <c r="L442" s="478" t="str">
        <f t="shared" si="35"/>
        <v>A4328</v>
      </c>
      <c r="M442" s="479" t="str">
        <f t="shared" si="27"/>
        <v xml:space="preserve">A4328:  Holding Gains- Liabilities :  Foreign - Other accounts payable </v>
      </c>
      <c r="N442" s="478" t="str">
        <f t="shared" si="36"/>
        <v>C4328</v>
      </c>
      <c r="O442" s="479" t="str">
        <f t="shared" si="39"/>
        <v xml:space="preserve">C4328:  Holding Gains- Liabilities :  Foreign - Other accounts payable </v>
      </c>
      <c r="P442" s="479" t="str">
        <f t="shared" si="38"/>
        <v>4328: Holding Gains- Liabilities : Foreign - Other accounts payable</v>
      </c>
    </row>
    <row r="443" spans="1:16">
      <c r="A443" t="str">
        <f>D436&amp;":  "&amp;E436</f>
        <v xml:space="preserve">4322:  Holding Gains- Liabilities :  Foreign - Currency and deposits </v>
      </c>
      <c r="B443" s="181"/>
      <c r="C443" s="181"/>
      <c r="D443" s="697" t="s">
        <v>1053</v>
      </c>
      <c r="E443" s="698" t="s">
        <v>2302</v>
      </c>
      <c r="F443" s="694"/>
      <c r="G443" s="694"/>
      <c r="H443" s="699"/>
      <c r="I443" s="699"/>
      <c r="K443" s="694"/>
      <c r="L443" s="700" t="str">
        <f t="shared" si="35"/>
        <v>A4M3</v>
      </c>
      <c r="M443" s="698" t="str">
        <f t="shared" si="27"/>
        <v>A4M3:  Holding Gains - Memo Item: Debt at market value</v>
      </c>
      <c r="N443" s="700" t="str">
        <f t="shared" si="36"/>
        <v>C4M3</v>
      </c>
      <c r="O443" s="698" t="str">
        <f t="shared" si="39"/>
        <v>C4M3:  Holding Gains - Memo Item: Debt at market value</v>
      </c>
      <c r="P443" s="698" t="str">
        <f t="shared" si="38"/>
        <v>4M3: Holding Gains - Memo Item: Debt at market value</v>
      </c>
    </row>
    <row r="444" spans="1:16" s="550" customFormat="1">
      <c r="B444" s="538"/>
      <c r="C444" s="539"/>
      <c r="D444" s="741">
        <v>5</v>
      </c>
      <c r="E444" s="212" t="s">
        <v>314</v>
      </c>
      <c r="F444"/>
      <c r="G444"/>
      <c r="H444" s="174"/>
      <c r="I444" s="174"/>
      <c r="J444"/>
      <c r="K444"/>
      <c r="L444" s="427" t="str">
        <f t="shared" si="35"/>
        <v>A5</v>
      </c>
      <c r="M444" s="200" t="str">
        <f t="shared" si="27"/>
        <v>A5:  CHANGE IN NET WORTH: VOLUME CHANGES [51 + 52 - 53]</v>
      </c>
      <c r="N444" s="427" t="str">
        <f t="shared" si="36"/>
        <v>C5</v>
      </c>
      <c r="O444" s="487" t="s">
        <v>127</v>
      </c>
      <c r="P444" s="487" t="str">
        <f t="shared" si="38"/>
        <v>5: CHANGE IN NET WORTH: VOLUME CHANGES [51 + 52 - 53]</v>
      </c>
    </row>
    <row r="445" spans="1:16" s="550" customFormat="1">
      <c r="B445" s="538"/>
      <c r="C445" s="539"/>
      <c r="D445" s="741">
        <v>51</v>
      </c>
      <c r="E445" s="212" t="s">
        <v>492</v>
      </c>
      <c r="F445"/>
      <c r="G445"/>
      <c r="H445" s="174"/>
      <c r="I445" s="174"/>
      <c r="J445"/>
      <c r="K445"/>
      <c r="L445" s="427" t="str">
        <f t="shared" si="35"/>
        <v>A51</v>
      </c>
      <c r="M445" s="200" t="str">
        <f t="shared" si="27"/>
        <v>A51:  Volume Changes - Nonfinancial assets [511 + 512 + 513 + 514]</v>
      </c>
      <c r="N445" s="427" t="str">
        <f t="shared" si="36"/>
        <v>C51</v>
      </c>
      <c r="O445" s="200" t="str">
        <f t="shared" ref="O445:O510" si="40">N445&amp;":  "&amp;E445</f>
        <v>C51:  Volume Changes - Nonfinancial assets [511 + 512 + 513 + 514]</v>
      </c>
      <c r="P445" s="200" t="str">
        <f t="shared" si="38"/>
        <v>51: Volume Changes - Nonfinancial assets [511 + 512 + 513 + 514]</v>
      </c>
    </row>
    <row r="446" spans="1:16" s="550" customFormat="1">
      <c r="B446" s="538"/>
      <c r="C446" s="539"/>
      <c r="D446" s="742">
        <v>511</v>
      </c>
      <c r="E446" s="173" t="s">
        <v>493</v>
      </c>
      <c r="F446"/>
      <c r="G446"/>
      <c r="H446" s="174"/>
      <c r="I446" s="174"/>
      <c r="J446"/>
      <c r="K446"/>
      <c r="L446" s="425" t="str">
        <f t="shared" si="35"/>
        <v>A511</v>
      </c>
      <c r="M446" s="173" t="str">
        <f t="shared" si="27"/>
        <v>A511:  Volume Changes - Nonfinancial assets : Fixed assets [5111 + 5112 + 5113]</v>
      </c>
      <c r="N446" s="425" t="str">
        <f t="shared" si="36"/>
        <v>C511</v>
      </c>
      <c r="O446" s="173" t="str">
        <f t="shared" si="40"/>
        <v>C511:  Volume Changes - Nonfinancial assets : Fixed assets [5111 + 5112 + 5113]</v>
      </c>
      <c r="P446" s="173" t="str">
        <f t="shared" si="38"/>
        <v>511: Volume Changes - Nonfinancial assets : Fixed assets [5111 + 5112 + 5113]</v>
      </c>
    </row>
    <row r="447" spans="1:16">
      <c r="A447" t="str">
        <f>D437&amp;":  "&amp;E437</f>
        <v xml:space="preserve">4323:  Holding Gains- Liabilities :  Foreign - Securities other than shares </v>
      </c>
      <c r="B447" s="181"/>
      <c r="C447" s="181"/>
      <c r="D447" s="743">
        <v>5111</v>
      </c>
      <c r="E447" s="179" t="s">
        <v>494</v>
      </c>
      <c r="H447" s="174"/>
      <c r="I447" s="174"/>
      <c r="L447" s="426" t="str">
        <f t="shared" si="35"/>
        <v>A5111</v>
      </c>
      <c r="M447" s="179" t="str">
        <f t="shared" si="27"/>
        <v xml:space="preserve">A5111:  Volume Changes - Nonfinancial assets : Fixed assets:   Buildings and structures </v>
      </c>
      <c r="N447" s="426" t="str">
        <f t="shared" si="36"/>
        <v>C5111</v>
      </c>
      <c r="O447" s="179" t="str">
        <f t="shared" si="40"/>
        <v xml:space="preserve">C5111:  Volume Changes - Nonfinancial assets : Fixed assets:   Buildings and structures </v>
      </c>
      <c r="P447" s="179" t="str">
        <f t="shared" si="38"/>
        <v>5111: Volume Changes - Nonfinancial assets : Fixed assets: Buildings and structures</v>
      </c>
    </row>
    <row r="448" spans="1:16" s="550" customFormat="1">
      <c r="B448" s="538"/>
      <c r="C448" s="539"/>
      <c r="D448" s="736">
        <v>51111</v>
      </c>
      <c r="E448" s="540" t="s">
        <v>1819</v>
      </c>
      <c r="H448" s="551"/>
      <c r="I448" s="551"/>
      <c r="J448"/>
      <c r="L448" s="542" t="str">
        <f t="shared" si="35"/>
        <v>A51111</v>
      </c>
      <c r="M448" s="540" t="str">
        <f t="shared" si="27"/>
        <v>A51111:  Volume Changes - Fixed assets: Buildings and structures: Dwellings</v>
      </c>
      <c r="N448" s="542" t="str">
        <f>"C"&amp;""&amp;D448</f>
        <v>C51111</v>
      </c>
      <c r="O448" s="540" t="str">
        <f>N448&amp;":  "&amp;E448</f>
        <v>C51111:  Volume Changes - Fixed assets: Buildings and structures: Dwellings</v>
      </c>
      <c r="P448" s="540" t="str">
        <f t="shared" si="38"/>
        <v>51111: Volume Changes - Fixed assets: Buildings and structures: Dwellings</v>
      </c>
    </row>
    <row r="449" spans="1:16" s="550" customFormat="1">
      <c r="B449" s="538"/>
      <c r="C449" s="539"/>
      <c r="D449" s="736">
        <v>51112</v>
      </c>
      <c r="E449" s="540" t="s">
        <v>1820</v>
      </c>
      <c r="H449" s="551"/>
      <c r="I449" s="551"/>
      <c r="J449"/>
      <c r="L449" s="542" t="str">
        <f t="shared" si="35"/>
        <v>A51112</v>
      </c>
      <c r="M449" s="540" t="str">
        <f t="shared" si="27"/>
        <v>A51112:  Volume Changes - Fixed assets: Buildings and structures: Nonresidential buildings</v>
      </c>
      <c r="N449" s="542" t="str">
        <f>"C"&amp;""&amp;D449</f>
        <v>C51112</v>
      </c>
      <c r="O449" s="540" t="str">
        <f>N449&amp;":  "&amp;E449</f>
        <v>C51112:  Volume Changes - Fixed assets: Buildings and structures: Nonresidential buildings</v>
      </c>
      <c r="P449" s="540" t="str">
        <f t="shared" si="38"/>
        <v>51112: Volume Changes - Fixed assets: Buildings and structures: Nonresidential buildings</v>
      </c>
    </row>
    <row r="450" spans="1:16">
      <c r="A450" t="str">
        <f>D438&amp;":  "&amp;E438</f>
        <v xml:space="preserve">4324:  Holding Gains- Liabilities :  Foreign - Loans </v>
      </c>
      <c r="B450" s="181"/>
      <c r="C450" s="181"/>
      <c r="D450" s="736">
        <v>51113</v>
      </c>
      <c r="E450" s="540" t="s">
        <v>1821</v>
      </c>
      <c r="F450" s="550"/>
      <c r="G450" s="550"/>
      <c r="H450" s="551"/>
      <c r="I450" s="551"/>
      <c r="K450" s="550"/>
      <c r="L450" s="542" t="str">
        <f t="shared" si="35"/>
        <v>A51113</v>
      </c>
      <c r="M450" s="540" t="str">
        <f t="shared" si="27"/>
        <v>A51113:  Volume Changes - Fixed assets: Buildings and structures: Other structures</v>
      </c>
      <c r="N450" s="542" t="str">
        <f>"C"&amp;""&amp;D450</f>
        <v>C51113</v>
      </c>
      <c r="O450" s="540" t="str">
        <f>N450&amp;":  "&amp;E450</f>
        <v>C51113:  Volume Changes - Fixed assets: Buildings and structures: Other structures</v>
      </c>
      <c r="P450" s="540" t="str">
        <f t="shared" si="38"/>
        <v>51113: Volume Changes - Fixed assets: Buildings and structures: Other structures</v>
      </c>
    </row>
    <row r="451" spans="1:16" s="550" customFormat="1">
      <c r="B451" s="538"/>
      <c r="C451" s="539"/>
      <c r="D451" s="743">
        <v>5112</v>
      </c>
      <c r="E451" s="179" t="s">
        <v>495</v>
      </c>
      <c r="F451"/>
      <c r="G451"/>
      <c r="H451" s="174"/>
      <c r="I451" s="174"/>
      <c r="J451"/>
      <c r="K451"/>
      <c r="L451" s="426" t="str">
        <f t="shared" si="35"/>
        <v>A5112</v>
      </c>
      <c r="M451" s="179" t="str">
        <f t="shared" si="27"/>
        <v xml:space="preserve">A5112:  Volume Changes - Nonfinancial assets : Fixed assets:  Machinery and equipment </v>
      </c>
      <c r="N451" s="426" t="str">
        <f t="shared" si="36"/>
        <v>C5112</v>
      </c>
      <c r="O451" s="179" t="str">
        <f t="shared" si="40"/>
        <v xml:space="preserve">C5112:  Volume Changes - Nonfinancial assets : Fixed assets:  Machinery and equipment </v>
      </c>
      <c r="P451" s="179" t="str">
        <f t="shared" si="38"/>
        <v>5112: Volume Changes - Nonfinancial assets : Fixed assets: Machinery and equipment</v>
      </c>
    </row>
    <row r="452" spans="1:16" s="550" customFormat="1">
      <c r="B452" s="538"/>
      <c r="C452" s="539"/>
      <c r="D452" s="736">
        <v>51121</v>
      </c>
      <c r="E452" s="540" t="s">
        <v>1822</v>
      </c>
      <c r="H452" s="551"/>
      <c r="I452" s="551"/>
      <c r="J452"/>
      <c r="L452" s="542" t="str">
        <f t="shared" si="35"/>
        <v>A51121</v>
      </c>
      <c r="M452" s="540" t="str">
        <f t="shared" si="27"/>
        <v>A51121:  Volume Changes - Fixed assets:  Machinery and equipment: Transport equipment</v>
      </c>
      <c r="N452" s="542" t="str">
        <f t="shared" si="36"/>
        <v>C51121</v>
      </c>
      <c r="O452" s="540" t="str">
        <f>N452&amp;":  "&amp;E452</f>
        <v>C51121:  Volume Changes - Fixed assets:  Machinery and equipment: Transport equipment</v>
      </c>
      <c r="P452" s="540" t="str">
        <f t="shared" si="38"/>
        <v>51121: Volume Changes - Fixed assets: Machinery and equipment: Transport equipment</v>
      </c>
    </row>
    <row r="453" spans="1:16" ht="15">
      <c r="A453" t="str">
        <f>D440&amp;":  "&amp;E440</f>
        <v xml:space="preserve">4326:  Holding Gains- Liabilities :  Foreign - Insurance technical reserves </v>
      </c>
      <c r="B453" s="204"/>
      <c r="C453" s="204"/>
      <c r="D453" s="736">
        <v>51122</v>
      </c>
      <c r="E453" s="540" t="s">
        <v>1823</v>
      </c>
      <c r="F453" s="550"/>
      <c r="G453" s="550"/>
      <c r="H453" s="551"/>
      <c r="I453" s="551"/>
      <c r="K453" s="550"/>
      <c r="L453" s="542" t="str">
        <f t="shared" si="35"/>
        <v>A51122</v>
      </c>
      <c r="M453" s="540" t="str">
        <f t="shared" si="27"/>
        <v>A51122:  Volume Changes - Fixed assets:  Machinery and equipment: Other equipment</v>
      </c>
      <c r="N453" s="542" t="str">
        <f t="shared" si="36"/>
        <v>C51122</v>
      </c>
      <c r="O453" s="540" t="str">
        <f>N453&amp;":  "&amp;E453</f>
        <v>C51122:  Volume Changes - Fixed assets:  Machinery and equipment: Other equipment</v>
      </c>
      <c r="P453" s="540" t="str">
        <f t="shared" si="38"/>
        <v>51122: Volume Changes - Fixed assets: Machinery and equipment: Other equipment</v>
      </c>
    </row>
    <row r="454" spans="1:16" s="537" customFormat="1">
      <c r="B454" s="230"/>
      <c r="C454" s="231"/>
      <c r="D454" s="743">
        <v>5113</v>
      </c>
      <c r="E454" s="179" t="s">
        <v>496</v>
      </c>
      <c r="F454"/>
      <c r="G454"/>
      <c r="H454" s="174"/>
      <c r="I454" s="174"/>
      <c r="J454"/>
      <c r="K454"/>
      <c r="L454" s="426" t="str">
        <f t="shared" si="35"/>
        <v>A5113</v>
      </c>
      <c r="M454" s="179" t="str">
        <f t="shared" si="27"/>
        <v xml:space="preserve">A5113:  Volume Changes - Nonfinancial assets : Fixed assets:  Other fixed assets </v>
      </c>
      <c r="N454" s="426" t="str">
        <f t="shared" si="36"/>
        <v>C5113</v>
      </c>
      <c r="O454" s="179" t="str">
        <f t="shared" si="40"/>
        <v xml:space="preserve">C5113:  Volume Changes - Nonfinancial assets : Fixed assets:  Other fixed assets </v>
      </c>
      <c r="P454" s="179" t="str">
        <f t="shared" si="38"/>
        <v>5113: Volume Changes - Nonfinancial assets : Fixed assets: Other fixed assets</v>
      </c>
    </row>
    <row r="455" spans="1:16" s="537" customFormat="1">
      <c r="B455" s="538"/>
      <c r="C455" s="539"/>
      <c r="D455" s="736">
        <v>51131</v>
      </c>
      <c r="E455" s="540" t="s">
        <v>1824</v>
      </c>
      <c r="F455" s="550"/>
      <c r="G455" s="550"/>
      <c r="H455" s="551"/>
      <c r="I455" s="551"/>
      <c r="J455"/>
      <c r="K455" s="550"/>
      <c r="L455" s="542" t="str">
        <f t="shared" si="35"/>
        <v>A51131</v>
      </c>
      <c r="M455" s="540" t="str">
        <f t="shared" si="27"/>
        <v>A51131:  Volume Changes - Fixed assets:  Other fixed assets</v>
      </c>
      <c r="N455" s="542" t="str">
        <f t="shared" si="36"/>
        <v>C51131</v>
      </c>
      <c r="O455" s="540" t="str">
        <f>N455&amp;":  "&amp;E455</f>
        <v>C51131:  Volume Changes - Fixed assets:  Other fixed assets</v>
      </c>
      <c r="P455" s="540" t="str">
        <f t="shared" si="38"/>
        <v>51131: Volume Changes - Fixed assets: Other fixed assets</v>
      </c>
    </row>
    <row r="456" spans="1:16" s="550" customFormat="1">
      <c r="B456" s="538"/>
      <c r="C456" s="539"/>
      <c r="D456" s="736">
        <v>51132</v>
      </c>
      <c r="E456" s="540" t="s">
        <v>1825</v>
      </c>
      <c r="H456" s="551"/>
      <c r="I456" s="551"/>
      <c r="J456"/>
      <c r="L456" s="542" t="str">
        <f t="shared" si="35"/>
        <v>A51132</v>
      </c>
      <c r="M456" s="540" t="str">
        <f t="shared" si="27"/>
        <v>A51132:  Volume Changes - Fixed assets:  Other fixed assets: Intangible fixed assets</v>
      </c>
      <c r="N456" s="542" t="str">
        <f>"C"&amp;""&amp;D456</f>
        <v>C51132</v>
      </c>
      <c r="O456" s="540" t="str">
        <f>N456&amp;":  "&amp;E456</f>
        <v>C51132:  Volume Changes - Fixed assets:  Other fixed assets: Intangible fixed assets</v>
      </c>
      <c r="P456" s="540" t="str">
        <f t="shared" si="38"/>
        <v>51132: Volume Changes - Fixed assets: Other fixed assets: Intangible fixed assets</v>
      </c>
    </row>
    <row r="457" spans="1:16" s="550" customFormat="1">
      <c r="B457" s="538"/>
      <c r="C457" s="539"/>
      <c r="D457" s="742">
        <v>512</v>
      </c>
      <c r="E457" s="173" t="s">
        <v>497</v>
      </c>
      <c r="F457"/>
      <c r="G457"/>
      <c r="H457" s="174"/>
      <c r="I457" s="174"/>
      <c r="J457"/>
      <c r="K457"/>
      <c r="L457" s="425" t="str">
        <f t="shared" si="35"/>
        <v>A512</v>
      </c>
      <c r="M457" s="173" t="str">
        <f t="shared" si="27"/>
        <v xml:space="preserve">A512:  Volume Changes - Inventories </v>
      </c>
      <c r="N457" s="425" t="str">
        <f t="shared" si="36"/>
        <v>C512</v>
      </c>
      <c r="O457" s="173" t="str">
        <f t="shared" si="40"/>
        <v xml:space="preserve">C512:  Volume Changes - Inventories </v>
      </c>
      <c r="P457" s="173" t="str">
        <f t="shared" si="38"/>
        <v>512: Volume Changes - Inventories</v>
      </c>
    </row>
    <row r="458" spans="1:16" s="550" customFormat="1">
      <c r="B458" s="538"/>
      <c r="C458" s="539"/>
      <c r="D458" s="737">
        <v>5121</v>
      </c>
      <c r="E458" s="228" t="s">
        <v>1813</v>
      </c>
      <c r="F458" s="537"/>
      <c r="G458" s="537"/>
      <c r="H458" s="541"/>
      <c r="I458" s="541"/>
      <c r="J458"/>
      <c r="K458" s="537"/>
      <c r="L458" s="431" t="str">
        <f t="shared" si="35"/>
        <v>A5121</v>
      </c>
      <c r="M458" s="228" t="str">
        <f t="shared" ref="M458:M538" si="41">L458&amp;":  "&amp;E458</f>
        <v>A5121:  Holding Gains - Inventories: Strategic stocks</v>
      </c>
      <c r="N458" s="431" t="str">
        <f t="shared" si="36"/>
        <v>C5121</v>
      </c>
      <c r="O458" s="228" t="str">
        <f t="shared" si="40"/>
        <v>C5121:  Holding Gains - Inventories: Strategic stocks</v>
      </c>
      <c r="P458" s="228" t="str">
        <f t="shared" si="38"/>
        <v>5121: Holding Gains - Inventories: Strategic stocks</v>
      </c>
    </row>
    <row r="459" spans="1:16" s="550" customFormat="1">
      <c r="B459" s="538"/>
      <c r="C459" s="539"/>
      <c r="D459" s="737">
        <v>5122</v>
      </c>
      <c r="E459" s="540" t="s">
        <v>1814</v>
      </c>
      <c r="F459" s="537"/>
      <c r="G459" s="537"/>
      <c r="H459" s="541"/>
      <c r="I459" s="541"/>
      <c r="J459"/>
      <c r="K459" s="537"/>
      <c r="L459" s="542" t="str">
        <f t="shared" si="35"/>
        <v>A5122</v>
      </c>
      <c r="M459" s="540" t="str">
        <f t="shared" si="41"/>
        <v>A5122:  Holding Gains - Inventories: Other inventories</v>
      </c>
      <c r="N459" s="542" t="str">
        <f t="shared" si="36"/>
        <v>C5122</v>
      </c>
      <c r="O459" s="540" t="str">
        <f t="shared" si="40"/>
        <v>C5122:  Holding Gains - Inventories: Other inventories</v>
      </c>
      <c r="P459" s="540" t="str">
        <f t="shared" si="38"/>
        <v>5122: Holding Gains - Inventories: Other inventories</v>
      </c>
    </row>
    <row r="460" spans="1:16" ht="15">
      <c r="A460" t="str">
        <f>D441&amp;":  "&amp;E441</f>
        <v xml:space="preserve">4327:  Holding Gains- Liabilities :  Foreign - Financial derivatives </v>
      </c>
      <c r="B460" s="204"/>
      <c r="C460" s="204"/>
      <c r="D460" s="736">
        <v>51221</v>
      </c>
      <c r="E460" s="540" t="s">
        <v>1815</v>
      </c>
      <c r="F460" s="550"/>
      <c r="G460" s="550"/>
      <c r="H460" s="551"/>
      <c r="I460" s="551"/>
      <c r="K460" s="550"/>
      <c r="L460" s="542" t="str">
        <f t="shared" si="35"/>
        <v>A51221</v>
      </c>
      <c r="M460" s="540" t="str">
        <f t="shared" si="41"/>
        <v>A51221:  Holding Gains - Inventories: Other inventories: Materials and supplies</v>
      </c>
      <c r="N460" s="542" t="str">
        <f t="shared" si="36"/>
        <v>C51221</v>
      </c>
      <c r="O460" s="540" t="str">
        <f t="shared" si="40"/>
        <v>C51221:  Holding Gains - Inventories: Other inventories: Materials and supplies</v>
      </c>
      <c r="P460" s="540" t="str">
        <f t="shared" si="38"/>
        <v>51221: Holding Gains - Inventories: Other inventories: Materials and supplies</v>
      </c>
    </row>
    <row r="461" spans="1:16" ht="15">
      <c r="A461" t="str">
        <f>D442&amp;":  "&amp;E442</f>
        <v xml:space="preserve">4328:  Holding Gains- Liabilities :  Foreign - Other accounts payable </v>
      </c>
      <c r="B461" s="220"/>
      <c r="C461" s="220"/>
      <c r="D461" s="736">
        <v>51222</v>
      </c>
      <c r="E461" s="540" t="s">
        <v>1816</v>
      </c>
      <c r="F461" s="550"/>
      <c r="G461" s="550"/>
      <c r="H461" s="551"/>
      <c r="I461" s="551"/>
      <c r="K461" s="550"/>
      <c r="L461" s="542" t="str">
        <f t="shared" si="35"/>
        <v>A51222</v>
      </c>
      <c r="M461" s="540" t="str">
        <f t="shared" si="41"/>
        <v>A51222:  Holding Gains - Inventories: Other inventories: Work in progress</v>
      </c>
      <c r="N461" s="542" t="str">
        <f t="shared" si="36"/>
        <v>C51222</v>
      </c>
      <c r="O461" s="540" t="str">
        <f t="shared" si="40"/>
        <v>C51222:  Holding Gains - Inventories: Other inventories: Work in progress</v>
      </c>
      <c r="P461" s="540" t="str">
        <f t="shared" si="38"/>
        <v>51222: Holding Gains - Inventories: Other inventories: Work in progress</v>
      </c>
    </row>
    <row r="462" spans="1:16">
      <c r="A462" t="str">
        <f>D443&amp;":  "&amp;E443</f>
        <v>4M3:  Holding Gains - Memo Item: Debt at market value</v>
      </c>
      <c r="B462" s="181"/>
      <c r="C462" s="181"/>
      <c r="D462" s="736">
        <v>51223</v>
      </c>
      <c r="E462" s="540" t="s">
        <v>1817</v>
      </c>
      <c r="F462" s="550"/>
      <c r="G462" s="550"/>
      <c r="H462" s="551"/>
      <c r="I462" s="551"/>
      <c r="K462" s="550"/>
      <c r="L462" s="542" t="str">
        <f t="shared" si="35"/>
        <v>A51223</v>
      </c>
      <c r="M462" s="540" t="str">
        <f t="shared" si="41"/>
        <v>A51223:  Holding Gains - Inventories: Other inventories: Finished goods</v>
      </c>
      <c r="N462" s="542" t="str">
        <f t="shared" si="36"/>
        <v>C51223</v>
      </c>
      <c r="O462" s="540" t="str">
        <f t="shared" si="40"/>
        <v>C51223:  Holding Gains - Inventories: Other inventories: Finished goods</v>
      </c>
      <c r="P462" s="540" t="str">
        <f t="shared" si="38"/>
        <v>51223: Holding Gains - Inventories: Other inventories: Finished goods</v>
      </c>
    </row>
    <row r="463" spans="1:16">
      <c r="A463" t="str">
        <f>D447&amp;":  "&amp;E447</f>
        <v xml:space="preserve">5111:  Volume Changes - Nonfinancial assets : Fixed assets:   Buildings and structures </v>
      </c>
      <c r="B463" s="181"/>
      <c r="C463" s="181"/>
      <c r="D463" s="736">
        <v>51224</v>
      </c>
      <c r="E463" s="540" t="s">
        <v>1818</v>
      </c>
      <c r="F463" s="550"/>
      <c r="G463" s="550"/>
      <c r="H463" s="551"/>
      <c r="I463" s="551"/>
      <c r="K463" s="550"/>
      <c r="L463" s="542" t="str">
        <f t="shared" si="35"/>
        <v>A51224</v>
      </c>
      <c r="M463" s="540" t="str">
        <f t="shared" si="41"/>
        <v>A51224:  Holding Gains - Inventories: Other inventories: Goods for resale</v>
      </c>
      <c r="N463" s="542" t="str">
        <f t="shared" si="36"/>
        <v>C51224</v>
      </c>
      <c r="O463" s="540" t="str">
        <f t="shared" si="40"/>
        <v>C51224:  Holding Gains - Inventories: Other inventories: Goods for resale</v>
      </c>
      <c r="P463" s="540" t="str">
        <f t="shared" si="38"/>
        <v>51224: Holding Gains - Inventories: Other inventories: Goods for resale</v>
      </c>
    </row>
    <row r="464" spans="1:16">
      <c r="A464" t="str">
        <f>D450&amp;":  "&amp;E450</f>
        <v>51113:  Volume Changes - Fixed assets: Buildings and structures: Other structures</v>
      </c>
      <c r="B464" s="181"/>
      <c r="C464" s="181"/>
      <c r="D464" s="742">
        <v>513</v>
      </c>
      <c r="E464" s="173" t="s">
        <v>498</v>
      </c>
      <c r="H464" s="174"/>
      <c r="I464" s="174"/>
      <c r="L464" s="425" t="str">
        <f t="shared" si="35"/>
        <v>A513</v>
      </c>
      <c r="M464" s="173" t="str">
        <f t="shared" si="41"/>
        <v xml:space="preserve">A513:  Volume Changes - Valuables </v>
      </c>
      <c r="N464" s="425" t="str">
        <f t="shared" si="36"/>
        <v>C513</v>
      </c>
      <c r="O464" s="173" t="str">
        <f t="shared" si="40"/>
        <v xml:space="preserve">C513:  Volume Changes - Valuables </v>
      </c>
      <c r="P464" s="173" t="str">
        <f t="shared" ref="P464:P530" si="42">RIGHT(TRIM(M464),LEN(TRIM(M464))-1)</f>
        <v>513: Volume Changes - Valuables</v>
      </c>
    </row>
    <row r="465" spans="1:16" ht="15">
      <c r="A465" t="str">
        <f>D453&amp;":  "&amp;E453</f>
        <v>51122:  Volume Changes - Fixed assets:  Machinery and equipment: Other equipment</v>
      </c>
      <c r="B465" s="220"/>
      <c r="C465" s="220"/>
      <c r="D465" s="742">
        <v>514</v>
      </c>
      <c r="E465" s="173" t="s">
        <v>499</v>
      </c>
      <c r="H465" s="174"/>
      <c r="I465" s="174"/>
      <c r="L465" s="425" t="str">
        <f t="shared" si="35"/>
        <v>A514</v>
      </c>
      <c r="M465" s="173" t="str">
        <f t="shared" si="41"/>
        <v>A514:  Volume Changes - Nonfinancial assets : Nonproduced assets [5141 + 5142 + 5143 + 5144]</v>
      </c>
      <c r="N465" s="425" t="str">
        <f t="shared" si="36"/>
        <v>C514</v>
      </c>
      <c r="O465" s="173" t="str">
        <f t="shared" si="40"/>
        <v>C514:  Volume Changes - Nonfinancial assets : Nonproduced assets [5141 + 5142 + 5143 + 5144]</v>
      </c>
      <c r="P465" s="173" t="str">
        <f t="shared" si="42"/>
        <v>514: Volume Changes - Nonfinancial assets : Nonproduced assets [5141 + 5142 + 5143 + 5144]</v>
      </c>
    </row>
    <row r="466" spans="1:16" ht="15">
      <c r="A466" t="str">
        <f t="shared" ref="A466:A514" si="43">D460&amp;":  "&amp;E460</f>
        <v>51221:  Holding Gains - Inventories: Other inventories: Materials and supplies</v>
      </c>
      <c r="B466" s="220"/>
      <c r="C466" s="220"/>
      <c r="D466" s="743">
        <v>5141</v>
      </c>
      <c r="E466" s="179" t="s">
        <v>500</v>
      </c>
      <c r="H466" s="174"/>
      <c r="I466" s="174"/>
      <c r="L466" s="426" t="str">
        <f t="shared" si="35"/>
        <v>A5141</v>
      </c>
      <c r="M466" s="179" t="str">
        <f t="shared" si="41"/>
        <v xml:space="preserve">A5141:  Volume Changes - Nonfinancial assets : Nonproduced assets:  Land </v>
      </c>
      <c r="N466" s="426" t="str">
        <f t="shared" si="36"/>
        <v>C5141</v>
      </c>
      <c r="O466" s="179" t="str">
        <f t="shared" si="40"/>
        <v xml:space="preserve">C5141:  Volume Changes - Nonfinancial assets : Nonproduced assets:  Land </v>
      </c>
      <c r="P466" s="179" t="str">
        <f t="shared" si="42"/>
        <v>5141: Volume Changes - Nonfinancial assets : Nonproduced assets: Land</v>
      </c>
    </row>
    <row r="467" spans="1:16" ht="15">
      <c r="A467" t="str">
        <f t="shared" si="43"/>
        <v>51222:  Holding Gains - Inventories: Other inventories: Work in progress</v>
      </c>
      <c r="B467" s="220"/>
      <c r="C467" s="220"/>
      <c r="D467" s="743">
        <v>5142</v>
      </c>
      <c r="E467" s="179" t="s">
        <v>501</v>
      </c>
      <c r="H467" s="174"/>
      <c r="I467" s="174"/>
      <c r="L467" s="426" t="str">
        <f t="shared" si="35"/>
        <v>A5142</v>
      </c>
      <c r="M467" s="179" t="str">
        <f t="shared" si="41"/>
        <v xml:space="preserve">A5142:  Volume Changes - Nonfinancial assets : Nonproduced assets:  Subsoil assets </v>
      </c>
      <c r="N467" s="426" t="str">
        <f t="shared" si="36"/>
        <v>C5142</v>
      </c>
      <c r="O467" s="179" t="str">
        <f t="shared" si="40"/>
        <v xml:space="preserve">C5142:  Volume Changes - Nonfinancial assets : Nonproduced assets:  Subsoil assets </v>
      </c>
      <c r="P467" s="179" t="str">
        <f t="shared" si="42"/>
        <v>5142: Volume Changes - Nonfinancial assets : Nonproduced assets: Subsoil assets</v>
      </c>
    </row>
    <row r="468" spans="1:16">
      <c r="A468" t="str">
        <f t="shared" si="43"/>
        <v>51223:  Holding Gains - Inventories: Other inventories: Finished goods</v>
      </c>
      <c r="B468" s="181"/>
      <c r="C468" s="181"/>
      <c r="D468" s="743">
        <v>5143</v>
      </c>
      <c r="E468" s="179" t="s">
        <v>502</v>
      </c>
      <c r="H468" s="174"/>
      <c r="I468" s="174"/>
      <c r="L468" s="426" t="str">
        <f t="shared" si="35"/>
        <v>A5143</v>
      </c>
      <c r="M468" s="179" t="str">
        <f t="shared" si="41"/>
        <v xml:space="preserve">A5143:  Volume Changes - Nonfinancial assets : Nonproduced assets:  Other naturally occurring assets </v>
      </c>
      <c r="N468" s="426" t="str">
        <f t="shared" si="36"/>
        <v>C5143</v>
      </c>
      <c r="O468" s="179" t="str">
        <f t="shared" si="40"/>
        <v xml:space="preserve">C5143:  Volume Changes - Nonfinancial assets : Nonproduced assets:  Other naturally occurring assets </v>
      </c>
      <c r="P468" s="179" t="str">
        <f t="shared" si="42"/>
        <v>5143: Volume Changes - Nonfinancial assets : Nonproduced assets: Other naturally occurring assets</v>
      </c>
    </row>
    <row r="469" spans="1:16">
      <c r="A469" t="str">
        <f t="shared" si="43"/>
        <v>51224:  Holding Gains - Inventories: Other inventories: Goods for resale</v>
      </c>
      <c r="B469" s="181"/>
      <c r="C469" s="181"/>
      <c r="D469" s="743">
        <v>5144</v>
      </c>
      <c r="E469" s="179" t="s">
        <v>503</v>
      </c>
      <c r="H469" s="174"/>
      <c r="I469" s="174"/>
      <c r="L469" s="526" t="str">
        <f t="shared" si="35"/>
        <v>A5144</v>
      </c>
      <c r="M469" s="207" t="str">
        <f t="shared" si="41"/>
        <v xml:space="preserve">A5144:  Volume Changes - Nonfinancial assets : Nonproduced assets:  Intangible nonproduced assets </v>
      </c>
      <c r="N469" s="526" t="str">
        <f t="shared" si="36"/>
        <v>C5144</v>
      </c>
      <c r="O469" s="207" t="str">
        <f t="shared" si="40"/>
        <v xml:space="preserve">C5144:  Volume Changes - Nonfinancial assets : Nonproduced assets:  Intangible nonproduced assets </v>
      </c>
      <c r="P469" s="207" t="str">
        <f t="shared" si="42"/>
        <v>5144: Volume Changes - Nonfinancial assets : Nonproduced assets: Intangible nonproduced assets</v>
      </c>
    </row>
    <row r="470" spans="1:16">
      <c r="A470" t="str">
        <f t="shared" si="43"/>
        <v xml:space="preserve">513:  Volume Changes - Valuables </v>
      </c>
      <c r="B470" s="181"/>
      <c r="C470" s="181"/>
      <c r="D470" s="744">
        <v>52</v>
      </c>
      <c r="E470" s="197" t="s">
        <v>504</v>
      </c>
      <c r="H470" s="174"/>
      <c r="I470" s="174"/>
      <c r="L470" s="427" t="str">
        <f t="shared" si="35"/>
        <v>A52</v>
      </c>
      <c r="M470" s="200" t="str">
        <f t="shared" si="41"/>
        <v xml:space="preserve">A52:  Volume Changes - Financial assets [521+522+523] </v>
      </c>
      <c r="N470" s="427" t="str">
        <f t="shared" si="36"/>
        <v>C52</v>
      </c>
      <c r="O470" s="200" t="str">
        <f t="shared" si="40"/>
        <v xml:space="preserve">C52:  Volume Changes - Financial assets [521+522+523] </v>
      </c>
      <c r="P470" s="200" t="str">
        <f t="shared" si="42"/>
        <v>52: Volume Changes - Financial assets [521+522+523]</v>
      </c>
    </row>
    <row r="471" spans="1:16">
      <c r="A471" t="str">
        <f t="shared" si="43"/>
        <v>514:  Volume Changes - Nonfinancial assets : Nonproduced assets [5141 + 5142 + 5143 + 5144]</v>
      </c>
      <c r="B471" s="181"/>
      <c r="C471" s="181"/>
      <c r="D471" s="745">
        <v>5201</v>
      </c>
      <c r="E471" s="224" t="s">
        <v>528</v>
      </c>
      <c r="H471" s="174"/>
      <c r="I471" s="174"/>
      <c r="L471" s="430" t="str">
        <f t="shared" si="35"/>
        <v>A5201</v>
      </c>
      <c r="M471" s="224" t="str">
        <f t="shared" si="41"/>
        <v xml:space="preserve">A5201:  Volume Changes - Financial assets:  Monetary gold and SDRs </v>
      </c>
      <c r="N471" s="430" t="str">
        <f t="shared" si="36"/>
        <v>C5201</v>
      </c>
      <c r="O471" s="224" t="str">
        <f t="shared" si="40"/>
        <v xml:space="preserve">C5201:  Volume Changes - Financial assets:  Monetary gold and SDRs </v>
      </c>
      <c r="P471" s="224" t="str">
        <f t="shared" si="42"/>
        <v>5201: Volume Changes - Financial assets: Monetary gold and SDRs</v>
      </c>
    </row>
    <row r="472" spans="1:16" ht="15">
      <c r="A472" t="str">
        <f t="shared" si="43"/>
        <v xml:space="preserve">5141:  Volume Changes - Nonfinancial assets : Nonproduced assets:  Land </v>
      </c>
      <c r="B472" s="204"/>
      <c r="C472" s="204"/>
      <c r="D472" s="745">
        <v>5202</v>
      </c>
      <c r="E472" s="224" t="s">
        <v>505</v>
      </c>
      <c r="H472" s="174"/>
      <c r="I472" s="174"/>
      <c r="L472" s="430" t="str">
        <f t="shared" si="35"/>
        <v>A5202</v>
      </c>
      <c r="M472" s="224" t="str">
        <f t="shared" si="41"/>
        <v xml:space="preserve">A5202:  Volume Changes - Financial assets:  Currency and deposits [5212+5222] </v>
      </c>
      <c r="N472" s="430" t="str">
        <f t="shared" si="36"/>
        <v>C5202</v>
      </c>
      <c r="O472" s="224" t="str">
        <f t="shared" si="40"/>
        <v xml:space="preserve">C5202:  Volume Changes - Financial assets:  Currency and deposits [5212+5222] </v>
      </c>
      <c r="P472" s="224" t="str">
        <f t="shared" si="42"/>
        <v>5202: Volume Changes - Financial assets: Currency and deposits [5212+5222]</v>
      </c>
    </row>
    <row r="473" spans="1:16">
      <c r="A473" t="str">
        <f t="shared" si="43"/>
        <v xml:space="preserve">5142:  Volume Changes - Nonfinancial assets : Nonproduced assets:  Subsoil assets </v>
      </c>
      <c r="B473" s="181"/>
      <c r="C473" s="181"/>
      <c r="D473" s="745">
        <v>5203</v>
      </c>
      <c r="E473" s="224" t="s">
        <v>506</v>
      </c>
      <c r="H473" s="174"/>
      <c r="I473" s="174"/>
      <c r="L473" s="430" t="str">
        <f t="shared" si="35"/>
        <v>A5203</v>
      </c>
      <c r="M473" s="224" t="str">
        <f t="shared" si="41"/>
        <v xml:space="preserve">A5203:  Volume Changes - Financial assets:  Securities other than shares [5213+5223] </v>
      </c>
      <c r="N473" s="430" t="str">
        <f t="shared" si="36"/>
        <v>C5203</v>
      </c>
      <c r="O473" s="224" t="str">
        <f t="shared" si="40"/>
        <v xml:space="preserve">C5203:  Volume Changes - Financial assets:  Securities other than shares [5213+5223] </v>
      </c>
      <c r="P473" s="224" t="str">
        <f t="shared" si="42"/>
        <v>5203: Volume Changes - Financial assets: Securities other than shares [5213+5223]</v>
      </c>
    </row>
    <row r="474" spans="1:16">
      <c r="A474" t="str">
        <f t="shared" si="43"/>
        <v xml:space="preserve">5143:  Volume Changes - Nonfinancial assets : Nonproduced assets:  Other naturally occurring assets </v>
      </c>
      <c r="B474" s="181"/>
      <c r="C474" s="181"/>
      <c r="D474" s="745">
        <v>5204</v>
      </c>
      <c r="E474" s="224" t="s">
        <v>507</v>
      </c>
      <c r="H474" s="174"/>
      <c r="I474" s="174"/>
      <c r="L474" s="430" t="str">
        <f t="shared" si="35"/>
        <v>A5204</v>
      </c>
      <c r="M474" s="224" t="str">
        <f t="shared" si="41"/>
        <v xml:space="preserve">A5204:  Volume Changes - Financial assets:  Loans [5214+5224] </v>
      </c>
      <c r="N474" s="430" t="str">
        <f t="shared" si="36"/>
        <v>C5204</v>
      </c>
      <c r="O474" s="224" t="str">
        <f t="shared" si="40"/>
        <v xml:space="preserve">C5204:  Volume Changes - Financial assets:  Loans [5214+5224] </v>
      </c>
      <c r="P474" s="224" t="str">
        <f t="shared" si="42"/>
        <v>5204: Volume Changes - Financial assets: Loans [5214+5224]</v>
      </c>
    </row>
    <row r="475" spans="1:16">
      <c r="A475" t="str">
        <f t="shared" si="43"/>
        <v xml:space="preserve">5144:  Volume Changes - Nonfinancial assets : Nonproduced assets:  Intangible nonproduced assets </v>
      </c>
      <c r="B475" s="181"/>
      <c r="C475" s="181"/>
      <c r="D475" s="745">
        <v>5205</v>
      </c>
      <c r="E475" s="224" t="s">
        <v>508</v>
      </c>
      <c r="H475" s="174"/>
      <c r="I475" s="174"/>
      <c r="L475" s="430" t="str">
        <f t="shared" si="35"/>
        <v>A5205</v>
      </c>
      <c r="M475" s="224" t="str">
        <f t="shared" si="41"/>
        <v xml:space="preserve">A5205:  Volume Changes - Financial assets:  Shares and other equity [5215+5225] </v>
      </c>
      <c r="N475" s="430" t="str">
        <f t="shared" si="36"/>
        <v>C5205</v>
      </c>
      <c r="O475" s="224" t="str">
        <f t="shared" si="40"/>
        <v xml:space="preserve">C5205:  Volume Changes - Financial assets:  Shares and other equity [5215+5225] </v>
      </c>
      <c r="P475" s="224" t="str">
        <f t="shared" si="42"/>
        <v>5205: Volume Changes - Financial assets: Shares and other equity [5215+5225]</v>
      </c>
    </row>
    <row r="476" spans="1:16">
      <c r="A476" t="str">
        <f t="shared" si="43"/>
        <v xml:space="preserve">52:  Volume Changes - Financial assets [521+522+523] </v>
      </c>
      <c r="B476" s="181"/>
      <c r="C476" s="181"/>
      <c r="D476" s="745">
        <v>5206</v>
      </c>
      <c r="E476" s="224" t="s">
        <v>509</v>
      </c>
      <c r="H476" s="174"/>
      <c r="I476" s="174"/>
      <c r="L476" s="430" t="str">
        <f t="shared" si="35"/>
        <v>A5206</v>
      </c>
      <c r="M476" s="224" t="str">
        <f t="shared" si="41"/>
        <v xml:space="preserve">A5206:  Volume Changes - Financial assets:  Insurance technical reserves [5216+5226] </v>
      </c>
      <c r="N476" s="430" t="str">
        <f t="shared" si="36"/>
        <v>C5206</v>
      </c>
      <c r="O476" s="224" t="str">
        <f t="shared" si="40"/>
        <v xml:space="preserve">C5206:  Volume Changes - Financial assets:  Insurance technical reserves [5216+5226] </v>
      </c>
      <c r="P476" s="224" t="str">
        <f t="shared" si="42"/>
        <v>5206: Volume Changes - Financial assets: Insurance technical reserves [5216+5226]</v>
      </c>
    </row>
    <row r="477" spans="1:16">
      <c r="A477" t="str">
        <f t="shared" si="43"/>
        <v xml:space="preserve">5201:  Volume Changes - Financial assets:  Monetary gold and SDRs </v>
      </c>
      <c r="B477" s="181"/>
      <c r="C477" s="181"/>
      <c r="D477" s="745">
        <v>5207</v>
      </c>
      <c r="E477" s="224" t="s">
        <v>510</v>
      </c>
      <c r="H477" s="174"/>
      <c r="I477" s="174"/>
      <c r="L477" s="430" t="str">
        <f t="shared" si="35"/>
        <v>A5207</v>
      </c>
      <c r="M477" s="224" t="str">
        <f t="shared" si="41"/>
        <v xml:space="preserve">A5207:  Volume Changes - Financial assets:  Financial derivatives [5217+5227] </v>
      </c>
      <c r="N477" s="430" t="str">
        <f t="shared" si="36"/>
        <v>C5207</v>
      </c>
      <c r="O477" s="224" t="str">
        <f t="shared" si="40"/>
        <v xml:space="preserve">C5207:  Volume Changes - Financial assets:  Financial derivatives [5217+5227] </v>
      </c>
      <c r="P477" s="224" t="str">
        <f t="shared" si="42"/>
        <v>5207: Volume Changes - Financial assets: Financial derivatives [5217+5227]</v>
      </c>
    </row>
    <row r="478" spans="1:16">
      <c r="A478" t="str">
        <f t="shared" si="43"/>
        <v xml:space="preserve">5202:  Volume Changes - Financial assets:  Currency and deposits [5212+5222] </v>
      </c>
      <c r="B478" s="181"/>
      <c r="C478" s="181"/>
      <c r="D478" s="745">
        <v>5208</v>
      </c>
      <c r="E478" s="224" t="s">
        <v>511</v>
      </c>
      <c r="H478" s="174"/>
      <c r="I478" s="174"/>
      <c r="L478" s="430" t="str">
        <f t="shared" si="35"/>
        <v>A5208</v>
      </c>
      <c r="M478" s="224" t="str">
        <f t="shared" si="41"/>
        <v xml:space="preserve">A5208:  Volume Changes - Financial assets:  Other accounts receivable [5218+5228] </v>
      </c>
      <c r="N478" s="430" t="str">
        <f t="shared" si="36"/>
        <v>C5208</v>
      </c>
      <c r="O478" s="224" t="str">
        <f t="shared" si="40"/>
        <v xml:space="preserve">C5208:  Volume Changes - Financial assets:  Other accounts receivable [5218+5228] </v>
      </c>
      <c r="P478" s="224" t="str">
        <f t="shared" si="42"/>
        <v>5208: Volume Changes - Financial assets: Other accounts receivable [5218+5228]</v>
      </c>
    </row>
    <row r="479" spans="1:16">
      <c r="A479" t="str">
        <f t="shared" si="43"/>
        <v xml:space="preserve">5203:  Volume Changes - Financial assets:  Securities other than shares [5213+5223] </v>
      </c>
      <c r="B479" s="181"/>
      <c r="C479" s="181"/>
      <c r="D479" s="742">
        <v>521</v>
      </c>
      <c r="E479" s="173" t="s">
        <v>512</v>
      </c>
      <c r="H479" s="174"/>
      <c r="I479" s="174"/>
      <c r="L479" s="425" t="str">
        <f t="shared" si="35"/>
        <v>A521</v>
      </c>
      <c r="M479" s="173" t="str">
        <f t="shared" si="41"/>
        <v>A521:  Volume Changes - Financial assets:  Domestic  [5212 + 5213 + 5214 + 5215 + 5216+ 5217 + 5218]</v>
      </c>
      <c r="N479" s="425" t="str">
        <f t="shared" si="36"/>
        <v>C521</v>
      </c>
      <c r="O479" s="173" t="str">
        <f t="shared" si="40"/>
        <v>C521:  Volume Changes - Financial assets:  Domestic  [5212 + 5213 + 5214 + 5215 + 5216+ 5217 + 5218]</v>
      </c>
      <c r="P479" s="173" t="str">
        <f t="shared" si="42"/>
        <v>521: Volume Changes - Financial assets: Domestic [5212 + 5213 + 5214 + 5215 + 5216+ 5217 + 5218]</v>
      </c>
    </row>
    <row r="480" spans="1:16" ht="15">
      <c r="A480" t="str">
        <f t="shared" si="43"/>
        <v xml:space="preserve">5204:  Volume Changes - Financial assets:  Loans [5214+5224] </v>
      </c>
      <c r="B480" s="220"/>
      <c r="C480" s="220"/>
      <c r="D480" s="743">
        <v>5212</v>
      </c>
      <c r="E480" s="179" t="s">
        <v>513</v>
      </c>
      <c r="H480" s="174"/>
      <c r="I480" s="174"/>
      <c r="L480" s="426" t="str">
        <f t="shared" si="35"/>
        <v>A5212</v>
      </c>
      <c r="M480" s="179" t="str">
        <f t="shared" si="41"/>
        <v xml:space="preserve">A5212:  Volume Changes - Financial assets:  Domestic - Currency and deposits </v>
      </c>
      <c r="N480" s="426" t="str">
        <f t="shared" si="36"/>
        <v>C5212</v>
      </c>
      <c r="O480" s="179" t="str">
        <f t="shared" si="40"/>
        <v xml:space="preserve">C5212:  Volume Changes - Financial assets:  Domestic - Currency and deposits </v>
      </c>
      <c r="P480" s="179" t="str">
        <f t="shared" si="42"/>
        <v>5212: Volume Changes - Financial assets: Domestic - Currency and deposits</v>
      </c>
    </row>
    <row r="481" spans="1:16">
      <c r="A481" t="str">
        <f t="shared" si="43"/>
        <v xml:space="preserve">5205:  Volume Changes - Financial assets:  Shares and other equity [5215+5225] </v>
      </c>
      <c r="B481" s="181"/>
      <c r="C481" s="181"/>
      <c r="D481" s="743">
        <v>5213</v>
      </c>
      <c r="E481" s="179" t="s">
        <v>514</v>
      </c>
      <c r="H481" s="174"/>
      <c r="I481" s="174"/>
      <c r="L481" s="426" t="str">
        <f t="shared" si="35"/>
        <v>A5213</v>
      </c>
      <c r="M481" s="179" t="str">
        <f t="shared" si="41"/>
        <v xml:space="preserve">A5213:  Volume Changes - Financial assets:  Domestic - Securities other than shares </v>
      </c>
      <c r="N481" s="426" t="str">
        <f t="shared" si="36"/>
        <v>C5213</v>
      </c>
      <c r="O481" s="179" t="str">
        <f t="shared" si="40"/>
        <v xml:space="preserve">C5213:  Volume Changes - Financial assets:  Domestic - Securities other than shares </v>
      </c>
      <c r="P481" s="179" t="str">
        <f t="shared" si="42"/>
        <v>5213: Volume Changes - Financial assets: Domestic - Securities other than shares</v>
      </c>
    </row>
    <row r="482" spans="1:16">
      <c r="A482" t="str">
        <f t="shared" si="43"/>
        <v xml:space="preserve">5206:  Volume Changes - Financial assets:  Insurance technical reserves [5216+5226] </v>
      </c>
      <c r="B482" s="181"/>
      <c r="C482" s="181"/>
      <c r="D482" s="743">
        <v>5214</v>
      </c>
      <c r="E482" s="179" t="s">
        <v>515</v>
      </c>
      <c r="H482" s="174"/>
      <c r="I482" s="174"/>
      <c r="L482" s="426" t="str">
        <f t="shared" si="35"/>
        <v>A5214</v>
      </c>
      <c r="M482" s="179" t="str">
        <f t="shared" si="41"/>
        <v xml:space="preserve">A5214:  Volume Changes - Financial assets:  Domestic - Loans </v>
      </c>
      <c r="N482" s="426" t="str">
        <f t="shared" si="36"/>
        <v>C5214</v>
      </c>
      <c r="O482" s="179" t="str">
        <f t="shared" si="40"/>
        <v xml:space="preserve">C5214:  Volume Changes - Financial assets:  Domestic - Loans </v>
      </c>
      <c r="P482" s="179" t="str">
        <f t="shared" si="42"/>
        <v>5214: Volume Changes - Financial assets: Domestic - Loans</v>
      </c>
    </row>
    <row r="483" spans="1:16">
      <c r="A483" t="str">
        <f t="shared" si="43"/>
        <v xml:space="preserve">5207:  Volume Changes - Financial assets:  Financial derivatives [5217+5227] </v>
      </c>
      <c r="B483" s="181"/>
      <c r="C483" s="181"/>
      <c r="D483" s="743">
        <v>5215</v>
      </c>
      <c r="E483" s="179" t="s">
        <v>516</v>
      </c>
      <c r="H483" s="174"/>
      <c r="I483" s="174"/>
      <c r="L483" s="426" t="str">
        <f t="shared" ref="L483:L563" si="44">"A"&amp;""&amp;D483</f>
        <v>A5215</v>
      </c>
      <c r="M483" s="179" t="str">
        <f t="shared" si="41"/>
        <v xml:space="preserve">A5215:  Volume Changes - Financial assets:  Domestic - Shares and other equity </v>
      </c>
      <c r="N483" s="426" t="str">
        <f t="shared" ref="N483:N563" si="45">"C"&amp;""&amp;D483</f>
        <v>C5215</v>
      </c>
      <c r="O483" s="179" t="str">
        <f t="shared" si="40"/>
        <v xml:space="preserve">C5215:  Volume Changes - Financial assets:  Domestic - Shares and other equity </v>
      </c>
      <c r="P483" s="179" t="str">
        <f t="shared" si="42"/>
        <v>5215: Volume Changes - Financial assets: Domestic - Shares and other equity</v>
      </c>
    </row>
    <row r="484" spans="1:16">
      <c r="A484" t="str">
        <f t="shared" si="43"/>
        <v xml:space="preserve">5208:  Volume Changes - Financial assets:  Other accounts receivable [5218+5228] </v>
      </c>
      <c r="B484" s="181"/>
      <c r="C484" s="181"/>
      <c r="D484" s="743">
        <v>5216</v>
      </c>
      <c r="E484" s="179" t="s">
        <v>517</v>
      </c>
      <c r="H484" s="174"/>
      <c r="I484" s="174"/>
      <c r="L484" s="426" t="str">
        <f t="shared" si="44"/>
        <v>A5216</v>
      </c>
      <c r="M484" s="179" t="str">
        <f t="shared" si="41"/>
        <v xml:space="preserve">A5216:  Volume Changes - Financial assets:  Domestic - Insurance technical reserves </v>
      </c>
      <c r="N484" s="426" t="str">
        <f t="shared" si="45"/>
        <v>C5216</v>
      </c>
      <c r="O484" s="179" t="str">
        <f t="shared" si="40"/>
        <v xml:space="preserve">C5216:  Volume Changes - Financial assets:  Domestic - Insurance technical reserves </v>
      </c>
      <c r="P484" s="179" t="str">
        <f t="shared" si="42"/>
        <v>5216: Volume Changes - Financial assets: Domestic - Insurance technical reserves</v>
      </c>
    </row>
    <row r="485" spans="1:16">
      <c r="A485" t="str">
        <f t="shared" si="43"/>
        <v>521:  Volume Changes - Financial assets:  Domestic  [5212 + 5213 + 5214 + 5215 + 5216+ 5217 + 5218]</v>
      </c>
      <c r="B485" s="181"/>
      <c r="C485" s="181"/>
      <c r="D485" s="743">
        <v>5217</v>
      </c>
      <c r="E485" s="179" t="s">
        <v>518</v>
      </c>
      <c r="H485" s="174"/>
      <c r="I485" s="174"/>
      <c r="L485" s="426" t="str">
        <f t="shared" si="44"/>
        <v>A5217</v>
      </c>
      <c r="M485" s="179" t="str">
        <f t="shared" si="41"/>
        <v xml:space="preserve">A5217:  Volume Changes - Financial assets:  Domestic - Financial derivatives </v>
      </c>
      <c r="N485" s="426" t="str">
        <f t="shared" si="45"/>
        <v>C5217</v>
      </c>
      <c r="O485" s="179" t="str">
        <f t="shared" si="40"/>
        <v xml:space="preserve">C5217:  Volume Changes - Financial assets:  Domestic - Financial derivatives </v>
      </c>
      <c r="P485" s="179" t="str">
        <f t="shared" si="42"/>
        <v>5217: Volume Changes - Financial assets: Domestic - Financial derivatives</v>
      </c>
    </row>
    <row r="486" spans="1:16">
      <c r="A486" t="str">
        <f t="shared" si="43"/>
        <v xml:space="preserve">5212:  Volume Changes - Financial assets:  Domestic - Currency and deposits </v>
      </c>
      <c r="B486" s="181"/>
      <c r="C486" s="181"/>
      <c r="D486" s="743">
        <v>5218</v>
      </c>
      <c r="E486" s="179" t="s">
        <v>519</v>
      </c>
      <c r="H486" s="174"/>
      <c r="I486" s="174"/>
      <c r="L486" s="426" t="str">
        <f t="shared" si="44"/>
        <v>A5218</v>
      </c>
      <c r="M486" s="179" t="str">
        <f t="shared" si="41"/>
        <v xml:space="preserve">A5218:  Volume Changes - Financial assets:  Domestic - Other accounts receivable </v>
      </c>
      <c r="N486" s="426" t="str">
        <f t="shared" si="45"/>
        <v>C5218</v>
      </c>
      <c r="O486" s="179" t="str">
        <f t="shared" si="40"/>
        <v xml:space="preserve">C5218:  Volume Changes - Financial assets:  Domestic - Other accounts receivable </v>
      </c>
      <c r="P486" s="179" t="str">
        <f t="shared" si="42"/>
        <v>5218: Volume Changes - Financial assets: Domestic - Other accounts receivable</v>
      </c>
    </row>
    <row r="487" spans="1:16">
      <c r="A487" t="str">
        <f t="shared" si="43"/>
        <v xml:space="preserve">5213:  Volume Changes - Financial assets:  Domestic - Securities other than shares </v>
      </c>
      <c r="B487" s="181"/>
      <c r="C487" s="181"/>
      <c r="D487" s="742">
        <v>522</v>
      </c>
      <c r="E487" s="173" t="s">
        <v>520</v>
      </c>
      <c r="H487" s="174"/>
      <c r="I487" s="174"/>
      <c r="L487" s="425" t="str">
        <f t="shared" si="44"/>
        <v>A522</v>
      </c>
      <c r="M487" s="173" t="str">
        <f t="shared" si="41"/>
        <v>A522:  Volume Changes - Financial assets:  Foreign  [5222 + 5223 + 5224 + 5225 + 5226+ 5227 + 5228]</v>
      </c>
      <c r="N487" s="425" t="str">
        <f t="shared" si="45"/>
        <v>C522</v>
      </c>
      <c r="O487" s="173" t="str">
        <f t="shared" si="40"/>
        <v>C522:  Volume Changes - Financial assets:  Foreign  [5222 + 5223 + 5224 + 5225 + 5226+ 5227 + 5228]</v>
      </c>
      <c r="P487" s="173" t="str">
        <f t="shared" si="42"/>
        <v>522: Volume Changes - Financial assets: Foreign [5222 + 5223 + 5224 + 5225 + 5226+ 5227 + 5228]</v>
      </c>
    </row>
    <row r="488" spans="1:16" ht="15">
      <c r="A488" t="str">
        <f t="shared" si="43"/>
        <v xml:space="preserve">5214:  Volume Changes - Financial assets:  Domestic - Loans </v>
      </c>
      <c r="B488" s="220"/>
      <c r="C488" s="220"/>
      <c r="D488" s="743">
        <v>5221</v>
      </c>
      <c r="E488" s="179" t="s">
        <v>2381</v>
      </c>
      <c r="H488" s="174"/>
      <c r="I488" s="174"/>
      <c r="L488" s="426" t="str">
        <f t="shared" si="44"/>
        <v>A5221</v>
      </c>
      <c r="M488" s="179" t="str">
        <f t="shared" si="41"/>
        <v>A5221:  Volume Changes - Financial assets:  Foreign  - Monetary gold and SDRs</v>
      </c>
      <c r="N488" s="426" t="str">
        <f t="shared" si="45"/>
        <v>C5221</v>
      </c>
      <c r="O488" s="179" t="str">
        <f t="shared" si="40"/>
        <v>C5221:  Volume Changes - Financial assets:  Foreign  - Monetary gold and SDRs</v>
      </c>
      <c r="P488" s="179" t="str">
        <f t="shared" si="42"/>
        <v>5221: Volume Changes - Financial assets: Foreign - Monetary gold and SDRs</v>
      </c>
    </row>
    <row r="489" spans="1:16">
      <c r="A489" t="str">
        <f t="shared" si="43"/>
        <v xml:space="preserve">5215:  Volume Changes - Financial assets:  Domestic - Shares and other equity </v>
      </c>
      <c r="B489" s="181"/>
      <c r="C489" s="181"/>
      <c r="D489" s="743">
        <v>5222</v>
      </c>
      <c r="E489" s="179" t="s">
        <v>521</v>
      </c>
      <c r="H489" s="174"/>
      <c r="I489" s="174"/>
      <c r="L489" s="426" t="str">
        <f t="shared" si="44"/>
        <v>A5222</v>
      </c>
      <c r="M489" s="179" t="str">
        <f t="shared" si="41"/>
        <v xml:space="preserve">A5222:  Volume Changes - Financial assets:  Foreign  - Currency and deposits </v>
      </c>
      <c r="N489" s="426" t="str">
        <f t="shared" si="45"/>
        <v>C5222</v>
      </c>
      <c r="O489" s="179" t="str">
        <f t="shared" si="40"/>
        <v xml:space="preserve">C5222:  Volume Changes - Financial assets:  Foreign  - Currency and deposits </v>
      </c>
      <c r="P489" s="179" t="str">
        <f t="shared" si="42"/>
        <v>5222: Volume Changes - Financial assets: Foreign - Currency and deposits</v>
      </c>
    </row>
    <row r="490" spans="1:16">
      <c r="A490" t="str">
        <f t="shared" si="43"/>
        <v xml:space="preserve">5216:  Volume Changes - Financial assets:  Domestic - Insurance technical reserves </v>
      </c>
      <c r="B490" s="181"/>
      <c r="C490" s="181"/>
      <c r="D490" s="743">
        <v>5223</v>
      </c>
      <c r="E490" s="179" t="s">
        <v>522</v>
      </c>
      <c r="H490" s="174"/>
      <c r="I490" s="174"/>
      <c r="L490" s="426" t="str">
        <f t="shared" si="44"/>
        <v>A5223</v>
      </c>
      <c r="M490" s="179" t="str">
        <f t="shared" si="41"/>
        <v xml:space="preserve">A5223:  Volume Changes - Financial assets:  Foreign  - Securities other than shares </v>
      </c>
      <c r="N490" s="426" t="str">
        <f t="shared" si="45"/>
        <v>C5223</v>
      </c>
      <c r="O490" s="179" t="str">
        <f t="shared" si="40"/>
        <v xml:space="preserve">C5223:  Volume Changes - Financial assets:  Foreign  - Securities other than shares </v>
      </c>
      <c r="P490" s="179" t="str">
        <f t="shared" si="42"/>
        <v>5223: Volume Changes - Financial assets: Foreign - Securities other than shares</v>
      </c>
    </row>
    <row r="491" spans="1:16">
      <c r="A491" t="str">
        <f t="shared" si="43"/>
        <v xml:space="preserve">5217:  Volume Changes - Financial assets:  Domestic - Financial derivatives </v>
      </c>
      <c r="B491" s="181"/>
      <c r="C491" s="181"/>
      <c r="D491" s="743">
        <v>5224</v>
      </c>
      <c r="E491" s="179" t="s">
        <v>523</v>
      </c>
      <c r="H491" s="174"/>
      <c r="I491" s="174"/>
      <c r="L491" s="426" t="str">
        <f t="shared" si="44"/>
        <v>A5224</v>
      </c>
      <c r="M491" s="179" t="str">
        <f t="shared" si="41"/>
        <v xml:space="preserve">A5224:  Volume Changes - Financial assets:  Foreign  - Loans </v>
      </c>
      <c r="N491" s="426" t="str">
        <f t="shared" si="45"/>
        <v>C5224</v>
      </c>
      <c r="O491" s="179" t="str">
        <f t="shared" si="40"/>
        <v xml:space="preserve">C5224:  Volume Changes - Financial assets:  Foreign  - Loans </v>
      </c>
      <c r="P491" s="179" t="str">
        <f t="shared" si="42"/>
        <v>5224: Volume Changes - Financial assets: Foreign - Loans</v>
      </c>
    </row>
    <row r="492" spans="1:16">
      <c r="A492" t="str">
        <f t="shared" si="43"/>
        <v xml:space="preserve">5218:  Volume Changes - Financial assets:  Domestic - Other accounts receivable </v>
      </c>
      <c r="B492" s="181"/>
      <c r="C492" s="181"/>
      <c r="D492" s="743">
        <v>5225</v>
      </c>
      <c r="E492" s="179" t="s">
        <v>524</v>
      </c>
      <c r="H492" s="174"/>
      <c r="I492" s="174"/>
      <c r="L492" s="426" t="str">
        <f t="shared" si="44"/>
        <v>A5225</v>
      </c>
      <c r="M492" s="179" t="str">
        <f t="shared" si="41"/>
        <v xml:space="preserve">A5225:  Volume Changes - Financial assets:  Foreign  - Shares and other equity </v>
      </c>
      <c r="N492" s="426" t="str">
        <f t="shared" si="45"/>
        <v>C5225</v>
      </c>
      <c r="O492" s="179" t="str">
        <f t="shared" si="40"/>
        <v xml:space="preserve">C5225:  Volume Changes - Financial assets:  Foreign  - Shares and other equity </v>
      </c>
      <c r="P492" s="179" t="str">
        <f t="shared" si="42"/>
        <v>5225: Volume Changes - Financial assets: Foreign - Shares and other equity</v>
      </c>
    </row>
    <row r="493" spans="1:16">
      <c r="A493" t="str">
        <f t="shared" si="43"/>
        <v>522:  Volume Changes - Financial assets:  Foreign  [5222 + 5223 + 5224 + 5225 + 5226+ 5227 + 5228]</v>
      </c>
      <c r="B493" s="181"/>
      <c r="C493" s="181"/>
      <c r="D493" s="743">
        <v>5226</v>
      </c>
      <c r="E493" s="179" t="s">
        <v>525</v>
      </c>
      <c r="H493" s="174"/>
      <c r="I493" s="174"/>
      <c r="L493" s="426" t="str">
        <f t="shared" si="44"/>
        <v>A5226</v>
      </c>
      <c r="M493" s="179" t="str">
        <f t="shared" si="41"/>
        <v xml:space="preserve">A5226:  Volume Changes - Financial assets:  Foreign  - Insurance technical reserves </v>
      </c>
      <c r="N493" s="426" t="str">
        <f t="shared" si="45"/>
        <v>C5226</v>
      </c>
      <c r="O493" s="179" t="str">
        <f t="shared" si="40"/>
        <v xml:space="preserve">C5226:  Volume Changes - Financial assets:  Foreign  - Insurance technical reserves </v>
      </c>
      <c r="P493" s="179" t="str">
        <f t="shared" si="42"/>
        <v>5226: Volume Changes - Financial assets: Foreign - Insurance technical reserves</v>
      </c>
    </row>
    <row r="494" spans="1:16">
      <c r="A494" t="str">
        <f t="shared" si="43"/>
        <v>5221:  Volume Changes - Financial assets:  Foreign  - Monetary gold and SDRs</v>
      </c>
      <c r="B494" s="181"/>
      <c r="C494" s="181"/>
      <c r="D494" s="743">
        <v>5227</v>
      </c>
      <c r="E494" s="179" t="s">
        <v>526</v>
      </c>
      <c r="H494" s="174"/>
      <c r="I494" s="174"/>
      <c r="L494" s="426" t="str">
        <f t="shared" si="44"/>
        <v>A5227</v>
      </c>
      <c r="M494" s="179" t="str">
        <f t="shared" si="41"/>
        <v xml:space="preserve">A5227:  Volume Changes - Financial assets:  Foreign  - Financial derivatives </v>
      </c>
      <c r="N494" s="426" t="str">
        <f t="shared" si="45"/>
        <v>C5227</v>
      </c>
      <c r="O494" s="179" t="str">
        <f t="shared" si="40"/>
        <v xml:space="preserve">C5227:  Volume Changes - Financial assets:  Foreign  - Financial derivatives </v>
      </c>
      <c r="P494" s="179" t="str">
        <f t="shared" si="42"/>
        <v>5227: Volume Changes - Financial assets: Foreign - Financial derivatives</v>
      </c>
    </row>
    <row r="495" spans="1:16">
      <c r="A495" t="str">
        <f t="shared" si="43"/>
        <v xml:space="preserve">5222:  Volume Changes - Financial assets:  Foreign  - Currency and deposits </v>
      </c>
      <c r="B495" s="181"/>
      <c r="C495" s="181"/>
      <c r="D495" s="743">
        <v>5228</v>
      </c>
      <c r="E495" s="179" t="s">
        <v>527</v>
      </c>
      <c r="H495" s="174"/>
      <c r="I495" s="174"/>
      <c r="L495" s="426" t="str">
        <f t="shared" si="44"/>
        <v>A5228</v>
      </c>
      <c r="M495" s="179" t="str">
        <f t="shared" si="41"/>
        <v xml:space="preserve">A5228:  Volume Changes - Financial assets:  Foreign  - Other accounts receivable </v>
      </c>
      <c r="N495" s="426" t="str">
        <f t="shared" si="45"/>
        <v>C5228</v>
      </c>
      <c r="O495" s="179" t="str">
        <f t="shared" si="40"/>
        <v xml:space="preserve">C5228:  Volume Changes - Financial assets:  Foreign  - Other accounts receivable </v>
      </c>
      <c r="P495" s="179" t="str">
        <f t="shared" si="42"/>
        <v>5228: Volume Changes - Financial assets: Foreign - Other accounts receivable</v>
      </c>
    </row>
    <row r="496" spans="1:16" ht="15">
      <c r="A496" t="str">
        <f t="shared" si="43"/>
        <v xml:space="preserve">5223:  Volume Changes - Financial assets:  Foreign  - Securities other than shares </v>
      </c>
      <c r="B496" s="220"/>
      <c r="C496" s="220"/>
      <c r="D496" s="744">
        <v>53</v>
      </c>
      <c r="E496" s="197" t="s">
        <v>529</v>
      </c>
      <c r="H496" s="174"/>
      <c r="I496" s="174"/>
      <c r="L496" s="427" t="str">
        <f t="shared" si="44"/>
        <v>A53</v>
      </c>
      <c r="M496" s="200" t="str">
        <f t="shared" si="41"/>
        <v xml:space="preserve">A53:  Volume Changes - Liabilities [531+532] </v>
      </c>
      <c r="N496" s="427" t="str">
        <f t="shared" si="45"/>
        <v>C53</v>
      </c>
      <c r="O496" s="200" t="str">
        <f t="shared" si="40"/>
        <v xml:space="preserve">C53:  Volume Changes - Liabilities [531+532] </v>
      </c>
      <c r="P496" s="200" t="str">
        <f t="shared" si="42"/>
        <v>53: Volume Changes - Liabilities [531+532]</v>
      </c>
    </row>
    <row r="497" spans="1:16" ht="15">
      <c r="A497" t="str">
        <f t="shared" si="43"/>
        <v xml:space="preserve">5224:  Volume Changes - Financial assets:  Foreign  - Loans </v>
      </c>
      <c r="B497" s="204"/>
      <c r="C497" s="204"/>
      <c r="D497" s="745">
        <v>5301</v>
      </c>
      <c r="E497" s="224" t="s">
        <v>2382</v>
      </c>
      <c r="H497" s="174"/>
      <c r="I497" s="174"/>
      <c r="L497" s="430" t="str">
        <f t="shared" si="44"/>
        <v>A5301</v>
      </c>
      <c r="M497" s="224" t="str">
        <f t="shared" si="41"/>
        <v>A5301:  Volume Changes - Liabilities:  Special Drawing Rights (SDRs)</v>
      </c>
      <c r="N497" s="430" t="str">
        <f t="shared" si="45"/>
        <v>C5301</v>
      </c>
      <c r="O497" s="224" t="str">
        <f t="shared" si="40"/>
        <v>C5301:  Volume Changes - Liabilities:  Special Drawing Rights (SDRs)</v>
      </c>
      <c r="P497" s="224" t="str">
        <f t="shared" si="42"/>
        <v>5301: Volume Changes - Liabilities: Special Drawing Rights (SDRs)</v>
      </c>
    </row>
    <row r="498" spans="1:16">
      <c r="A498" t="str">
        <f t="shared" si="43"/>
        <v xml:space="preserve">5225:  Volume Changes - Financial assets:  Foreign  - Shares and other equity </v>
      </c>
      <c r="B498" s="181"/>
      <c r="C498" s="181"/>
      <c r="D498" s="745">
        <v>5302</v>
      </c>
      <c r="E498" s="224" t="s">
        <v>530</v>
      </c>
      <c r="H498" s="174"/>
      <c r="I498" s="174"/>
      <c r="L498" s="430" t="str">
        <f t="shared" si="44"/>
        <v>A5302</v>
      </c>
      <c r="M498" s="224" t="str">
        <f t="shared" si="41"/>
        <v xml:space="preserve">A5302:  Volume Changes - Liabilities:  Currency and deposits [5312+5322] </v>
      </c>
      <c r="N498" s="430" t="str">
        <f t="shared" si="45"/>
        <v>C5302</v>
      </c>
      <c r="O498" s="224" t="str">
        <f t="shared" si="40"/>
        <v xml:space="preserve">C5302:  Volume Changes - Liabilities:  Currency and deposits [5312+5322] </v>
      </c>
      <c r="P498" s="224" t="str">
        <f t="shared" si="42"/>
        <v>5302: Volume Changes - Liabilities: Currency and deposits [5312+5322]</v>
      </c>
    </row>
    <row r="499" spans="1:16">
      <c r="A499" t="str">
        <f t="shared" si="43"/>
        <v xml:space="preserve">5226:  Volume Changes - Financial assets:  Foreign  - Insurance technical reserves </v>
      </c>
      <c r="B499" s="181"/>
      <c r="C499" s="181"/>
      <c r="D499" s="745">
        <v>5303</v>
      </c>
      <c r="E499" s="224" t="s">
        <v>531</v>
      </c>
      <c r="H499" s="174"/>
      <c r="I499" s="174"/>
      <c r="L499" s="430" t="str">
        <f t="shared" si="44"/>
        <v>A5303</v>
      </c>
      <c r="M499" s="224" t="str">
        <f t="shared" si="41"/>
        <v xml:space="preserve">A5303:  Volume Changes - Liabilities:  Securities other than shares [5313+5323] </v>
      </c>
      <c r="N499" s="430" t="str">
        <f t="shared" si="45"/>
        <v>C5303</v>
      </c>
      <c r="O499" s="224" t="str">
        <f t="shared" si="40"/>
        <v xml:space="preserve">C5303:  Volume Changes - Liabilities:  Securities other than shares [5313+5323] </v>
      </c>
      <c r="P499" s="224" t="str">
        <f t="shared" si="42"/>
        <v>5303: Volume Changes - Liabilities: Securities other than shares [5313+5323]</v>
      </c>
    </row>
    <row r="500" spans="1:16">
      <c r="A500" t="str">
        <f t="shared" si="43"/>
        <v xml:space="preserve">5227:  Volume Changes - Financial assets:  Foreign  - Financial derivatives </v>
      </c>
      <c r="B500" s="181"/>
      <c r="C500" s="181"/>
      <c r="D500" s="745">
        <v>5304</v>
      </c>
      <c r="E500" s="224" t="s">
        <v>532</v>
      </c>
      <c r="H500" s="174"/>
      <c r="I500" s="174"/>
      <c r="L500" s="430" t="str">
        <f t="shared" si="44"/>
        <v>A5304</v>
      </c>
      <c r="M500" s="224" t="str">
        <f t="shared" si="41"/>
        <v xml:space="preserve">A5304:  Volume Changes - Liabilities:  Loans [5314+5324] </v>
      </c>
      <c r="N500" s="430" t="str">
        <f t="shared" si="45"/>
        <v>C5304</v>
      </c>
      <c r="O500" s="224" t="str">
        <f t="shared" si="40"/>
        <v xml:space="preserve">C5304:  Volume Changes - Liabilities:  Loans [5314+5324] </v>
      </c>
      <c r="P500" s="224" t="str">
        <f t="shared" si="42"/>
        <v>5304: Volume Changes - Liabilities: Loans [5314+5324]</v>
      </c>
    </row>
    <row r="501" spans="1:16">
      <c r="A501" t="str">
        <f t="shared" si="43"/>
        <v xml:space="preserve">5228:  Volume Changes - Financial assets:  Foreign  - Other accounts receivable </v>
      </c>
      <c r="B501" s="181"/>
      <c r="C501" s="181"/>
      <c r="D501" s="745">
        <v>5305</v>
      </c>
      <c r="E501" s="224" t="s">
        <v>533</v>
      </c>
      <c r="H501" s="174"/>
      <c r="I501" s="174"/>
      <c r="L501" s="430" t="str">
        <f t="shared" si="44"/>
        <v>A5305</v>
      </c>
      <c r="M501" s="224" t="str">
        <f t="shared" si="41"/>
        <v xml:space="preserve">A5305:  Volume Changes - Liabilities:  Shares and other equity [5315+5325] </v>
      </c>
      <c r="N501" s="430" t="str">
        <f t="shared" si="45"/>
        <v>C5305</v>
      </c>
      <c r="O501" s="224" t="str">
        <f t="shared" si="40"/>
        <v xml:space="preserve">C5305:  Volume Changes - Liabilities:  Shares and other equity [5315+5325] </v>
      </c>
      <c r="P501" s="224" t="str">
        <f t="shared" si="42"/>
        <v>5305: Volume Changes - Liabilities: Shares and other equity [5315+5325]</v>
      </c>
    </row>
    <row r="502" spans="1:16">
      <c r="A502" t="str">
        <f t="shared" si="43"/>
        <v xml:space="preserve">53:  Volume Changes - Liabilities [531+532] </v>
      </c>
      <c r="B502" s="181"/>
      <c r="C502" s="181"/>
      <c r="D502" s="745">
        <v>5306</v>
      </c>
      <c r="E502" s="224" t="s">
        <v>534</v>
      </c>
      <c r="H502" s="174"/>
      <c r="I502" s="174"/>
      <c r="L502" s="430" t="str">
        <f t="shared" si="44"/>
        <v>A5306</v>
      </c>
      <c r="M502" s="224" t="str">
        <f t="shared" si="41"/>
        <v xml:space="preserve">A5306:  Volume Changes - Liabilities:  Insurance technical reserves [5316+5326] </v>
      </c>
      <c r="N502" s="430" t="str">
        <f t="shared" si="45"/>
        <v>C5306</v>
      </c>
      <c r="O502" s="224" t="str">
        <f t="shared" si="40"/>
        <v xml:space="preserve">C5306:  Volume Changes - Liabilities:  Insurance technical reserves [5316+5326] </v>
      </c>
      <c r="P502" s="224" t="str">
        <f t="shared" si="42"/>
        <v>5306: Volume Changes - Liabilities: Insurance technical reserves [5316+5326]</v>
      </c>
    </row>
    <row r="503" spans="1:16">
      <c r="A503" t="str">
        <f t="shared" si="43"/>
        <v>5301:  Volume Changes - Liabilities:  Special Drawing Rights (SDRs)</v>
      </c>
      <c r="B503" s="181"/>
      <c r="C503" s="181"/>
      <c r="D503" s="745">
        <v>5307</v>
      </c>
      <c r="E503" s="224" t="s">
        <v>535</v>
      </c>
      <c r="H503" s="174"/>
      <c r="I503" s="174"/>
      <c r="L503" s="430" t="str">
        <f t="shared" si="44"/>
        <v>A5307</v>
      </c>
      <c r="M503" s="224" t="str">
        <f t="shared" si="41"/>
        <v xml:space="preserve">A5307:  Volume Changes - Liabilities:  Financial derivatives [5317+5327] </v>
      </c>
      <c r="N503" s="430" t="str">
        <f t="shared" si="45"/>
        <v>C5307</v>
      </c>
      <c r="O503" s="224" t="str">
        <f t="shared" si="40"/>
        <v xml:space="preserve">C5307:  Volume Changes - Liabilities:  Financial derivatives [5317+5327] </v>
      </c>
      <c r="P503" s="224" t="str">
        <f t="shared" si="42"/>
        <v>5307: Volume Changes - Liabilities: Financial derivatives [5317+5327]</v>
      </c>
    </row>
    <row r="504" spans="1:16">
      <c r="A504" t="str">
        <f t="shared" si="43"/>
        <v xml:space="preserve">5302:  Volume Changes - Liabilities:  Currency and deposits [5312+5322] </v>
      </c>
      <c r="B504" s="181"/>
      <c r="C504" s="181"/>
      <c r="D504" s="745">
        <v>5308</v>
      </c>
      <c r="E504" s="224" t="s">
        <v>51</v>
      </c>
      <c r="H504" s="174"/>
      <c r="I504" s="174"/>
      <c r="L504" s="430" t="str">
        <f t="shared" si="44"/>
        <v>A5308</v>
      </c>
      <c r="M504" s="224" t="str">
        <f t="shared" si="41"/>
        <v xml:space="preserve">A5308:  Volume Changes - Liabilities:  Other accounts payable [5318+5328] </v>
      </c>
      <c r="N504" s="430" t="str">
        <f t="shared" si="45"/>
        <v>C5308</v>
      </c>
      <c r="O504" s="224" t="str">
        <f t="shared" si="40"/>
        <v xml:space="preserve">C5308:  Volume Changes - Liabilities:  Other accounts payable [5318+5328] </v>
      </c>
      <c r="P504" s="224" t="str">
        <f t="shared" si="42"/>
        <v>5308: Volume Changes - Liabilities: Other accounts payable [5318+5328]</v>
      </c>
    </row>
    <row r="505" spans="1:16" ht="15">
      <c r="A505" t="str">
        <f t="shared" si="43"/>
        <v xml:space="preserve">5303:  Volume Changes - Liabilities:  Securities other than shares [5313+5323] </v>
      </c>
      <c r="B505" s="220"/>
      <c r="C505" s="220"/>
      <c r="D505" s="742">
        <v>531</v>
      </c>
      <c r="E505" s="173" t="s">
        <v>536</v>
      </c>
      <c r="H505" s="174"/>
      <c r="I505" s="174"/>
      <c r="L505" s="425" t="str">
        <f t="shared" si="44"/>
        <v>A531</v>
      </c>
      <c r="M505" s="173" t="str">
        <f t="shared" si="41"/>
        <v>A531:  Volume Changes - Liabilities:  Domestic  [5312 + 5313 + 5314 + 5315 + 5316+ 5317 + 5318]</v>
      </c>
      <c r="N505" s="425" t="str">
        <f t="shared" si="45"/>
        <v>C531</v>
      </c>
      <c r="O505" s="173" t="str">
        <f t="shared" si="40"/>
        <v>C531:  Volume Changes - Liabilities:  Domestic  [5312 + 5313 + 5314 + 5315 + 5316+ 5317 + 5318]</v>
      </c>
      <c r="P505" s="173" t="str">
        <f t="shared" si="42"/>
        <v>531: Volume Changes - Liabilities: Domestic [5312 + 5313 + 5314 + 5315 + 5316+ 5317 + 5318]</v>
      </c>
    </row>
    <row r="506" spans="1:16">
      <c r="A506" t="str">
        <f t="shared" si="43"/>
        <v xml:space="preserve">5304:  Volume Changes - Liabilities:  Loans [5314+5324] </v>
      </c>
      <c r="B506" s="181"/>
      <c r="C506" s="181"/>
      <c r="D506" s="743">
        <v>5312</v>
      </c>
      <c r="E506" s="179" t="s">
        <v>537</v>
      </c>
      <c r="H506" s="174"/>
      <c r="I506" s="174"/>
      <c r="L506" s="426" t="str">
        <f t="shared" si="44"/>
        <v>A5312</v>
      </c>
      <c r="M506" s="179" t="str">
        <f t="shared" si="41"/>
        <v xml:space="preserve">A5312:  Volume Changes - Liabilities:  Domestic - Currency and deposits </v>
      </c>
      <c r="N506" s="426" t="str">
        <f t="shared" si="45"/>
        <v>C5312</v>
      </c>
      <c r="O506" s="179" t="str">
        <f t="shared" si="40"/>
        <v xml:space="preserve">C5312:  Volume Changes - Liabilities:  Domestic - Currency and deposits </v>
      </c>
      <c r="P506" s="179" t="str">
        <f t="shared" si="42"/>
        <v>5312: Volume Changes - Liabilities: Domestic - Currency and deposits</v>
      </c>
    </row>
    <row r="507" spans="1:16">
      <c r="A507" t="str">
        <f t="shared" si="43"/>
        <v xml:space="preserve">5305:  Volume Changes - Liabilities:  Shares and other equity [5315+5325] </v>
      </c>
      <c r="B507" s="181"/>
      <c r="C507" s="181"/>
      <c r="D507" s="743">
        <v>5313</v>
      </c>
      <c r="E507" s="179" t="s">
        <v>538</v>
      </c>
      <c r="H507" s="174"/>
      <c r="I507" s="174"/>
      <c r="L507" s="426" t="str">
        <f t="shared" si="44"/>
        <v>A5313</v>
      </c>
      <c r="M507" s="179" t="str">
        <f t="shared" si="41"/>
        <v xml:space="preserve">A5313:  Volume Changes - Liabilities:  Domestic - Securities other than shares </v>
      </c>
      <c r="N507" s="426" t="str">
        <f t="shared" si="45"/>
        <v>C5313</v>
      </c>
      <c r="O507" s="179" t="str">
        <f t="shared" si="40"/>
        <v xml:space="preserve">C5313:  Volume Changes - Liabilities:  Domestic - Securities other than shares </v>
      </c>
      <c r="P507" s="179" t="str">
        <f t="shared" si="42"/>
        <v>5313: Volume Changes - Liabilities: Domestic - Securities other than shares</v>
      </c>
    </row>
    <row r="508" spans="1:16">
      <c r="A508" t="str">
        <f t="shared" si="43"/>
        <v xml:space="preserve">5306:  Volume Changes - Liabilities:  Insurance technical reserves [5316+5326] </v>
      </c>
      <c r="B508" s="181"/>
      <c r="C508" s="181"/>
      <c r="D508" s="743">
        <v>5314</v>
      </c>
      <c r="E508" s="179" t="s">
        <v>539</v>
      </c>
      <c r="H508" s="174"/>
      <c r="I508" s="174"/>
      <c r="L508" s="426" t="str">
        <f t="shared" si="44"/>
        <v>A5314</v>
      </c>
      <c r="M508" s="179" t="str">
        <f t="shared" si="41"/>
        <v xml:space="preserve">A5314:  Volume Changes - Liabilities:  Domestic - Loans </v>
      </c>
      <c r="N508" s="426" t="str">
        <f t="shared" si="45"/>
        <v>C5314</v>
      </c>
      <c r="O508" s="179" t="str">
        <f t="shared" si="40"/>
        <v xml:space="preserve">C5314:  Volume Changes - Liabilities:  Domestic - Loans </v>
      </c>
      <c r="P508" s="179" t="str">
        <f t="shared" si="42"/>
        <v>5314: Volume Changes - Liabilities: Domestic - Loans</v>
      </c>
    </row>
    <row r="509" spans="1:16">
      <c r="A509" t="str">
        <f t="shared" si="43"/>
        <v xml:space="preserve">5307:  Volume Changes - Liabilities:  Financial derivatives [5317+5327] </v>
      </c>
      <c r="B509" s="181"/>
      <c r="C509" s="181"/>
      <c r="D509" s="746">
        <v>5315</v>
      </c>
      <c r="E509" s="228" t="s">
        <v>540</v>
      </c>
      <c r="H509" s="174"/>
      <c r="I509" s="174"/>
      <c r="L509" s="431" t="str">
        <f t="shared" si="44"/>
        <v>A5315</v>
      </c>
      <c r="M509" s="228" t="str">
        <f t="shared" si="41"/>
        <v xml:space="preserve">A5315:  Volume Changes - Liabilities:  Domestic - Shares and other equity </v>
      </c>
      <c r="N509" s="431" t="str">
        <f t="shared" si="45"/>
        <v>C5315</v>
      </c>
      <c r="O509" s="228" t="str">
        <f t="shared" si="40"/>
        <v xml:space="preserve">C5315:  Volume Changes - Liabilities:  Domestic - Shares and other equity </v>
      </c>
      <c r="P509" s="228" t="str">
        <f t="shared" si="42"/>
        <v>5315: Volume Changes - Liabilities: Domestic - Shares and other equity</v>
      </c>
    </row>
    <row r="510" spans="1:16">
      <c r="A510" t="str">
        <f t="shared" si="43"/>
        <v xml:space="preserve">5308:  Volume Changes - Liabilities:  Other accounts payable [5318+5328] </v>
      </c>
      <c r="B510" s="181"/>
      <c r="C510" s="181"/>
      <c r="D510" s="746">
        <v>5316</v>
      </c>
      <c r="E510" s="228" t="s">
        <v>541</v>
      </c>
      <c r="H510" s="174"/>
      <c r="I510" s="174"/>
      <c r="L510" s="431" t="str">
        <f t="shared" si="44"/>
        <v>A5316</v>
      </c>
      <c r="M510" s="228" t="str">
        <f t="shared" si="41"/>
        <v xml:space="preserve">A5316:  Volume Changes - Liabilities:  Domestic - Insurance technical reserves </v>
      </c>
      <c r="N510" s="431" t="str">
        <f t="shared" si="45"/>
        <v>C5316</v>
      </c>
      <c r="O510" s="228" t="str">
        <f t="shared" si="40"/>
        <v xml:space="preserve">C5316:  Volume Changes - Liabilities:  Domestic - Insurance technical reserves </v>
      </c>
      <c r="P510" s="228" t="str">
        <f t="shared" si="42"/>
        <v>5316: Volume Changes - Liabilities: Domestic - Insurance technical reserves</v>
      </c>
    </row>
    <row r="511" spans="1:16">
      <c r="A511" t="str">
        <f t="shared" si="43"/>
        <v>531:  Volume Changes - Liabilities:  Domestic  [5312 + 5313 + 5314 + 5315 + 5316+ 5317 + 5318]</v>
      </c>
      <c r="B511" s="181"/>
      <c r="C511" s="181"/>
      <c r="D511" s="746">
        <v>5317</v>
      </c>
      <c r="E511" s="228" t="s">
        <v>542</v>
      </c>
      <c r="H511" s="174"/>
      <c r="I511" s="174"/>
      <c r="L511" s="431" t="str">
        <f t="shared" si="44"/>
        <v>A5317</v>
      </c>
      <c r="M511" s="228" t="str">
        <f t="shared" si="41"/>
        <v xml:space="preserve">A5317:  Volume Changes - Liabilities:  Domestic - Financial derivatives </v>
      </c>
      <c r="N511" s="431" t="str">
        <f t="shared" si="45"/>
        <v>C5317</v>
      </c>
      <c r="O511" s="228" t="str">
        <f t="shared" ref="O511:O577" si="46">N511&amp;":  "&amp;E511</f>
        <v xml:space="preserve">C5317:  Volume Changes - Liabilities:  Domestic - Financial derivatives </v>
      </c>
      <c r="P511" s="228" t="str">
        <f t="shared" si="42"/>
        <v>5317: Volume Changes - Liabilities: Domestic - Financial derivatives</v>
      </c>
    </row>
    <row r="512" spans="1:16">
      <c r="A512" t="str">
        <f t="shared" si="43"/>
        <v xml:space="preserve">5312:  Volume Changes - Liabilities:  Domestic - Currency and deposits </v>
      </c>
      <c r="B512" s="181"/>
      <c r="C512" s="181"/>
      <c r="D512" s="746">
        <v>5318</v>
      </c>
      <c r="E512" s="228" t="s">
        <v>543</v>
      </c>
      <c r="H512" s="174"/>
      <c r="I512" s="174"/>
      <c r="L512" s="431" t="str">
        <f t="shared" si="44"/>
        <v>A5318</v>
      </c>
      <c r="M512" s="228" t="str">
        <f t="shared" si="41"/>
        <v xml:space="preserve">A5318:  Volume Changes - Liabilities:  Domestic - Other accounts payable </v>
      </c>
      <c r="N512" s="431" t="str">
        <f t="shared" si="45"/>
        <v>C5318</v>
      </c>
      <c r="O512" s="228" t="str">
        <f t="shared" si="46"/>
        <v xml:space="preserve">C5318:  Volume Changes - Liabilities:  Domestic - Other accounts payable </v>
      </c>
      <c r="P512" s="228" t="str">
        <f t="shared" si="42"/>
        <v>5318: Volume Changes - Liabilities: Domestic - Other accounts payable</v>
      </c>
    </row>
    <row r="513" spans="1:16" ht="15">
      <c r="A513" t="str">
        <f t="shared" si="43"/>
        <v xml:space="preserve">5313:  Volume Changes - Liabilities:  Domestic - Securities other than shares </v>
      </c>
      <c r="B513" s="220"/>
      <c r="C513" s="220"/>
      <c r="D513" s="726">
        <v>532</v>
      </c>
      <c r="E513" s="229" t="s">
        <v>544</v>
      </c>
      <c r="H513" s="174"/>
      <c r="I513" s="174"/>
      <c r="L513" s="432" t="str">
        <f t="shared" si="44"/>
        <v>A532</v>
      </c>
      <c r="M513" s="229" t="str">
        <f t="shared" si="41"/>
        <v>A532:  Volume Changes - Liabilities:  Foreign [5322 + 5323 + 5324 + 5325 + 5326+ 5327 + 5328]</v>
      </c>
      <c r="N513" s="432" t="str">
        <f t="shared" si="45"/>
        <v>C532</v>
      </c>
      <c r="O513" s="229" t="str">
        <f t="shared" si="46"/>
        <v>C532:  Volume Changes - Liabilities:  Foreign [5322 + 5323 + 5324 + 5325 + 5326+ 5327 + 5328]</v>
      </c>
      <c r="P513" s="229" t="str">
        <f t="shared" si="42"/>
        <v>532: Volume Changes - Liabilities: Foreign [5322 + 5323 + 5324 + 5325 + 5326+ 5327 + 5328]</v>
      </c>
    </row>
    <row r="514" spans="1:16">
      <c r="A514" t="str">
        <f t="shared" si="43"/>
        <v xml:space="preserve">5314:  Volume Changes - Liabilities:  Domestic - Loans </v>
      </c>
      <c r="B514" s="181"/>
      <c r="C514" s="181"/>
      <c r="D514" s="746">
        <v>5321</v>
      </c>
      <c r="E514" s="228" t="s">
        <v>2383</v>
      </c>
      <c r="H514" s="174"/>
      <c r="I514" s="174"/>
      <c r="L514" s="431" t="str">
        <f t="shared" si="44"/>
        <v>A5321</v>
      </c>
      <c r="M514" s="228" t="str">
        <f t="shared" si="41"/>
        <v xml:space="preserve">A5321:  Volume Changes - Liabilities:  Foreign  - Special Drawing Rights (SDRs) </v>
      </c>
      <c r="N514" s="431" t="str">
        <f t="shared" si="45"/>
        <v>C5321</v>
      </c>
      <c r="O514" s="228" t="str">
        <f t="shared" si="46"/>
        <v xml:space="preserve">C5321:  Volume Changes - Liabilities:  Foreign  - Special Drawing Rights (SDRs) </v>
      </c>
      <c r="P514" s="228" t="str">
        <f t="shared" si="42"/>
        <v>5321: Volume Changes - Liabilities: Foreign - Special Drawing Rights (SDRs)</v>
      </c>
    </row>
    <row r="515" spans="1:16" s="694" customFormat="1">
      <c r="B515" s="695"/>
      <c r="C515" s="696"/>
      <c r="D515" s="746">
        <v>5322</v>
      </c>
      <c r="E515" s="228" t="s">
        <v>545</v>
      </c>
      <c r="F515"/>
      <c r="G515"/>
      <c r="H515" s="174"/>
      <c r="I515" s="174"/>
      <c r="J515"/>
      <c r="K515"/>
      <c r="L515" s="431" t="str">
        <f t="shared" si="44"/>
        <v>A5322</v>
      </c>
      <c r="M515" s="228" t="str">
        <f t="shared" si="41"/>
        <v xml:space="preserve">A5322:  Volume Changes - Liabilities:  Foreign  - Currency and deposits </v>
      </c>
      <c r="N515" s="431" t="str">
        <f t="shared" si="45"/>
        <v>C5322</v>
      </c>
      <c r="O515" s="228" t="str">
        <f t="shared" si="46"/>
        <v xml:space="preserve">C5322:  Volume Changes - Liabilities:  Foreign  - Currency and deposits </v>
      </c>
      <c r="P515" s="228" t="str">
        <f t="shared" si="42"/>
        <v>5322: Volume Changes - Liabilities: Foreign - Currency and deposits</v>
      </c>
    </row>
    <row r="516" spans="1:16">
      <c r="A516" t="str">
        <f>D509&amp;":  "&amp;E509</f>
        <v xml:space="preserve">5315:  Volume Changes - Liabilities:  Domestic - Shares and other equity </v>
      </c>
      <c r="B516" s="181"/>
      <c r="C516" s="181"/>
      <c r="D516" s="746">
        <v>5323</v>
      </c>
      <c r="E516" s="228" t="s">
        <v>546</v>
      </c>
      <c r="H516" s="174"/>
      <c r="I516" s="174"/>
      <c r="L516" s="431" t="str">
        <f t="shared" si="44"/>
        <v>A5323</v>
      </c>
      <c r="M516" s="228" t="str">
        <f t="shared" si="41"/>
        <v xml:space="preserve">A5323:  Volume Changes - Liabilities:  Foreign  - Securities other than shares </v>
      </c>
      <c r="N516" s="431" t="str">
        <f t="shared" si="45"/>
        <v>C5323</v>
      </c>
      <c r="O516" s="228" t="str">
        <f t="shared" si="46"/>
        <v xml:space="preserve">C5323:  Volume Changes - Liabilities:  Foreign  - Securities other than shares </v>
      </c>
      <c r="P516" s="228" t="str">
        <f t="shared" si="42"/>
        <v>5323: Volume Changes - Liabilities: Foreign - Securities other than shares</v>
      </c>
    </row>
    <row r="517" spans="1:16">
      <c r="A517" t="str">
        <f>D510&amp;":  "&amp;E510</f>
        <v xml:space="preserve">5316:  Volume Changes - Liabilities:  Domestic - Insurance technical reserves </v>
      </c>
      <c r="B517" s="181"/>
      <c r="C517" s="181"/>
      <c r="D517" s="746">
        <v>5324</v>
      </c>
      <c r="E517" s="228" t="s">
        <v>547</v>
      </c>
      <c r="H517" s="174"/>
      <c r="I517" s="174"/>
      <c r="L517" s="431" t="str">
        <f t="shared" si="44"/>
        <v>A5324</v>
      </c>
      <c r="M517" s="228" t="str">
        <f t="shared" si="41"/>
        <v xml:space="preserve">A5324:  Volume Changes - Liabilities:  Foreign  - Loans </v>
      </c>
      <c r="N517" s="431" t="str">
        <f t="shared" si="45"/>
        <v>C5324</v>
      </c>
      <c r="O517" s="228" t="str">
        <f t="shared" si="46"/>
        <v xml:space="preserve">C5324:  Volume Changes - Liabilities:  Foreign  - Loans </v>
      </c>
      <c r="P517" s="228" t="str">
        <f t="shared" si="42"/>
        <v>5324: Volume Changes - Liabilities: Foreign - Loans</v>
      </c>
    </row>
    <row r="518" spans="1:16">
      <c r="A518" t="str">
        <f>D511&amp;":  "&amp;E511</f>
        <v xml:space="preserve">5317:  Volume Changes - Liabilities:  Domestic - Financial derivatives </v>
      </c>
      <c r="B518" s="181"/>
      <c r="C518" s="181"/>
      <c r="D518" s="746">
        <v>5325</v>
      </c>
      <c r="E518" s="228" t="s">
        <v>548</v>
      </c>
      <c r="H518" s="174"/>
      <c r="I518" s="174"/>
      <c r="L518" s="431" t="str">
        <f t="shared" si="44"/>
        <v>A5325</v>
      </c>
      <c r="M518" s="228" t="str">
        <f t="shared" si="41"/>
        <v xml:space="preserve">A5325:  Volume Changes - Liabilities:  Foreign  - Shares and other equity </v>
      </c>
      <c r="N518" s="431" t="str">
        <f t="shared" si="45"/>
        <v>C5325</v>
      </c>
      <c r="O518" s="228" t="str">
        <f t="shared" si="46"/>
        <v xml:space="preserve">C5325:  Volume Changes - Liabilities:  Foreign  - Shares and other equity </v>
      </c>
      <c r="P518" s="228" t="str">
        <f t="shared" si="42"/>
        <v>5325: Volume Changes - Liabilities: Foreign - Shares and other equity</v>
      </c>
    </row>
    <row r="519" spans="1:16">
      <c r="A519" t="str">
        <f>D512&amp;":  "&amp;E512</f>
        <v xml:space="preserve">5318:  Volume Changes - Liabilities:  Domestic - Other accounts payable </v>
      </c>
      <c r="B519" s="181"/>
      <c r="C519" s="181"/>
      <c r="D519" s="746">
        <v>5326</v>
      </c>
      <c r="E519" s="228" t="s">
        <v>549</v>
      </c>
      <c r="H519" s="174"/>
      <c r="I519" s="174"/>
      <c r="L519" s="431" t="str">
        <f t="shared" si="44"/>
        <v>A5326</v>
      </c>
      <c r="M519" s="228" t="str">
        <f t="shared" si="41"/>
        <v xml:space="preserve">A5326:  Volume Changes - Liabilities:  Foreign  - Insurance technical reserves </v>
      </c>
      <c r="N519" s="431" t="str">
        <f t="shared" si="45"/>
        <v>C5326</v>
      </c>
      <c r="O519" s="228" t="str">
        <f t="shared" si="46"/>
        <v xml:space="preserve">C5326:  Volume Changes - Liabilities:  Foreign  - Insurance technical reserves </v>
      </c>
      <c r="P519" s="228" t="str">
        <f t="shared" si="42"/>
        <v>5326: Volume Changes - Liabilities: Foreign - Insurance technical reserves</v>
      </c>
    </row>
    <row r="520" spans="1:16" s="550" customFormat="1">
      <c r="B520" s="538"/>
      <c r="C520" s="539"/>
      <c r="D520" s="743">
        <v>5327</v>
      </c>
      <c r="E520" s="179" t="s">
        <v>550</v>
      </c>
      <c r="F520"/>
      <c r="G520"/>
      <c r="H520" s="174"/>
      <c r="I520" s="174"/>
      <c r="J520"/>
      <c r="K520"/>
      <c r="L520" s="426" t="str">
        <f t="shared" si="44"/>
        <v>A5327</v>
      </c>
      <c r="M520" s="179" t="str">
        <f t="shared" si="41"/>
        <v xml:space="preserve">A5327:  Volume Changes - Liabilities:  Foreign  - Financial derivatives </v>
      </c>
      <c r="N520" s="426" t="str">
        <f t="shared" si="45"/>
        <v>C5327</v>
      </c>
      <c r="O520" s="179" t="str">
        <f t="shared" si="46"/>
        <v xml:space="preserve">C5327:  Volume Changes - Liabilities:  Foreign  - Financial derivatives </v>
      </c>
      <c r="P520" s="179" t="str">
        <f t="shared" si="42"/>
        <v>5327: Volume Changes - Liabilities: Foreign - Financial derivatives</v>
      </c>
    </row>
    <row r="521" spans="1:16" s="550" customFormat="1" ht="15" thickBot="1">
      <c r="B521" s="538"/>
      <c r="C521" s="539"/>
      <c r="D521" s="748">
        <v>5328</v>
      </c>
      <c r="E521" s="207" t="s">
        <v>551</v>
      </c>
      <c r="F521"/>
      <c r="G521"/>
      <c r="H521" s="174"/>
      <c r="I521" s="174"/>
      <c r="J521"/>
      <c r="K521"/>
      <c r="L521" s="478" t="str">
        <f t="shared" si="44"/>
        <v>A5328</v>
      </c>
      <c r="M521" s="479" t="str">
        <f t="shared" si="41"/>
        <v xml:space="preserve">A5328:  Volume Changes - Liabilities:  Foreign  - Other accounts payable </v>
      </c>
      <c r="N521" s="478" t="str">
        <f t="shared" si="45"/>
        <v>C5328</v>
      </c>
      <c r="O521" s="479" t="str">
        <f t="shared" si="46"/>
        <v xml:space="preserve">C5328:  Volume Changes - Liabilities:  Foreign  - Other accounts payable </v>
      </c>
      <c r="P521" s="479" t="str">
        <f t="shared" si="42"/>
        <v>5328: Volume Changes - Liabilities: Foreign - Other accounts payable</v>
      </c>
    </row>
    <row r="522" spans="1:16" s="550" customFormat="1">
      <c r="B522" s="538"/>
      <c r="C522" s="539"/>
      <c r="D522" s="697" t="s">
        <v>1055</v>
      </c>
      <c r="E522" s="698" t="s">
        <v>2303</v>
      </c>
      <c r="F522" s="694"/>
      <c r="G522" s="694"/>
      <c r="H522" s="699"/>
      <c r="I522" s="699"/>
      <c r="J522"/>
      <c r="K522" s="694"/>
      <c r="L522" s="700" t="str">
        <f t="shared" si="44"/>
        <v>A5M3</v>
      </c>
      <c r="M522" s="698" t="str">
        <f t="shared" si="41"/>
        <v>A5M3:  Volume Changes - Memo Item: Debt at market value</v>
      </c>
      <c r="N522" s="700" t="str">
        <f t="shared" si="45"/>
        <v>C5M3</v>
      </c>
      <c r="O522" s="698" t="str">
        <f t="shared" si="46"/>
        <v>C5M3:  Volume Changes - Memo Item: Debt at market value</v>
      </c>
      <c r="P522" s="698" t="str">
        <f t="shared" si="42"/>
        <v>5M3: Volume Changes - Memo Item: Debt at market value</v>
      </c>
    </row>
    <row r="523" spans="1:16">
      <c r="A523" t="str">
        <f>D513&amp;":  "&amp;E513</f>
        <v>532:  Volume Changes - Liabilities:  Foreign [5322 + 5323 + 5324 + 5325 + 5326+ 5327 + 5328]</v>
      </c>
      <c r="B523" s="181"/>
      <c r="C523" s="181"/>
      <c r="D523" s="744">
        <v>6</v>
      </c>
      <c r="E523" s="197" t="s">
        <v>701</v>
      </c>
      <c r="H523" s="174"/>
      <c r="I523" s="174"/>
      <c r="L523" s="427" t="str">
        <f t="shared" si="44"/>
        <v>A6</v>
      </c>
      <c r="M523" s="200" t="str">
        <f t="shared" si="41"/>
        <v>A6:  NET WORTH  [Stocks = 61 + 62 - 63]</v>
      </c>
      <c r="N523" s="427" t="str">
        <f t="shared" si="45"/>
        <v>C6</v>
      </c>
      <c r="O523" s="200" t="str">
        <f t="shared" si="46"/>
        <v>C6:  NET WORTH  [Stocks = 61 + 62 - 63]</v>
      </c>
      <c r="P523" s="200" t="str">
        <f t="shared" si="42"/>
        <v>6: NET WORTH [Stocks = 61 + 62 - 63]</v>
      </c>
    </row>
    <row r="524" spans="1:16" s="550" customFormat="1">
      <c r="B524" s="538"/>
      <c r="C524" s="539"/>
      <c r="D524" s="741">
        <v>61</v>
      </c>
      <c r="E524" s="212" t="s">
        <v>641</v>
      </c>
      <c r="F524"/>
      <c r="G524"/>
      <c r="H524" s="174"/>
      <c r="I524" s="174"/>
      <c r="J524"/>
      <c r="K524"/>
      <c r="L524" s="427" t="str">
        <f t="shared" si="44"/>
        <v>A61</v>
      </c>
      <c r="M524" s="200" t="str">
        <f t="shared" si="41"/>
        <v>A61:  Stocks -Nonfinancial assets [611 + 612 + 613 +614]</v>
      </c>
      <c r="N524" s="427" t="str">
        <f t="shared" si="45"/>
        <v>C61</v>
      </c>
      <c r="O524" s="200" t="str">
        <f t="shared" si="46"/>
        <v>C61:  Stocks -Nonfinancial assets [611 + 612 + 613 +614]</v>
      </c>
      <c r="P524" s="200" t="str">
        <f t="shared" si="42"/>
        <v>61: Stocks -Nonfinancial assets [611 + 612 + 613 +614]</v>
      </c>
    </row>
    <row r="525" spans="1:16" s="550" customFormat="1">
      <c r="B525" s="538"/>
      <c r="C525" s="539"/>
      <c r="D525" s="742">
        <v>611</v>
      </c>
      <c r="E525" s="173" t="s">
        <v>642</v>
      </c>
      <c r="F525"/>
      <c r="G525"/>
      <c r="H525" s="174"/>
      <c r="I525" s="174"/>
      <c r="J525"/>
      <c r="K525"/>
      <c r="L525" s="425" t="str">
        <f t="shared" si="44"/>
        <v>A611</v>
      </c>
      <c r="M525" s="173" t="str">
        <f t="shared" si="41"/>
        <v>A611:  Stocks -Nonfinancial assets:  Fixed assets [6111 + 6112 + 6113]</v>
      </c>
      <c r="N525" s="425" t="str">
        <f t="shared" si="45"/>
        <v>C611</v>
      </c>
      <c r="O525" s="173" t="str">
        <f t="shared" si="46"/>
        <v>C611:  Stocks -Nonfinancial assets:  Fixed assets [6111 + 6112 + 6113]</v>
      </c>
      <c r="P525" s="173" t="str">
        <f t="shared" si="42"/>
        <v>611: Stocks -Nonfinancial assets: Fixed assets [6111 + 6112 + 6113]</v>
      </c>
    </row>
    <row r="526" spans="1:16">
      <c r="A526" t="str">
        <f>D514&amp;":  "&amp;E514</f>
        <v xml:space="preserve">5321:  Volume Changes - Liabilities:  Foreign  - Special Drawing Rights (SDRs) </v>
      </c>
      <c r="B526" s="181"/>
      <c r="C526" s="181"/>
      <c r="D526" s="743">
        <v>6111</v>
      </c>
      <c r="E526" s="179" t="s">
        <v>643</v>
      </c>
      <c r="H526" s="174"/>
      <c r="I526" s="174"/>
      <c r="L526" s="426" t="str">
        <f t="shared" si="44"/>
        <v>A6111</v>
      </c>
      <c r="M526" s="179" t="str">
        <f t="shared" si="41"/>
        <v xml:space="preserve">A6111:  Stocks -Nonfinancial assets:  Fixed assets : Buildings and structures </v>
      </c>
      <c r="N526" s="426" t="str">
        <f t="shared" si="45"/>
        <v>C6111</v>
      </c>
      <c r="O526" s="179" t="str">
        <f t="shared" si="46"/>
        <v xml:space="preserve">C6111:  Stocks -Nonfinancial assets:  Fixed assets : Buildings and structures </v>
      </c>
      <c r="P526" s="179" t="str">
        <f t="shared" si="42"/>
        <v>6111: Stocks -Nonfinancial assets: Fixed assets : Buildings and structures</v>
      </c>
    </row>
    <row r="527" spans="1:16" s="550" customFormat="1">
      <c r="B527" s="538"/>
      <c r="C527" s="539"/>
      <c r="D527" s="736">
        <v>61111</v>
      </c>
      <c r="E527" s="540" t="s">
        <v>1826</v>
      </c>
      <c r="H527" s="551"/>
      <c r="I527" s="551"/>
      <c r="J527"/>
      <c r="L527" s="542" t="str">
        <f t="shared" si="44"/>
        <v>A61111</v>
      </c>
      <c r="M527" s="540" t="str">
        <f t="shared" si="41"/>
        <v>A61111:  Stocks - Fixed assets: Buildings and structures: Dwellings</v>
      </c>
      <c r="N527" s="542" t="str">
        <f>"C"&amp;""&amp;D527</f>
        <v>C61111</v>
      </c>
      <c r="O527" s="540" t="str">
        <f>N527&amp;":  "&amp;E527</f>
        <v>C61111:  Stocks - Fixed assets: Buildings and structures: Dwellings</v>
      </c>
      <c r="P527" s="540" t="str">
        <f t="shared" si="42"/>
        <v>61111: Stocks - Fixed assets: Buildings and structures: Dwellings</v>
      </c>
    </row>
    <row r="528" spans="1:16" s="550" customFormat="1">
      <c r="B528" s="538"/>
      <c r="C528" s="539"/>
      <c r="D528" s="736">
        <v>61112</v>
      </c>
      <c r="E528" s="540" t="s">
        <v>1827</v>
      </c>
      <c r="H528" s="551"/>
      <c r="I528" s="551"/>
      <c r="J528"/>
      <c r="L528" s="542" t="str">
        <f t="shared" si="44"/>
        <v>A61112</v>
      </c>
      <c r="M528" s="540" t="str">
        <f t="shared" si="41"/>
        <v>A61112:  Stocks - Fixed assets: Buildings and structures: Nonresidential buildings</v>
      </c>
      <c r="N528" s="542" t="str">
        <f>"C"&amp;""&amp;D528</f>
        <v>C61112</v>
      </c>
      <c r="O528" s="540" t="str">
        <f>N528&amp;":  "&amp;E528</f>
        <v>C61112:  Stocks - Fixed assets: Buildings and structures: Nonresidential buildings</v>
      </c>
      <c r="P528" s="540" t="str">
        <f t="shared" si="42"/>
        <v>61112: Stocks - Fixed assets: Buildings and structures: Nonresidential buildings</v>
      </c>
    </row>
    <row r="529" spans="1:16" ht="15">
      <c r="A529" t="str">
        <f>D516&amp;":  "&amp;E516</f>
        <v xml:space="preserve">5323:  Volume Changes - Liabilities:  Foreign  - Securities other than shares </v>
      </c>
      <c r="B529" s="204"/>
      <c r="C529" s="204"/>
      <c r="D529" s="736">
        <v>61113</v>
      </c>
      <c r="E529" s="540" t="s">
        <v>1828</v>
      </c>
      <c r="F529" s="550"/>
      <c r="G529" s="550"/>
      <c r="H529" s="551"/>
      <c r="I529" s="551"/>
      <c r="K529" s="550"/>
      <c r="L529" s="542" t="str">
        <f t="shared" si="44"/>
        <v>A61113</v>
      </c>
      <c r="M529" s="540" t="str">
        <f t="shared" si="41"/>
        <v>A61113:  Stocks - Fixed assets: Buildings and structures: Other structures</v>
      </c>
      <c r="N529" s="542" t="str">
        <f>"C"&amp;""&amp;D529</f>
        <v>C61113</v>
      </c>
      <c r="O529" s="540" t="str">
        <f>N529&amp;":  "&amp;E529</f>
        <v>C61113:  Stocks - Fixed assets: Buildings and structures: Other structures</v>
      </c>
      <c r="P529" s="540" t="str">
        <f t="shared" si="42"/>
        <v>61113: Stocks - Fixed assets: Buildings and structures: Other structures</v>
      </c>
    </row>
    <row r="530" spans="1:16" s="537" customFormat="1">
      <c r="B530" s="230"/>
      <c r="C530" s="231"/>
      <c r="D530" s="743">
        <v>6112</v>
      </c>
      <c r="E530" s="179" t="s">
        <v>644</v>
      </c>
      <c r="F530"/>
      <c r="G530"/>
      <c r="H530" s="174"/>
      <c r="I530" s="174"/>
      <c r="J530"/>
      <c r="K530"/>
      <c r="L530" s="426" t="str">
        <f t="shared" si="44"/>
        <v>A6112</v>
      </c>
      <c r="M530" s="179" t="str">
        <f t="shared" si="41"/>
        <v xml:space="preserve">A6112:  Stocks -Nonfinancial assets:  Fixed assets : Machinery and equipment </v>
      </c>
      <c r="N530" s="426" t="str">
        <f t="shared" si="45"/>
        <v>C6112</v>
      </c>
      <c r="O530" s="179" t="str">
        <f t="shared" si="46"/>
        <v xml:space="preserve">C6112:  Stocks -Nonfinancial assets:  Fixed assets : Machinery and equipment </v>
      </c>
      <c r="P530" s="179" t="str">
        <f t="shared" si="42"/>
        <v>6112: Stocks -Nonfinancial assets: Fixed assets : Machinery and equipment</v>
      </c>
    </row>
    <row r="531" spans="1:16" s="537" customFormat="1">
      <c r="B531" s="538"/>
      <c r="C531" s="539"/>
      <c r="D531" s="736">
        <v>61121</v>
      </c>
      <c r="E531" s="540" t="s">
        <v>1829</v>
      </c>
      <c r="F531" s="550"/>
      <c r="G531" s="550"/>
      <c r="H531" s="551"/>
      <c r="I531" s="551"/>
      <c r="J531"/>
      <c r="K531" s="550"/>
      <c r="L531" s="542" t="str">
        <f t="shared" si="44"/>
        <v>A61121</v>
      </c>
      <c r="M531" s="540" t="str">
        <f t="shared" si="41"/>
        <v>A61121:  Stocks - Fixed assets:  Machinery and equipment: Transport equipment</v>
      </c>
      <c r="N531" s="542" t="str">
        <f t="shared" si="45"/>
        <v>C61121</v>
      </c>
      <c r="O531" s="540" t="str">
        <f>N531&amp;":  "&amp;E531</f>
        <v>C61121:  Stocks - Fixed assets:  Machinery and equipment: Transport equipment</v>
      </c>
      <c r="P531" s="540" t="str">
        <f t="shared" ref="P531:P598" si="47">RIGHT(TRIM(M531),LEN(TRIM(M531))-1)</f>
        <v>61121: Stocks - Fixed assets: Machinery and equipment: Transport equipment</v>
      </c>
    </row>
    <row r="532" spans="1:16" s="550" customFormat="1">
      <c r="B532" s="538"/>
      <c r="C532" s="539"/>
      <c r="D532" s="736">
        <v>61122</v>
      </c>
      <c r="E532" s="540" t="s">
        <v>1830</v>
      </c>
      <c r="H532" s="551"/>
      <c r="I532" s="551"/>
      <c r="J532"/>
      <c r="L532" s="542" t="str">
        <f t="shared" si="44"/>
        <v>A61122</v>
      </c>
      <c r="M532" s="540" t="str">
        <f t="shared" si="41"/>
        <v>A61122:  Stocks - Fixed assets:  Machinery and equipment: Other equipment</v>
      </c>
      <c r="N532" s="542" t="str">
        <f t="shared" si="45"/>
        <v>C61122</v>
      </c>
      <c r="O532" s="540" t="str">
        <f>N532&amp;":  "&amp;E532</f>
        <v>C61122:  Stocks - Fixed assets:  Machinery and equipment: Other equipment</v>
      </c>
      <c r="P532" s="540" t="str">
        <f t="shared" si="47"/>
        <v>61122: Stocks - Fixed assets: Machinery and equipment: Other equipment</v>
      </c>
    </row>
    <row r="533" spans="1:16" s="550" customFormat="1">
      <c r="B533" s="538"/>
      <c r="C533" s="539"/>
      <c r="D533" s="743">
        <v>6113</v>
      </c>
      <c r="E533" s="179" t="s">
        <v>645</v>
      </c>
      <c r="F533"/>
      <c r="G533"/>
      <c r="H533" s="174"/>
      <c r="I533" s="174"/>
      <c r="J533"/>
      <c r="K533"/>
      <c r="L533" s="426" t="str">
        <f t="shared" si="44"/>
        <v>A6113</v>
      </c>
      <c r="M533" s="179" t="str">
        <f t="shared" si="41"/>
        <v xml:space="preserve">A6113:  Stocks -Nonfinancial assets:  Fixed assets : Other fixed assets </v>
      </c>
      <c r="N533" s="426" t="str">
        <f t="shared" si="45"/>
        <v>C6113</v>
      </c>
      <c r="O533" s="179" t="str">
        <f t="shared" si="46"/>
        <v xml:space="preserve">C6113:  Stocks -Nonfinancial assets:  Fixed assets : Other fixed assets </v>
      </c>
      <c r="P533" s="179" t="str">
        <f t="shared" si="47"/>
        <v>6113: Stocks -Nonfinancial assets: Fixed assets : Other fixed assets</v>
      </c>
    </row>
    <row r="534" spans="1:16" s="550" customFormat="1">
      <c r="B534" s="538"/>
      <c r="C534" s="539"/>
      <c r="D534" s="736">
        <v>61131</v>
      </c>
      <c r="E534" s="540" t="s">
        <v>1831</v>
      </c>
      <c r="H534" s="551"/>
      <c r="I534" s="551"/>
      <c r="J534"/>
      <c r="L534" s="542" t="str">
        <f t="shared" si="44"/>
        <v>A61131</v>
      </c>
      <c r="M534" s="540" t="str">
        <f t="shared" si="41"/>
        <v>A61131:  Stocks - Fixed assets:  Other fixed assets</v>
      </c>
      <c r="N534" s="542" t="str">
        <f t="shared" si="45"/>
        <v>C61131</v>
      </c>
      <c r="O534" s="540" t="str">
        <f>N534&amp;":  "&amp;E534</f>
        <v>C61131:  Stocks - Fixed assets:  Other fixed assets</v>
      </c>
      <c r="P534" s="540" t="str">
        <f t="shared" si="47"/>
        <v>61131: Stocks - Fixed assets: Other fixed assets</v>
      </c>
    </row>
    <row r="535" spans="1:16" s="550" customFormat="1">
      <c r="B535" s="538"/>
      <c r="C535" s="539"/>
      <c r="D535" s="736">
        <v>61132</v>
      </c>
      <c r="E535" s="540" t="s">
        <v>1832</v>
      </c>
      <c r="H535" s="551"/>
      <c r="I535" s="551"/>
      <c r="J535"/>
      <c r="L535" s="542" t="str">
        <f t="shared" si="44"/>
        <v>A61132</v>
      </c>
      <c r="M535" s="540" t="str">
        <f t="shared" si="41"/>
        <v>A61132:  Stocks - Fixed assets:  Other fixed assets: Intangible fixed assets</v>
      </c>
      <c r="N535" s="542" t="str">
        <f>"C"&amp;""&amp;D535</f>
        <v>C61132</v>
      </c>
      <c r="O535" s="540" t="str">
        <f>N535&amp;":  "&amp;E535</f>
        <v>C61132:  Stocks - Fixed assets:  Other fixed assets: Intangible fixed assets</v>
      </c>
      <c r="P535" s="540" t="str">
        <f t="shared" si="47"/>
        <v>61132: Stocks - Fixed assets: Other fixed assets: Intangible fixed assets</v>
      </c>
    </row>
    <row r="536" spans="1:16" ht="15">
      <c r="A536" t="str">
        <f>D517&amp;":  "&amp;E517</f>
        <v xml:space="preserve">5324:  Volume Changes - Liabilities:  Foreign  - Loans </v>
      </c>
      <c r="B536" s="204"/>
      <c r="C536" s="204"/>
      <c r="D536" s="742">
        <v>612</v>
      </c>
      <c r="E536" s="173" t="s">
        <v>646</v>
      </c>
      <c r="H536" s="174"/>
      <c r="I536" s="174"/>
      <c r="L536" s="425" t="str">
        <f t="shared" si="44"/>
        <v>A612</v>
      </c>
      <c r="M536" s="173" t="str">
        <f t="shared" si="41"/>
        <v xml:space="preserve">A612:  Stocks -Inventories </v>
      </c>
      <c r="N536" s="425" t="str">
        <f t="shared" si="45"/>
        <v>C612</v>
      </c>
      <c r="O536" s="173" t="str">
        <f t="shared" si="46"/>
        <v xml:space="preserve">C612:  Stocks -Inventories </v>
      </c>
      <c r="P536" s="173" t="str">
        <f t="shared" si="47"/>
        <v>612: Stocks -Inventories</v>
      </c>
    </row>
    <row r="537" spans="1:16" ht="15">
      <c r="A537" t="str">
        <f>D518&amp;":  "&amp;E518</f>
        <v xml:space="preserve">5325:  Volume Changes - Liabilities:  Foreign  - Shares and other equity </v>
      </c>
      <c r="B537" s="220"/>
      <c r="C537" s="220"/>
      <c r="D537" s="737">
        <v>6121</v>
      </c>
      <c r="E537" s="228" t="s">
        <v>1833</v>
      </c>
      <c r="F537" s="537"/>
      <c r="G537" s="537"/>
      <c r="H537" s="541"/>
      <c r="I537" s="541"/>
      <c r="K537" s="537"/>
      <c r="L537" s="431" t="str">
        <f t="shared" si="44"/>
        <v>A6121</v>
      </c>
      <c r="M537" s="228" t="str">
        <f t="shared" si="41"/>
        <v>A6121:  Stocks - Inventories: Strategic stocks</v>
      </c>
      <c r="N537" s="431" t="str">
        <f t="shared" si="45"/>
        <v>C6121</v>
      </c>
      <c r="O537" s="228" t="str">
        <f t="shared" si="46"/>
        <v>C6121:  Stocks - Inventories: Strategic stocks</v>
      </c>
      <c r="P537" s="228" t="str">
        <f t="shared" si="47"/>
        <v>6121: Stocks - Inventories: Strategic stocks</v>
      </c>
    </row>
    <row r="538" spans="1:16">
      <c r="A538" t="str">
        <f>D519&amp;":  "&amp;E519</f>
        <v xml:space="preserve">5326:  Volume Changes - Liabilities:  Foreign  - Insurance technical reserves </v>
      </c>
      <c r="B538" s="181"/>
      <c r="C538" s="181"/>
      <c r="D538" s="737">
        <v>6122</v>
      </c>
      <c r="E538" s="540" t="s">
        <v>1834</v>
      </c>
      <c r="F538" s="537"/>
      <c r="G538" s="537"/>
      <c r="H538" s="541"/>
      <c r="I538" s="541"/>
      <c r="K538" s="537"/>
      <c r="L538" s="542" t="str">
        <f t="shared" si="44"/>
        <v>A6122</v>
      </c>
      <c r="M538" s="540" t="str">
        <f t="shared" si="41"/>
        <v>A6122:  Stocks - Inventories: Other inventories</v>
      </c>
      <c r="N538" s="542" t="str">
        <f t="shared" si="45"/>
        <v>C6122</v>
      </c>
      <c r="O538" s="540" t="str">
        <f t="shared" si="46"/>
        <v>C6122:  Stocks - Inventories: Other inventories</v>
      </c>
      <c r="P538" s="540" t="str">
        <f t="shared" si="47"/>
        <v>6122: Stocks - Inventories: Other inventories</v>
      </c>
    </row>
    <row r="539" spans="1:16">
      <c r="A539" t="str">
        <f>D523&amp;":  "&amp;E523</f>
        <v>6:  NET WORTH  [Stocks = 61 + 62 - 63]</v>
      </c>
      <c r="B539" s="181"/>
      <c r="C539" s="181"/>
      <c r="D539" s="736">
        <v>61221</v>
      </c>
      <c r="E539" s="540" t="s">
        <v>1835</v>
      </c>
      <c r="F539" s="550"/>
      <c r="G539" s="550"/>
      <c r="H539" s="551"/>
      <c r="I539" s="551"/>
      <c r="K539" s="550"/>
      <c r="L539" s="542" t="str">
        <f t="shared" si="44"/>
        <v>A61221</v>
      </c>
      <c r="M539" s="540" t="str">
        <f t="shared" ref="M539:M619" si="48">L539&amp;":  "&amp;E539</f>
        <v>A61221:  Stocks - Inventories: Other inventories: Materials and supplies</v>
      </c>
      <c r="N539" s="542" t="str">
        <f t="shared" si="45"/>
        <v>C61221</v>
      </c>
      <c r="O539" s="540" t="str">
        <f t="shared" si="46"/>
        <v>C61221:  Stocks - Inventories: Other inventories: Materials and supplies</v>
      </c>
      <c r="P539" s="540" t="str">
        <f t="shared" si="47"/>
        <v>61221: Stocks - Inventories: Other inventories: Materials and supplies</v>
      </c>
    </row>
    <row r="540" spans="1:16">
      <c r="A540" t="str">
        <f>D526&amp;":  "&amp;E526</f>
        <v xml:space="preserve">6111:  Stocks -Nonfinancial assets:  Fixed assets : Buildings and structures </v>
      </c>
      <c r="B540" s="181"/>
      <c r="C540" s="181"/>
      <c r="D540" s="736">
        <v>61222</v>
      </c>
      <c r="E540" s="540" t="s">
        <v>1836</v>
      </c>
      <c r="F540" s="550"/>
      <c r="G540" s="550"/>
      <c r="H540" s="551"/>
      <c r="I540" s="551"/>
      <c r="K540" s="550"/>
      <c r="L540" s="542" t="str">
        <f t="shared" si="44"/>
        <v>A61222</v>
      </c>
      <c r="M540" s="540" t="str">
        <f t="shared" si="48"/>
        <v>A61222:  Stocks - Inventories: Other inventories: Work in progress</v>
      </c>
      <c r="N540" s="542" t="str">
        <f t="shared" si="45"/>
        <v>C61222</v>
      </c>
      <c r="O540" s="540" t="str">
        <f t="shared" si="46"/>
        <v>C61222:  Stocks - Inventories: Other inventories: Work in progress</v>
      </c>
      <c r="P540" s="540" t="str">
        <f t="shared" si="47"/>
        <v>61222: Stocks - Inventories: Other inventories: Work in progress</v>
      </c>
    </row>
    <row r="541" spans="1:16" ht="15">
      <c r="A541" t="str">
        <f>D529&amp;":  "&amp;E529</f>
        <v>61113:  Stocks - Fixed assets: Buildings and structures: Other structures</v>
      </c>
      <c r="B541" s="220"/>
      <c r="C541" s="220"/>
      <c r="D541" s="736">
        <v>61223</v>
      </c>
      <c r="E541" s="540" t="s">
        <v>1837</v>
      </c>
      <c r="F541" s="550"/>
      <c r="G541" s="550"/>
      <c r="H541" s="551"/>
      <c r="I541" s="551"/>
      <c r="K541" s="550"/>
      <c r="L541" s="542" t="str">
        <f t="shared" si="44"/>
        <v>A61223</v>
      </c>
      <c r="M541" s="540" t="str">
        <f t="shared" si="48"/>
        <v>A61223:  Stocks - Inventories: Other inventories: Finished goods</v>
      </c>
      <c r="N541" s="542" t="str">
        <f t="shared" si="45"/>
        <v>C61223</v>
      </c>
      <c r="O541" s="540" t="str">
        <f t="shared" si="46"/>
        <v>C61223:  Stocks - Inventories: Other inventories: Finished goods</v>
      </c>
      <c r="P541" s="540" t="str">
        <f t="shared" si="47"/>
        <v>61223: Stocks - Inventories: Other inventories: Finished goods</v>
      </c>
    </row>
    <row r="542" spans="1:16" ht="15">
      <c r="A542" t="str">
        <f t="shared" ref="A542:A607" si="49">D536&amp;":  "&amp;E536</f>
        <v xml:space="preserve">612:  Stocks -Inventories </v>
      </c>
      <c r="B542" s="220"/>
      <c r="C542" s="220"/>
      <c r="D542" s="736">
        <v>61224</v>
      </c>
      <c r="E542" s="540" t="s">
        <v>1838</v>
      </c>
      <c r="F542" s="550"/>
      <c r="G542" s="550"/>
      <c r="H542" s="551"/>
      <c r="I542" s="551"/>
      <c r="K542" s="550"/>
      <c r="L542" s="542" t="str">
        <f t="shared" si="44"/>
        <v>A61224</v>
      </c>
      <c r="M542" s="540" t="str">
        <f t="shared" si="48"/>
        <v>A61224:  Stocks - Inventories: Other inventories: Goods for resale</v>
      </c>
      <c r="N542" s="542" t="str">
        <f t="shared" si="45"/>
        <v>C61224</v>
      </c>
      <c r="O542" s="540" t="str">
        <f t="shared" si="46"/>
        <v>C61224:  Stocks - Inventories: Other inventories: Goods for resale</v>
      </c>
      <c r="P542" s="540" t="str">
        <f t="shared" si="47"/>
        <v>61224: Stocks - Inventories: Other inventories: Goods for resale</v>
      </c>
    </row>
    <row r="543" spans="1:16" ht="15">
      <c r="A543" t="str">
        <f t="shared" si="49"/>
        <v>6121:  Stocks - Inventories: Strategic stocks</v>
      </c>
      <c r="B543" s="220"/>
      <c r="C543" s="220"/>
      <c r="D543" s="742">
        <v>613</v>
      </c>
      <c r="E543" s="173" t="s">
        <v>647</v>
      </c>
      <c r="H543" s="174"/>
      <c r="I543" s="174"/>
      <c r="L543" s="425" t="str">
        <f t="shared" si="44"/>
        <v>A613</v>
      </c>
      <c r="M543" s="173" t="str">
        <f t="shared" si="48"/>
        <v xml:space="preserve">A613:  Stocks -Valuables </v>
      </c>
      <c r="N543" s="425" t="str">
        <f t="shared" si="45"/>
        <v>C613</v>
      </c>
      <c r="O543" s="173" t="str">
        <f t="shared" si="46"/>
        <v xml:space="preserve">C613:  Stocks -Valuables </v>
      </c>
      <c r="P543" s="173" t="str">
        <f t="shared" si="47"/>
        <v>613: Stocks -Valuables</v>
      </c>
    </row>
    <row r="544" spans="1:16">
      <c r="A544" t="str">
        <f t="shared" si="49"/>
        <v>6122:  Stocks - Inventories: Other inventories</v>
      </c>
      <c r="B544" s="181"/>
      <c r="C544" s="181"/>
      <c r="D544" s="742">
        <v>614</v>
      </c>
      <c r="E544" s="173" t="s">
        <v>648</v>
      </c>
      <c r="H544" s="174"/>
      <c r="I544" s="174"/>
      <c r="L544" s="425" t="str">
        <f t="shared" si="44"/>
        <v>A614</v>
      </c>
      <c r="M544" s="173" t="str">
        <f t="shared" si="48"/>
        <v>A614:  Stocks -Nonfinancial assets:  Nonproduced assets [6141 + 6142 + 6143 + 6144]</v>
      </c>
      <c r="N544" s="425" t="str">
        <f t="shared" si="45"/>
        <v>C614</v>
      </c>
      <c r="O544" s="173" t="str">
        <f t="shared" si="46"/>
        <v>C614:  Stocks -Nonfinancial assets:  Nonproduced assets [6141 + 6142 + 6143 + 6144]</v>
      </c>
      <c r="P544" s="173" t="str">
        <f t="shared" si="47"/>
        <v>614: Stocks -Nonfinancial assets: Nonproduced assets [6141 + 6142 + 6143 + 6144]</v>
      </c>
    </row>
    <row r="545" spans="1:16">
      <c r="A545" t="str">
        <f t="shared" si="49"/>
        <v>61221:  Stocks - Inventories: Other inventories: Materials and supplies</v>
      </c>
      <c r="B545" s="181"/>
      <c r="C545" s="181"/>
      <c r="D545" s="743">
        <v>6141</v>
      </c>
      <c r="E545" s="179" t="s">
        <v>649</v>
      </c>
      <c r="H545" s="174"/>
      <c r="I545" s="174"/>
      <c r="L545" s="426" t="str">
        <f t="shared" si="44"/>
        <v>A6141</v>
      </c>
      <c r="M545" s="179" t="str">
        <f t="shared" si="48"/>
        <v xml:space="preserve">A6141:  Stocks -Nonfinancial assets:  Nonproduced assets:  Land </v>
      </c>
      <c r="N545" s="426" t="str">
        <f t="shared" si="45"/>
        <v>C6141</v>
      </c>
      <c r="O545" s="179" t="str">
        <f t="shared" si="46"/>
        <v xml:space="preserve">C6141:  Stocks -Nonfinancial assets:  Nonproduced assets:  Land </v>
      </c>
      <c r="P545" s="179" t="str">
        <f t="shared" si="47"/>
        <v>6141: Stocks -Nonfinancial assets: Nonproduced assets: Land</v>
      </c>
    </row>
    <row r="546" spans="1:16">
      <c r="A546" t="str">
        <f t="shared" si="49"/>
        <v>61222:  Stocks - Inventories: Other inventories: Work in progress</v>
      </c>
      <c r="B546" s="181"/>
      <c r="C546" s="181"/>
      <c r="D546" s="743">
        <v>6142</v>
      </c>
      <c r="E546" s="179" t="s">
        <v>650</v>
      </c>
      <c r="H546" s="174"/>
      <c r="I546" s="174"/>
      <c r="L546" s="426" t="str">
        <f t="shared" si="44"/>
        <v>A6142</v>
      </c>
      <c r="M546" s="179" t="str">
        <f t="shared" si="48"/>
        <v xml:space="preserve">A6142:  Stocks -Nonfinancial assets:  Nonproduced assets: Subsoil assets </v>
      </c>
      <c r="N546" s="426" t="str">
        <f t="shared" si="45"/>
        <v>C6142</v>
      </c>
      <c r="O546" s="179" t="str">
        <f t="shared" si="46"/>
        <v xml:space="preserve">C6142:  Stocks -Nonfinancial assets:  Nonproduced assets: Subsoil assets </v>
      </c>
      <c r="P546" s="179" t="str">
        <f t="shared" si="47"/>
        <v>6142: Stocks -Nonfinancial assets: Nonproduced assets: Subsoil assets</v>
      </c>
    </row>
    <row r="547" spans="1:16">
      <c r="A547" t="str">
        <f t="shared" si="49"/>
        <v>61223:  Stocks - Inventories: Other inventories: Finished goods</v>
      </c>
      <c r="B547" s="181"/>
      <c r="C547" s="181"/>
      <c r="D547" s="743">
        <v>6143</v>
      </c>
      <c r="E547" s="179" t="s">
        <v>651</v>
      </c>
      <c r="H547" s="174"/>
      <c r="I547" s="174"/>
      <c r="L547" s="426" t="str">
        <f t="shared" si="44"/>
        <v>A6143</v>
      </c>
      <c r="M547" s="179" t="str">
        <f t="shared" si="48"/>
        <v xml:space="preserve">A6143:  Stocks -Nonfinancial assets:  Nonproduced assets: Other naturally occurring assets </v>
      </c>
      <c r="N547" s="426" t="str">
        <f t="shared" si="45"/>
        <v>C6143</v>
      </c>
      <c r="O547" s="179" t="str">
        <f t="shared" si="46"/>
        <v xml:space="preserve">C6143:  Stocks -Nonfinancial assets:  Nonproduced assets: Other naturally occurring assets </v>
      </c>
      <c r="P547" s="179" t="str">
        <f t="shared" si="47"/>
        <v>6143: Stocks -Nonfinancial assets: Nonproduced assets: Other naturally occurring assets</v>
      </c>
    </row>
    <row r="548" spans="1:16" ht="15">
      <c r="A548" t="str">
        <f t="shared" si="49"/>
        <v>61224:  Stocks - Inventories: Other inventories: Goods for resale</v>
      </c>
      <c r="B548" s="204"/>
      <c r="C548" s="204"/>
      <c r="D548" s="743">
        <v>6144</v>
      </c>
      <c r="E548" s="179" t="s">
        <v>652</v>
      </c>
      <c r="H548" s="174"/>
      <c r="I548" s="174"/>
      <c r="L548" s="526" t="str">
        <f t="shared" si="44"/>
        <v>A6144</v>
      </c>
      <c r="M548" s="207" t="str">
        <f t="shared" si="48"/>
        <v xml:space="preserve">A6144:  Stocks -Nonfinancial assets:  Nonproduced assets: Intangible nonproduced assets </v>
      </c>
      <c r="N548" s="526" t="str">
        <f t="shared" si="45"/>
        <v>C6144</v>
      </c>
      <c r="O548" s="207" t="str">
        <f t="shared" si="46"/>
        <v xml:space="preserve">C6144:  Stocks -Nonfinancial assets:  Nonproduced assets: Intangible nonproduced assets </v>
      </c>
      <c r="P548" s="207" t="str">
        <f t="shared" si="47"/>
        <v>6144: Stocks -Nonfinancial assets: Nonproduced assets: Intangible nonproduced assets</v>
      </c>
    </row>
    <row r="549" spans="1:16">
      <c r="A549" t="str">
        <f t="shared" si="49"/>
        <v xml:space="preserve">613:  Stocks -Valuables </v>
      </c>
      <c r="B549" s="181"/>
      <c r="C549" s="181"/>
      <c r="D549" s="744">
        <v>62</v>
      </c>
      <c r="E549" s="197" t="s">
        <v>653</v>
      </c>
      <c r="H549" s="174"/>
      <c r="I549" s="174"/>
      <c r="L549" s="427" t="str">
        <f t="shared" si="44"/>
        <v>A62</v>
      </c>
      <c r="M549" s="200" t="str">
        <f t="shared" si="48"/>
        <v xml:space="preserve">A62:  Stocks -Financial assets [621+622+623] </v>
      </c>
      <c r="N549" s="427" t="str">
        <f t="shared" si="45"/>
        <v>C62</v>
      </c>
      <c r="O549" s="200" t="str">
        <f t="shared" si="46"/>
        <v xml:space="preserve">C62:  Stocks -Financial assets [621+622+623] </v>
      </c>
      <c r="P549" s="200" t="str">
        <f t="shared" si="47"/>
        <v>62: Stocks -Financial assets [621+622+623]</v>
      </c>
    </row>
    <row r="550" spans="1:16">
      <c r="A550" t="str">
        <f t="shared" si="49"/>
        <v>614:  Stocks -Nonfinancial assets:  Nonproduced assets [6141 + 6142 + 6143 + 6144]</v>
      </c>
      <c r="B550" s="181"/>
      <c r="C550" s="181"/>
      <c r="D550" s="745">
        <v>6201</v>
      </c>
      <c r="E550" s="224" t="s">
        <v>677</v>
      </c>
      <c r="H550" s="174"/>
      <c r="I550" s="174"/>
      <c r="L550" s="430" t="str">
        <f t="shared" si="44"/>
        <v>A6201</v>
      </c>
      <c r="M550" s="224" t="str">
        <f t="shared" si="48"/>
        <v xml:space="preserve">A6201:  Stocks -Financial assets : Monetary gold and SDRs </v>
      </c>
      <c r="N550" s="430" t="str">
        <f t="shared" si="45"/>
        <v>C6201</v>
      </c>
      <c r="O550" s="224" t="str">
        <f t="shared" si="46"/>
        <v xml:space="preserve">C6201:  Stocks -Financial assets : Monetary gold and SDRs </v>
      </c>
      <c r="P550" s="224" t="str">
        <f t="shared" si="47"/>
        <v>6201: Stocks -Financial assets : Monetary gold and SDRs</v>
      </c>
    </row>
    <row r="551" spans="1:16">
      <c r="A551" t="str">
        <f t="shared" si="49"/>
        <v xml:space="preserve">6141:  Stocks -Nonfinancial assets:  Nonproduced assets:  Land </v>
      </c>
      <c r="B551" s="181"/>
      <c r="C551" s="181"/>
      <c r="D551" s="745">
        <v>6202</v>
      </c>
      <c r="E551" s="224" t="s">
        <v>654</v>
      </c>
      <c r="H551" s="174"/>
      <c r="I551" s="174"/>
      <c r="L551" s="430" t="str">
        <f t="shared" si="44"/>
        <v>A6202</v>
      </c>
      <c r="M551" s="224" t="str">
        <f t="shared" si="48"/>
        <v xml:space="preserve">A6202:  Stocks -Financial assets : Currency and deposits [6212+6222] </v>
      </c>
      <c r="N551" s="430" t="str">
        <f t="shared" si="45"/>
        <v>C6202</v>
      </c>
      <c r="O551" s="224" t="str">
        <f t="shared" si="46"/>
        <v xml:space="preserve">C6202:  Stocks -Financial assets : Currency and deposits [6212+6222] </v>
      </c>
      <c r="P551" s="224" t="str">
        <f t="shared" si="47"/>
        <v>6202: Stocks -Financial assets : Currency and deposits [6212+6222]</v>
      </c>
    </row>
    <row r="552" spans="1:16">
      <c r="A552" t="str">
        <f t="shared" si="49"/>
        <v xml:space="preserve">6142:  Stocks -Nonfinancial assets:  Nonproduced assets: Subsoil assets </v>
      </c>
      <c r="B552" s="181"/>
      <c r="C552" s="181"/>
      <c r="D552" s="745">
        <v>6203</v>
      </c>
      <c r="E552" s="224" t="s">
        <v>655</v>
      </c>
      <c r="H552" s="174"/>
      <c r="I552" s="174"/>
      <c r="L552" s="430" t="str">
        <f t="shared" si="44"/>
        <v>A6203</v>
      </c>
      <c r="M552" s="224" t="str">
        <f t="shared" si="48"/>
        <v xml:space="preserve">A6203:  Stocks -Financial assets : Securities other than shares [6213+6223] </v>
      </c>
      <c r="N552" s="430" t="str">
        <f t="shared" si="45"/>
        <v>C6203</v>
      </c>
      <c r="O552" s="224" t="str">
        <f t="shared" si="46"/>
        <v xml:space="preserve">C6203:  Stocks -Financial assets : Securities other than shares [6213+6223] </v>
      </c>
      <c r="P552" s="224" t="str">
        <f t="shared" si="47"/>
        <v>6203: Stocks -Financial assets : Securities other than shares [6213+6223]</v>
      </c>
    </row>
    <row r="553" spans="1:16">
      <c r="A553" t="str">
        <f t="shared" si="49"/>
        <v xml:space="preserve">6143:  Stocks -Nonfinancial assets:  Nonproduced assets: Other naturally occurring assets </v>
      </c>
      <c r="B553" s="181"/>
      <c r="C553" s="181"/>
      <c r="D553" s="745">
        <v>6204</v>
      </c>
      <c r="E553" s="224" t="s">
        <v>656</v>
      </c>
      <c r="H553" s="174"/>
      <c r="I553" s="174"/>
      <c r="L553" s="430" t="str">
        <f t="shared" si="44"/>
        <v>A6204</v>
      </c>
      <c r="M553" s="224" t="str">
        <f t="shared" si="48"/>
        <v xml:space="preserve">A6204:  Stocks -Financial assets : Loans [6214+6224] </v>
      </c>
      <c r="N553" s="430" t="str">
        <f t="shared" si="45"/>
        <v>C6204</v>
      </c>
      <c r="O553" s="224" t="str">
        <f t="shared" si="46"/>
        <v xml:space="preserve">C6204:  Stocks -Financial assets : Loans [6214+6224] </v>
      </c>
      <c r="P553" s="224" t="str">
        <f t="shared" si="47"/>
        <v>6204: Stocks -Financial assets : Loans [6214+6224]</v>
      </c>
    </row>
    <row r="554" spans="1:16">
      <c r="A554" t="str">
        <f t="shared" si="49"/>
        <v xml:space="preserve">6144:  Stocks -Nonfinancial assets:  Nonproduced assets: Intangible nonproduced assets </v>
      </c>
      <c r="B554" s="181"/>
      <c r="C554" s="181"/>
      <c r="D554" s="745">
        <v>6205</v>
      </c>
      <c r="E554" s="224" t="s">
        <v>657</v>
      </c>
      <c r="H554" s="174"/>
      <c r="I554" s="174"/>
      <c r="L554" s="430" t="str">
        <f t="shared" si="44"/>
        <v>A6205</v>
      </c>
      <c r="M554" s="224" t="str">
        <f t="shared" si="48"/>
        <v xml:space="preserve">A6205:  Stocks -Financial assets : Shares and other equity [6215+6225] </v>
      </c>
      <c r="N554" s="430" t="str">
        <f t="shared" si="45"/>
        <v>C6205</v>
      </c>
      <c r="O554" s="224" t="str">
        <f t="shared" si="46"/>
        <v xml:space="preserve">C6205:  Stocks -Financial assets : Shares and other equity [6215+6225] </v>
      </c>
      <c r="P554" s="224" t="str">
        <f t="shared" si="47"/>
        <v>6205: Stocks -Financial assets : Shares and other equity [6215+6225]</v>
      </c>
    </row>
    <row r="555" spans="1:16">
      <c r="A555" t="str">
        <f t="shared" si="49"/>
        <v xml:space="preserve">62:  Stocks -Financial assets [621+622+623] </v>
      </c>
      <c r="B555" s="181"/>
      <c r="C555" s="181"/>
      <c r="D555" s="745">
        <v>6206</v>
      </c>
      <c r="E555" s="224" t="s">
        <v>658</v>
      </c>
      <c r="H555" s="174"/>
      <c r="I555" s="174"/>
      <c r="L555" s="430" t="str">
        <f t="shared" si="44"/>
        <v>A6206</v>
      </c>
      <c r="M555" s="224" t="str">
        <f t="shared" si="48"/>
        <v xml:space="preserve">A6206:  Stocks -Financial assets : Insurance technical reserves [6216+6226] </v>
      </c>
      <c r="N555" s="430" t="str">
        <f t="shared" si="45"/>
        <v>C6206</v>
      </c>
      <c r="O555" s="224" t="str">
        <f t="shared" si="46"/>
        <v xml:space="preserve">C6206:  Stocks -Financial assets : Insurance technical reserves [6216+6226] </v>
      </c>
      <c r="P555" s="224" t="str">
        <f t="shared" si="47"/>
        <v>6206: Stocks -Financial assets : Insurance technical reserves [6216+6226]</v>
      </c>
    </row>
    <row r="556" spans="1:16" ht="15">
      <c r="A556" t="str">
        <f t="shared" si="49"/>
        <v xml:space="preserve">6201:  Stocks -Financial assets : Monetary gold and SDRs </v>
      </c>
      <c r="B556" s="220"/>
      <c r="C556" s="220"/>
      <c r="D556" s="745">
        <v>6207</v>
      </c>
      <c r="E556" s="224" t="s">
        <v>659</v>
      </c>
      <c r="H556" s="174"/>
      <c r="I556" s="174"/>
      <c r="L556" s="430" t="str">
        <f t="shared" si="44"/>
        <v>A6207</v>
      </c>
      <c r="M556" s="224" t="str">
        <f t="shared" si="48"/>
        <v xml:space="preserve">A6207:  Stocks -Financial assets : Financial derivatives [6217+6227] </v>
      </c>
      <c r="N556" s="430" t="str">
        <f t="shared" si="45"/>
        <v>C6207</v>
      </c>
      <c r="O556" s="224" t="str">
        <f t="shared" si="46"/>
        <v xml:space="preserve">C6207:  Stocks -Financial assets : Financial derivatives [6217+6227] </v>
      </c>
      <c r="P556" s="224" t="str">
        <f t="shared" si="47"/>
        <v>6207: Stocks -Financial assets : Financial derivatives [6217+6227]</v>
      </c>
    </row>
    <row r="557" spans="1:16">
      <c r="A557" t="str">
        <f t="shared" si="49"/>
        <v xml:space="preserve">6202:  Stocks -Financial assets : Currency and deposits [6212+6222] </v>
      </c>
      <c r="B557" s="181"/>
      <c r="C557" s="181"/>
      <c r="D557" s="745">
        <v>6208</v>
      </c>
      <c r="E557" s="224" t="s">
        <v>660</v>
      </c>
      <c r="H557" s="174"/>
      <c r="I557" s="174"/>
      <c r="L557" s="430" t="str">
        <f t="shared" si="44"/>
        <v>A6208</v>
      </c>
      <c r="M557" s="224" t="str">
        <f t="shared" si="48"/>
        <v xml:space="preserve">A6208:  Stocks -Financial assets : Other accounts receivable [6218+6228] </v>
      </c>
      <c r="N557" s="430" t="str">
        <f t="shared" si="45"/>
        <v>C6208</v>
      </c>
      <c r="O557" s="224" t="str">
        <f t="shared" si="46"/>
        <v xml:space="preserve">C6208:  Stocks -Financial assets : Other accounts receivable [6218+6228] </v>
      </c>
      <c r="P557" s="224" t="str">
        <f t="shared" si="47"/>
        <v>6208: Stocks -Financial assets : Other accounts receivable [6218+6228]</v>
      </c>
    </row>
    <row r="558" spans="1:16">
      <c r="A558" t="str">
        <f t="shared" si="49"/>
        <v xml:space="preserve">6203:  Stocks -Financial assets : Securities other than shares [6213+6223] </v>
      </c>
      <c r="B558" s="181"/>
      <c r="C558" s="181"/>
      <c r="D558" s="742">
        <v>621</v>
      </c>
      <c r="E558" s="173" t="s">
        <v>661</v>
      </c>
      <c r="H558" s="174"/>
      <c r="I558" s="174"/>
      <c r="L558" s="425" t="str">
        <f t="shared" si="44"/>
        <v>A621</v>
      </c>
      <c r="M558" s="173" t="str">
        <f t="shared" si="48"/>
        <v>A621:  Stocks -Financial assets : Domestic [6212 + 6213 + 6214 + 6215 + 6216 + 6217 + 6218]</v>
      </c>
      <c r="N558" s="425" t="str">
        <f t="shared" si="45"/>
        <v>C621</v>
      </c>
      <c r="O558" s="173" t="str">
        <f t="shared" si="46"/>
        <v>C621:  Stocks -Financial assets : Domestic [6212 + 6213 + 6214 + 6215 + 6216 + 6217 + 6218]</v>
      </c>
      <c r="P558" s="173" t="str">
        <f t="shared" si="47"/>
        <v>621: Stocks -Financial assets : Domestic [6212 + 6213 + 6214 + 6215 + 6216 + 6217 + 6218]</v>
      </c>
    </row>
    <row r="559" spans="1:16">
      <c r="A559" t="str">
        <f t="shared" si="49"/>
        <v xml:space="preserve">6204:  Stocks -Financial assets : Loans [6214+6224] </v>
      </c>
      <c r="B559" s="181"/>
      <c r="C559" s="181"/>
      <c r="D559" s="743">
        <v>6212</v>
      </c>
      <c r="E559" s="179" t="s">
        <v>662</v>
      </c>
      <c r="H559" s="174"/>
      <c r="I559" s="174"/>
      <c r="L559" s="426" t="str">
        <f t="shared" si="44"/>
        <v>A6212</v>
      </c>
      <c r="M559" s="179" t="str">
        <f t="shared" si="48"/>
        <v xml:space="preserve">A6212:  Stocks -Financial assets : Domestic - Currency and deposits </v>
      </c>
      <c r="N559" s="426" t="str">
        <f t="shared" si="45"/>
        <v>C6212</v>
      </c>
      <c r="O559" s="179" t="str">
        <f t="shared" si="46"/>
        <v xml:space="preserve">C6212:  Stocks -Financial assets : Domestic - Currency and deposits </v>
      </c>
      <c r="P559" s="179" t="str">
        <f t="shared" si="47"/>
        <v>6212: Stocks -Financial assets : Domestic - Currency and deposits</v>
      </c>
    </row>
    <row r="560" spans="1:16">
      <c r="A560" t="str">
        <f t="shared" si="49"/>
        <v xml:space="preserve">6205:  Stocks -Financial assets : Shares and other equity [6215+6225] </v>
      </c>
      <c r="B560" s="181"/>
      <c r="C560" s="181"/>
      <c r="D560" s="743">
        <v>6213</v>
      </c>
      <c r="E560" s="179" t="s">
        <v>663</v>
      </c>
      <c r="H560" s="174"/>
      <c r="I560" s="174"/>
      <c r="L560" s="426" t="str">
        <f t="shared" si="44"/>
        <v>A6213</v>
      </c>
      <c r="M560" s="179" t="str">
        <f t="shared" si="48"/>
        <v xml:space="preserve">A6213:  Stocks -Financial assets : Domestic - Securities other than shares </v>
      </c>
      <c r="N560" s="426" t="str">
        <f t="shared" si="45"/>
        <v>C6213</v>
      </c>
      <c r="O560" s="179" t="str">
        <f t="shared" si="46"/>
        <v xml:space="preserve">C6213:  Stocks -Financial assets : Domestic - Securities other than shares </v>
      </c>
      <c r="P560" s="179" t="str">
        <f t="shared" si="47"/>
        <v>6213: Stocks -Financial assets : Domestic - Securities other than shares</v>
      </c>
    </row>
    <row r="561" spans="1:16">
      <c r="A561" t="str">
        <f t="shared" si="49"/>
        <v xml:space="preserve">6206:  Stocks -Financial assets : Insurance technical reserves [6216+6226] </v>
      </c>
      <c r="B561" s="181"/>
      <c r="C561" s="181"/>
      <c r="D561" s="743">
        <v>6214</v>
      </c>
      <c r="E561" s="179" t="s">
        <v>664</v>
      </c>
      <c r="H561" s="174"/>
      <c r="I561" s="174"/>
      <c r="L561" s="426" t="str">
        <f t="shared" si="44"/>
        <v>A6214</v>
      </c>
      <c r="M561" s="179" t="str">
        <f t="shared" si="48"/>
        <v xml:space="preserve">A6214:  Stocks -Financial assets : Domestic - Loans </v>
      </c>
      <c r="N561" s="426" t="str">
        <f t="shared" si="45"/>
        <v>C6214</v>
      </c>
      <c r="O561" s="179" t="str">
        <f t="shared" si="46"/>
        <v xml:space="preserve">C6214:  Stocks -Financial assets : Domestic - Loans </v>
      </c>
      <c r="P561" s="179" t="str">
        <f t="shared" si="47"/>
        <v>6214: Stocks -Financial assets : Domestic - Loans</v>
      </c>
    </row>
    <row r="562" spans="1:16">
      <c r="A562" t="str">
        <f t="shared" si="49"/>
        <v xml:space="preserve">6207:  Stocks -Financial assets : Financial derivatives [6217+6227] </v>
      </c>
      <c r="B562" s="181"/>
      <c r="C562" s="181"/>
      <c r="D562" s="743">
        <v>6215</v>
      </c>
      <c r="E562" s="179" t="s">
        <v>665</v>
      </c>
      <c r="H562" s="174"/>
      <c r="I562" s="174"/>
      <c r="L562" s="426" t="str">
        <f t="shared" si="44"/>
        <v>A6215</v>
      </c>
      <c r="M562" s="179" t="str">
        <f t="shared" si="48"/>
        <v xml:space="preserve">A6215:  Stocks -Financial assets : Domestic - Shares and other equity </v>
      </c>
      <c r="N562" s="426" t="str">
        <f t="shared" si="45"/>
        <v>C6215</v>
      </c>
      <c r="O562" s="179" t="str">
        <f t="shared" si="46"/>
        <v xml:space="preserve">C6215:  Stocks -Financial assets : Domestic - Shares and other equity </v>
      </c>
      <c r="P562" s="179" t="str">
        <f t="shared" si="47"/>
        <v>6215: Stocks -Financial assets : Domestic - Shares and other equity</v>
      </c>
    </row>
    <row r="563" spans="1:16">
      <c r="A563" t="str">
        <f t="shared" si="49"/>
        <v xml:space="preserve">6208:  Stocks -Financial assets : Other accounts receivable [6218+6228] </v>
      </c>
      <c r="B563" s="181"/>
      <c r="C563" s="181"/>
      <c r="D563" s="743">
        <v>6216</v>
      </c>
      <c r="E563" s="179" t="s">
        <v>666</v>
      </c>
      <c r="H563" s="174"/>
      <c r="I563" s="174"/>
      <c r="L563" s="426" t="str">
        <f t="shared" si="44"/>
        <v>A6216</v>
      </c>
      <c r="M563" s="179" t="str">
        <f t="shared" si="48"/>
        <v xml:space="preserve">A6216:  Stocks -Financial assets : Domestic - Insurance technical reserves </v>
      </c>
      <c r="N563" s="426" t="str">
        <f t="shared" si="45"/>
        <v>C6216</v>
      </c>
      <c r="O563" s="179" t="str">
        <f t="shared" si="46"/>
        <v xml:space="preserve">C6216:  Stocks -Financial assets : Domestic - Insurance technical reserves </v>
      </c>
      <c r="P563" s="179" t="str">
        <f t="shared" si="47"/>
        <v>6216: Stocks -Financial assets : Domestic - Insurance technical reserves</v>
      </c>
    </row>
    <row r="564" spans="1:16" ht="15">
      <c r="A564" t="str">
        <f t="shared" si="49"/>
        <v>621:  Stocks -Financial assets : Domestic [6212 + 6213 + 6214 + 6215 + 6216 + 6217 + 6218]</v>
      </c>
      <c r="B564" s="220"/>
      <c r="C564" s="220"/>
      <c r="D564" s="743">
        <v>6217</v>
      </c>
      <c r="E564" s="179" t="s">
        <v>667</v>
      </c>
      <c r="H564" s="174"/>
      <c r="I564" s="174"/>
      <c r="L564" s="426" t="str">
        <f t="shared" ref="L564:L644" si="50">"A"&amp;""&amp;D564</f>
        <v>A6217</v>
      </c>
      <c r="M564" s="179" t="str">
        <f t="shared" si="48"/>
        <v xml:space="preserve">A6217:  Stocks -Financial assets : Domestic - Financial derivatives </v>
      </c>
      <c r="N564" s="426" t="str">
        <f t="shared" ref="N564:N644" si="51">"C"&amp;""&amp;D564</f>
        <v>C6217</v>
      </c>
      <c r="O564" s="179" t="str">
        <f t="shared" si="46"/>
        <v xml:space="preserve">C6217:  Stocks -Financial assets : Domestic - Financial derivatives </v>
      </c>
      <c r="P564" s="179" t="str">
        <f t="shared" si="47"/>
        <v>6217: Stocks -Financial assets : Domestic - Financial derivatives</v>
      </c>
    </row>
    <row r="565" spans="1:16">
      <c r="A565" t="str">
        <f t="shared" si="49"/>
        <v xml:space="preserve">6212:  Stocks -Financial assets : Domestic - Currency and deposits </v>
      </c>
      <c r="B565" s="181"/>
      <c r="C565" s="181"/>
      <c r="D565" s="743">
        <v>6218</v>
      </c>
      <c r="E565" s="179" t="s">
        <v>668</v>
      </c>
      <c r="H565" s="174"/>
      <c r="I565" s="174"/>
      <c r="L565" s="426" t="str">
        <f t="shared" si="50"/>
        <v>A6218</v>
      </c>
      <c r="M565" s="179" t="str">
        <f t="shared" si="48"/>
        <v xml:space="preserve">A6218:  Stocks -Financial assets : Domestic - Other accounts receivable </v>
      </c>
      <c r="N565" s="426" t="str">
        <f t="shared" si="51"/>
        <v>C6218</v>
      </c>
      <c r="O565" s="179" t="str">
        <f t="shared" si="46"/>
        <v xml:space="preserve">C6218:  Stocks -Financial assets : Domestic - Other accounts receivable </v>
      </c>
      <c r="P565" s="179" t="str">
        <f t="shared" si="47"/>
        <v>6218: Stocks -Financial assets : Domestic - Other accounts receivable</v>
      </c>
    </row>
    <row r="566" spans="1:16">
      <c r="A566" t="str">
        <f t="shared" si="49"/>
        <v xml:space="preserve">6213:  Stocks -Financial assets : Domestic - Securities other than shares </v>
      </c>
      <c r="B566" s="181"/>
      <c r="C566" s="181"/>
      <c r="D566" s="742">
        <v>622</v>
      </c>
      <c r="E566" s="173" t="s">
        <v>669</v>
      </c>
      <c r="H566" s="174"/>
      <c r="I566" s="174"/>
      <c r="L566" s="425" t="str">
        <f t="shared" si="50"/>
        <v>A622</v>
      </c>
      <c r="M566" s="173" t="str">
        <f t="shared" si="48"/>
        <v>A622:  Stocks -Financial assets : Foreign  [6222 + 6223 + 6224 + 6225 + 6226 + 6227 + 6228]</v>
      </c>
      <c r="N566" s="425" t="str">
        <f t="shared" si="51"/>
        <v>C622</v>
      </c>
      <c r="O566" s="173" t="str">
        <f t="shared" si="46"/>
        <v>C622:  Stocks -Financial assets : Foreign  [6222 + 6223 + 6224 + 6225 + 6226 + 6227 + 6228]</v>
      </c>
      <c r="P566" s="173" t="str">
        <f t="shared" si="47"/>
        <v>622: Stocks -Financial assets : Foreign [6222 + 6223 + 6224 + 6225 + 6226 + 6227 + 6228]</v>
      </c>
    </row>
    <row r="567" spans="1:16">
      <c r="A567" t="str">
        <f t="shared" si="49"/>
        <v xml:space="preserve">6214:  Stocks -Financial assets : Domestic - Loans </v>
      </c>
      <c r="B567" s="181"/>
      <c r="C567" s="181"/>
      <c r="D567" s="743">
        <v>6221</v>
      </c>
      <c r="E567" s="179" t="s">
        <v>2384</v>
      </c>
      <c r="H567" s="174"/>
      <c r="I567" s="174"/>
      <c r="L567" s="426" t="str">
        <f t="shared" si="50"/>
        <v>A6221</v>
      </c>
      <c r="M567" s="179" t="str">
        <f t="shared" si="48"/>
        <v>A6221:  Stocks -Financial assets : Foreign  - Monetary gold and SDRs</v>
      </c>
      <c r="N567" s="426" t="str">
        <f t="shared" si="51"/>
        <v>C6221</v>
      </c>
      <c r="O567" s="179" t="str">
        <f t="shared" si="46"/>
        <v>C6221:  Stocks -Financial assets : Foreign  - Monetary gold and SDRs</v>
      </c>
      <c r="P567" s="179" t="str">
        <f t="shared" si="47"/>
        <v>6221: Stocks -Financial assets : Foreign - Monetary gold and SDRs</v>
      </c>
    </row>
    <row r="568" spans="1:16">
      <c r="A568" t="str">
        <f t="shared" si="49"/>
        <v xml:space="preserve">6215:  Stocks -Financial assets : Domestic - Shares and other equity </v>
      </c>
      <c r="B568" s="181"/>
      <c r="C568" s="181"/>
      <c r="D568" s="743">
        <v>6222</v>
      </c>
      <c r="E568" s="179" t="s">
        <v>670</v>
      </c>
      <c r="H568" s="174"/>
      <c r="I568" s="174"/>
      <c r="L568" s="426" t="str">
        <f t="shared" si="50"/>
        <v>A6222</v>
      </c>
      <c r="M568" s="179" t="str">
        <f t="shared" si="48"/>
        <v xml:space="preserve">A6222:  Stocks -Financial assets : Foreign  - Currency and deposits </v>
      </c>
      <c r="N568" s="426" t="str">
        <f t="shared" si="51"/>
        <v>C6222</v>
      </c>
      <c r="O568" s="179" t="str">
        <f t="shared" si="46"/>
        <v xml:space="preserve">C6222:  Stocks -Financial assets : Foreign  - Currency and deposits </v>
      </c>
      <c r="P568" s="179" t="str">
        <f t="shared" si="47"/>
        <v>6222: Stocks -Financial assets : Foreign - Currency and deposits</v>
      </c>
    </row>
    <row r="569" spans="1:16">
      <c r="A569" t="str">
        <f t="shared" si="49"/>
        <v xml:space="preserve">6216:  Stocks -Financial assets : Domestic - Insurance technical reserves </v>
      </c>
      <c r="B569" s="181"/>
      <c r="C569" s="181"/>
      <c r="D569" s="743">
        <v>6223</v>
      </c>
      <c r="E569" s="179" t="s">
        <v>671</v>
      </c>
      <c r="H569" s="174"/>
      <c r="I569" s="174"/>
      <c r="L569" s="426" t="str">
        <f t="shared" si="50"/>
        <v>A6223</v>
      </c>
      <c r="M569" s="179" t="str">
        <f t="shared" si="48"/>
        <v xml:space="preserve">A6223:  Stocks -Financial assets : Foreign  - Securities other than shares </v>
      </c>
      <c r="N569" s="426" t="str">
        <f t="shared" si="51"/>
        <v>C6223</v>
      </c>
      <c r="O569" s="179" t="str">
        <f t="shared" si="46"/>
        <v xml:space="preserve">C6223:  Stocks -Financial assets : Foreign  - Securities other than shares </v>
      </c>
      <c r="P569" s="179" t="str">
        <f t="shared" si="47"/>
        <v>6223: Stocks -Financial assets : Foreign - Securities other than shares</v>
      </c>
    </row>
    <row r="570" spans="1:16">
      <c r="A570" t="str">
        <f t="shared" si="49"/>
        <v xml:space="preserve">6217:  Stocks -Financial assets : Domestic - Financial derivatives </v>
      </c>
      <c r="B570" s="181"/>
      <c r="C570" s="181"/>
      <c r="D570" s="743">
        <v>6224</v>
      </c>
      <c r="E570" s="179" t="s">
        <v>672</v>
      </c>
      <c r="H570" s="174"/>
      <c r="I570" s="174"/>
      <c r="L570" s="426" t="str">
        <f t="shared" si="50"/>
        <v>A6224</v>
      </c>
      <c r="M570" s="179" t="str">
        <f t="shared" si="48"/>
        <v xml:space="preserve">A6224:  Stocks -Financial assets : Foreign  - Loans </v>
      </c>
      <c r="N570" s="426" t="str">
        <f t="shared" si="51"/>
        <v>C6224</v>
      </c>
      <c r="O570" s="179" t="str">
        <f t="shared" si="46"/>
        <v xml:space="preserve">C6224:  Stocks -Financial assets : Foreign  - Loans </v>
      </c>
      <c r="P570" s="179" t="str">
        <f t="shared" si="47"/>
        <v>6224: Stocks -Financial assets : Foreign - Loans</v>
      </c>
    </row>
    <row r="571" spans="1:16">
      <c r="A571" t="str">
        <f t="shared" si="49"/>
        <v xml:space="preserve">6218:  Stocks -Financial assets : Domestic - Other accounts receivable </v>
      </c>
      <c r="B571" s="181"/>
      <c r="C571" s="181"/>
      <c r="D571" s="743">
        <v>6225</v>
      </c>
      <c r="E571" s="179" t="s">
        <v>673</v>
      </c>
      <c r="H571" s="174"/>
      <c r="I571" s="174"/>
      <c r="L571" s="426" t="str">
        <f t="shared" si="50"/>
        <v>A6225</v>
      </c>
      <c r="M571" s="179" t="str">
        <f t="shared" si="48"/>
        <v xml:space="preserve">A6225:  Stocks -Financial assets : Foreign  - Shares and other equity </v>
      </c>
      <c r="N571" s="426" t="str">
        <f t="shared" si="51"/>
        <v>C6225</v>
      </c>
      <c r="O571" s="179" t="str">
        <f t="shared" si="46"/>
        <v xml:space="preserve">C6225:  Stocks -Financial assets : Foreign  - Shares and other equity </v>
      </c>
      <c r="P571" s="179" t="str">
        <f t="shared" si="47"/>
        <v>6225: Stocks -Financial assets : Foreign - Shares and other equity</v>
      </c>
    </row>
    <row r="572" spans="1:16" ht="15">
      <c r="A572" t="str">
        <f t="shared" si="49"/>
        <v>622:  Stocks -Financial assets : Foreign  [6222 + 6223 + 6224 + 6225 + 6226 + 6227 + 6228]</v>
      </c>
      <c r="B572" s="220"/>
      <c r="C572" s="220"/>
      <c r="D572" s="743">
        <v>6226</v>
      </c>
      <c r="E572" s="179" t="s">
        <v>674</v>
      </c>
      <c r="H572" s="174"/>
      <c r="I572" s="174"/>
      <c r="L572" s="426" t="str">
        <f t="shared" si="50"/>
        <v>A6226</v>
      </c>
      <c r="M572" s="179" t="str">
        <f t="shared" si="48"/>
        <v xml:space="preserve">A6226:  Stocks -Financial assets : Foreign  - Insurance technical reserves </v>
      </c>
      <c r="N572" s="426" t="str">
        <f t="shared" si="51"/>
        <v>C6226</v>
      </c>
      <c r="O572" s="179" t="str">
        <f t="shared" si="46"/>
        <v xml:space="preserve">C6226:  Stocks -Financial assets : Foreign  - Insurance technical reserves </v>
      </c>
      <c r="P572" s="179" t="str">
        <f t="shared" si="47"/>
        <v>6226: Stocks -Financial assets : Foreign - Insurance technical reserves</v>
      </c>
    </row>
    <row r="573" spans="1:16" ht="15">
      <c r="A573" t="str">
        <f t="shared" si="49"/>
        <v>6221:  Stocks -Financial assets : Foreign  - Monetary gold and SDRs</v>
      </c>
      <c r="B573" s="232" t="s">
        <v>274</v>
      </c>
      <c r="C573" s="233"/>
      <c r="D573" s="743">
        <v>6227</v>
      </c>
      <c r="E573" s="179" t="s">
        <v>675</v>
      </c>
      <c r="H573" s="174"/>
      <c r="I573" s="174"/>
      <c r="L573" s="426" t="str">
        <f t="shared" si="50"/>
        <v>A6227</v>
      </c>
      <c r="M573" s="179" t="str">
        <f t="shared" si="48"/>
        <v xml:space="preserve">A6227:  Stocks -Financial assets : Foreign  - Financial derivatives </v>
      </c>
      <c r="N573" s="426" t="str">
        <f t="shared" si="51"/>
        <v>C6227</v>
      </c>
      <c r="O573" s="179" t="str">
        <f t="shared" si="46"/>
        <v xml:space="preserve">C6227:  Stocks -Financial assets : Foreign  - Financial derivatives </v>
      </c>
      <c r="P573" s="179" t="str">
        <f t="shared" si="47"/>
        <v>6227: Stocks -Financial assets : Foreign - Financial derivatives</v>
      </c>
    </row>
    <row r="574" spans="1:16">
      <c r="A574" t="str">
        <f t="shared" si="49"/>
        <v xml:space="preserve">6222:  Stocks -Financial assets : Foreign  - Currency and deposits </v>
      </c>
      <c r="B574" s="180"/>
      <c r="C574" s="181"/>
      <c r="D574" s="743">
        <v>6228</v>
      </c>
      <c r="E574" s="179" t="s">
        <v>676</v>
      </c>
      <c r="H574" s="174"/>
      <c r="I574" s="174"/>
      <c r="L574" s="426" t="str">
        <f t="shared" si="50"/>
        <v>A6228</v>
      </c>
      <c r="M574" s="179" t="str">
        <f t="shared" si="48"/>
        <v xml:space="preserve">A6228:  Stocks -Financial assets : Foreign  - Other accounts receivable </v>
      </c>
      <c r="N574" s="426" t="str">
        <f t="shared" si="51"/>
        <v>C6228</v>
      </c>
      <c r="O574" s="179" t="str">
        <f t="shared" si="46"/>
        <v xml:space="preserve">C6228:  Stocks -Financial assets : Foreign  - Other accounts receivable </v>
      </c>
      <c r="P574" s="179" t="str">
        <f t="shared" si="47"/>
        <v>6228: Stocks -Financial assets : Foreign - Other accounts receivable</v>
      </c>
    </row>
    <row r="575" spans="1:16">
      <c r="A575" t="str">
        <f t="shared" si="49"/>
        <v xml:space="preserve">6223:  Stocks -Financial assets : Foreign  - Securities other than shares </v>
      </c>
      <c r="B575" s="180"/>
      <c r="C575" s="181"/>
      <c r="D575" s="728">
        <v>63</v>
      </c>
      <c r="E575" s="197" t="s">
        <v>678</v>
      </c>
      <c r="H575" s="174"/>
      <c r="I575" s="174"/>
      <c r="L575" s="427" t="str">
        <f t="shared" si="50"/>
        <v>A63</v>
      </c>
      <c r="M575" s="200" t="str">
        <f t="shared" si="48"/>
        <v xml:space="preserve">A63:  Stocks -Liabilities [631+632] </v>
      </c>
      <c r="N575" s="427" t="str">
        <f t="shared" si="51"/>
        <v>C63</v>
      </c>
      <c r="O575" s="200" t="str">
        <f t="shared" si="46"/>
        <v xml:space="preserve">C63:  Stocks -Liabilities [631+632] </v>
      </c>
      <c r="P575" s="200" t="str">
        <f t="shared" si="47"/>
        <v>63: Stocks -Liabilities [631+632]</v>
      </c>
    </row>
    <row r="576" spans="1:16">
      <c r="A576" t="str">
        <f t="shared" si="49"/>
        <v xml:space="preserve">6224:  Stocks -Financial assets : Foreign  - Loans </v>
      </c>
      <c r="B576" s="180"/>
      <c r="C576" s="181"/>
      <c r="D576" s="738">
        <v>6301</v>
      </c>
      <c r="E576" s="224" t="s">
        <v>2385</v>
      </c>
      <c r="H576" s="174"/>
      <c r="I576" s="174"/>
      <c r="L576" s="430" t="str">
        <f t="shared" si="50"/>
        <v>A6301</v>
      </c>
      <c r="M576" s="224" t="str">
        <f t="shared" si="48"/>
        <v>A6301:  Stocks -Liabilities : Special Drawing Rights (SDRs)</v>
      </c>
      <c r="N576" s="430" t="str">
        <f t="shared" si="51"/>
        <v>C6301</v>
      </c>
      <c r="O576" s="224" t="str">
        <f t="shared" si="46"/>
        <v>C6301:  Stocks -Liabilities : Special Drawing Rights (SDRs)</v>
      </c>
      <c r="P576" s="224" t="str">
        <f t="shared" si="47"/>
        <v>6301: Stocks -Liabilities : Special Drawing Rights (SDRs)</v>
      </c>
    </row>
    <row r="577" spans="1:16">
      <c r="A577" t="str">
        <f t="shared" si="49"/>
        <v xml:space="preserve">6225:  Stocks -Financial assets : Foreign  - Shares and other equity </v>
      </c>
      <c r="B577" s="180"/>
      <c r="C577" s="181"/>
      <c r="D577" s="738">
        <v>6302</v>
      </c>
      <c r="E577" s="224" t="s">
        <v>679</v>
      </c>
      <c r="H577" s="174"/>
      <c r="I577" s="174"/>
      <c r="L577" s="430" t="str">
        <f t="shared" si="50"/>
        <v>A6302</v>
      </c>
      <c r="M577" s="224" t="str">
        <f t="shared" si="48"/>
        <v xml:space="preserve">A6302:  Stocks -Liabilities : Currency and deposits [6312+6322] </v>
      </c>
      <c r="N577" s="430" t="str">
        <f t="shared" si="51"/>
        <v>C6302</v>
      </c>
      <c r="O577" s="224" t="str">
        <f t="shared" si="46"/>
        <v xml:space="preserve">C6302:  Stocks -Liabilities : Currency and deposits [6312+6322] </v>
      </c>
      <c r="P577" s="224" t="str">
        <f t="shared" si="47"/>
        <v>6302: Stocks -Liabilities : Currency and deposits [6312+6322]</v>
      </c>
    </row>
    <row r="578" spans="1:16">
      <c r="A578" t="str">
        <f t="shared" si="49"/>
        <v xml:space="preserve">6226:  Stocks -Financial assets : Foreign  - Insurance technical reserves </v>
      </c>
      <c r="B578" s="180"/>
      <c r="C578" s="181"/>
      <c r="D578" s="738">
        <v>6303</v>
      </c>
      <c r="E578" s="224" t="s">
        <v>680</v>
      </c>
      <c r="H578" s="174"/>
      <c r="I578" s="174"/>
      <c r="L578" s="430" t="str">
        <f t="shared" si="50"/>
        <v>A6303</v>
      </c>
      <c r="M578" s="224" t="str">
        <f t="shared" si="48"/>
        <v xml:space="preserve">A6303:  Stocks -Liabilities : Securities other than shares [6313+6323] </v>
      </c>
      <c r="N578" s="430" t="str">
        <f t="shared" si="51"/>
        <v>C6303</v>
      </c>
      <c r="O578" s="224" t="str">
        <f t="shared" ref="O578:O642" si="52">N578&amp;":  "&amp;E578</f>
        <v xml:space="preserve">C6303:  Stocks -Liabilities : Securities other than shares [6313+6323] </v>
      </c>
      <c r="P578" s="224" t="str">
        <f t="shared" si="47"/>
        <v>6303: Stocks -Liabilities : Securities other than shares [6313+6323]</v>
      </c>
    </row>
    <row r="579" spans="1:16">
      <c r="A579" t="str">
        <f t="shared" si="49"/>
        <v xml:space="preserve">6227:  Stocks -Financial assets : Foreign  - Financial derivatives </v>
      </c>
      <c r="B579" s="180"/>
      <c r="C579" s="181"/>
      <c r="D579" s="738">
        <v>6304</v>
      </c>
      <c r="E579" s="224" t="s">
        <v>681</v>
      </c>
      <c r="H579" s="174"/>
      <c r="I579" s="174"/>
      <c r="L579" s="430" t="str">
        <f t="shared" si="50"/>
        <v>A6304</v>
      </c>
      <c r="M579" s="224" t="str">
        <f t="shared" si="48"/>
        <v xml:space="preserve">A6304:  Stocks -Liabilities : Loans [6314+6324] </v>
      </c>
      <c r="N579" s="430" t="str">
        <f t="shared" si="51"/>
        <v>C6304</v>
      </c>
      <c r="O579" s="224" t="str">
        <f t="shared" si="52"/>
        <v xml:space="preserve">C6304:  Stocks -Liabilities : Loans [6314+6324] </v>
      </c>
      <c r="P579" s="224" t="str">
        <f t="shared" si="47"/>
        <v>6304: Stocks -Liabilities : Loans [6314+6324]</v>
      </c>
    </row>
    <row r="580" spans="1:16">
      <c r="A580" t="str">
        <f t="shared" si="49"/>
        <v xml:space="preserve">6228:  Stocks -Financial assets : Foreign  - Other accounts receivable </v>
      </c>
      <c r="B580" s="180"/>
      <c r="C580" s="181"/>
      <c r="D580" s="738">
        <v>6305</v>
      </c>
      <c r="E580" s="224" t="s">
        <v>682</v>
      </c>
      <c r="H580" s="174"/>
      <c r="I580" s="174"/>
      <c r="L580" s="430" t="str">
        <f t="shared" si="50"/>
        <v>A6305</v>
      </c>
      <c r="M580" s="224" t="str">
        <f t="shared" si="48"/>
        <v xml:space="preserve">A6305:  Stocks -Liabilities : Shares and other equity [6315+6325] </v>
      </c>
      <c r="N580" s="430" t="str">
        <f t="shared" si="51"/>
        <v>C6305</v>
      </c>
      <c r="O580" s="224" t="str">
        <f t="shared" si="52"/>
        <v xml:space="preserve">C6305:  Stocks -Liabilities : Shares and other equity [6315+6325] </v>
      </c>
      <c r="P580" s="224" t="str">
        <f t="shared" si="47"/>
        <v>6305: Stocks -Liabilities : Shares and other equity [6315+6325]</v>
      </c>
    </row>
    <row r="581" spans="1:16" ht="15">
      <c r="A581" t="str">
        <f t="shared" si="49"/>
        <v xml:space="preserve">63:  Stocks -Liabilities [631+632] </v>
      </c>
      <c r="B581" s="175">
        <v>88</v>
      </c>
      <c r="C581" s="176"/>
      <c r="D581" s="738">
        <v>6306</v>
      </c>
      <c r="E581" s="224" t="s">
        <v>683</v>
      </c>
      <c r="H581" s="174"/>
      <c r="I581" s="174"/>
      <c r="L581" s="430" t="str">
        <f t="shared" si="50"/>
        <v>A6306</v>
      </c>
      <c r="M581" s="224" t="str">
        <f t="shared" si="48"/>
        <v xml:space="preserve">A6306:  Stocks -Liabilities : Insurance technical reserves [6316+6326] </v>
      </c>
      <c r="N581" s="430" t="str">
        <f t="shared" si="51"/>
        <v>C6306</v>
      </c>
      <c r="O581" s="224" t="str">
        <f t="shared" si="52"/>
        <v xml:space="preserve">C6306:  Stocks -Liabilities : Insurance technical reserves [6316+6326] </v>
      </c>
      <c r="P581" s="224" t="str">
        <f t="shared" si="47"/>
        <v>6306: Stocks -Liabilities : Insurance technical reserves [6316+6326]</v>
      </c>
    </row>
    <row r="582" spans="1:16">
      <c r="A582" t="str">
        <f t="shared" si="49"/>
        <v>6301:  Stocks -Liabilities : Special Drawing Rights (SDRs)</v>
      </c>
      <c r="B582" s="180"/>
      <c r="C582" s="181"/>
      <c r="D582" s="738">
        <v>6307</v>
      </c>
      <c r="E582" s="224" t="s">
        <v>684</v>
      </c>
      <c r="H582" s="174" t="s">
        <v>275</v>
      </c>
      <c r="I582" s="174" t="s">
        <v>276</v>
      </c>
      <c r="L582" s="430" t="str">
        <f t="shared" si="50"/>
        <v>A6307</v>
      </c>
      <c r="M582" s="224" t="str">
        <f t="shared" si="48"/>
        <v xml:space="preserve">A6307:  Stocks -Liabilities : Financial derivatives [6317+6327] </v>
      </c>
      <c r="N582" s="430" t="str">
        <f t="shared" si="51"/>
        <v>C6307</v>
      </c>
      <c r="O582" s="224" t="str">
        <f t="shared" si="52"/>
        <v xml:space="preserve">C6307:  Stocks -Liabilities : Financial derivatives [6317+6327] </v>
      </c>
      <c r="P582" s="224" t="str">
        <f t="shared" si="47"/>
        <v>6307: Stocks -Liabilities : Financial derivatives [6317+6327]</v>
      </c>
    </row>
    <row r="583" spans="1:16">
      <c r="A583" t="str">
        <f t="shared" si="49"/>
        <v xml:space="preserve">6302:  Stocks -Liabilities : Currency and deposits [6312+6322] </v>
      </c>
      <c r="B583" s="180"/>
      <c r="C583" s="181"/>
      <c r="D583" s="738">
        <v>6308</v>
      </c>
      <c r="E583" s="224" t="s">
        <v>52</v>
      </c>
      <c r="H583" s="174"/>
      <c r="I583" s="174"/>
      <c r="L583" s="430" t="str">
        <f t="shared" si="50"/>
        <v>A6308</v>
      </c>
      <c r="M583" s="224" t="str">
        <f t="shared" si="48"/>
        <v xml:space="preserve">A6308:  Stocks -Liabilities : Other accounts payable [6318+6328] </v>
      </c>
      <c r="N583" s="430" t="str">
        <f t="shared" si="51"/>
        <v>C6308</v>
      </c>
      <c r="O583" s="224" t="str">
        <f t="shared" si="52"/>
        <v xml:space="preserve">C6308:  Stocks -Liabilities : Other accounts payable [6318+6328] </v>
      </c>
      <c r="P583" s="224" t="str">
        <f t="shared" si="47"/>
        <v>6308: Stocks -Liabilities : Other accounts payable [6318+6328]</v>
      </c>
    </row>
    <row r="584" spans="1:16">
      <c r="A584" t="str">
        <f t="shared" si="49"/>
        <v xml:space="preserve">6303:  Stocks -Liabilities : Securities other than shares [6313+6323] </v>
      </c>
      <c r="B584" s="180"/>
      <c r="C584" s="181"/>
      <c r="D584" s="729">
        <v>631</v>
      </c>
      <c r="E584" s="173" t="s">
        <v>685</v>
      </c>
      <c r="H584" s="174"/>
      <c r="I584" s="174"/>
      <c r="L584" s="425" t="str">
        <f t="shared" si="50"/>
        <v>A631</v>
      </c>
      <c r="M584" s="173" t="str">
        <f t="shared" si="48"/>
        <v>A631:  Stocks -Liabilities : Domestic [6312 + 6313 + 6314 + 6315 + 6316 + 6317 + 6318]</v>
      </c>
      <c r="N584" s="425" t="str">
        <f t="shared" si="51"/>
        <v>C631</v>
      </c>
      <c r="O584" s="173" t="str">
        <f t="shared" si="52"/>
        <v>C631:  Stocks -Liabilities : Domestic [6312 + 6313 + 6314 + 6315 + 6316 + 6317 + 6318]</v>
      </c>
      <c r="P584" s="173" t="str">
        <f t="shared" si="47"/>
        <v>631: Stocks -Liabilities : Domestic [6312 + 6313 + 6314 + 6315 + 6316 + 6317 + 6318]</v>
      </c>
    </row>
    <row r="585" spans="1:16">
      <c r="A585" t="str">
        <f t="shared" si="49"/>
        <v xml:space="preserve">6304:  Stocks -Liabilities : Loans [6314+6324] </v>
      </c>
      <c r="B585" s="180"/>
      <c r="C585" s="181"/>
      <c r="D585" s="730">
        <v>6312</v>
      </c>
      <c r="E585" s="179" t="s">
        <v>686</v>
      </c>
      <c r="H585" s="174"/>
      <c r="I585" s="174"/>
      <c r="L585" s="426" t="str">
        <f t="shared" si="50"/>
        <v>A6312</v>
      </c>
      <c r="M585" s="179" t="str">
        <f t="shared" si="48"/>
        <v xml:space="preserve">A6312:  Stocks -Liabilities : Domestic - Currency and deposits </v>
      </c>
      <c r="N585" s="426" t="str">
        <f t="shared" si="51"/>
        <v>C6312</v>
      </c>
      <c r="O585" s="179" t="str">
        <f t="shared" si="52"/>
        <v xml:space="preserve">C6312:  Stocks -Liabilities : Domestic - Currency and deposits </v>
      </c>
      <c r="P585" s="179" t="str">
        <f t="shared" si="47"/>
        <v>6312: Stocks -Liabilities : Domestic - Currency and deposits</v>
      </c>
    </row>
    <row r="586" spans="1:16">
      <c r="A586" t="str">
        <f t="shared" si="49"/>
        <v xml:space="preserve">6305:  Stocks -Liabilities : Shares and other equity [6315+6325] </v>
      </c>
      <c r="B586" s="180"/>
      <c r="C586" s="181"/>
      <c r="D586" s="730">
        <v>6313</v>
      </c>
      <c r="E586" s="179" t="s">
        <v>687</v>
      </c>
      <c r="H586" s="174"/>
      <c r="I586" s="174"/>
      <c r="L586" s="426" t="str">
        <f t="shared" si="50"/>
        <v>A6313</v>
      </c>
      <c r="M586" s="179" t="str">
        <f t="shared" si="48"/>
        <v xml:space="preserve">A6313:  Stocks -Liabilities : Domestic - Securities other than shares </v>
      </c>
      <c r="N586" s="426" t="str">
        <f t="shared" si="51"/>
        <v>C6313</v>
      </c>
      <c r="O586" s="179" t="str">
        <f t="shared" si="52"/>
        <v xml:space="preserve">C6313:  Stocks -Liabilities : Domestic - Securities other than shares </v>
      </c>
      <c r="P586" s="179" t="str">
        <f t="shared" si="47"/>
        <v>6313: Stocks -Liabilities : Domestic - Securities other than shares</v>
      </c>
    </row>
    <row r="587" spans="1:16">
      <c r="A587" t="str">
        <f t="shared" si="49"/>
        <v xml:space="preserve">6306:  Stocks -Liabilities : Insurance technical reserves [6316+6326] </v>
      </c>
      <c r="B587" s="180"/>
      <c r="C587" s="181"/>
      <c r="D587" s="730">
        <v>6314</v>
      </c>
      <c r="E587" s="179" t="s">
        <v>688</v>
      </c>
      <c r="H587" s="174"/>
      <c r="I587" s="174"/>
      <c r="L587" s="426" t="str">
        <f t="shared" si="50"/>
        <v>A6314</v>
      </c>
      <c r="M587" s="179" t="str">
        <f t="shared" si="48"/>
        <v xml:space="preserve">A6314:  Stocks -Liabilities : Domestic - Loans </v>
      </c>
      <c r="N587" s="426" t="str">
        <f t="shared" si="51"/>
        <v>C6314</v>
      </c>
      <c r="O587" s="179" t="str">
        <f t="shared" si="52"/>
        <v xml:space="preserve">C6314:  Stocks -Liabilities : Domestic - Loans </v>
      </c>
      <c r="P587" s="179" t="str">
        <f t="shared" si="47"/>
        <v>6314: Stocks -Liabilities : Domestic - Loans</v>
      </c>
    </row>
    <row r="588" spans="1:16">
      <c r="A588" t="str">
        <f t="shared" si="49"/>
        <v xml:space="preserve">6307:  Stocks -Liabilities : Financial derivatives [6317+6327] </v>
      </c>
      <c r="B588" s="180"/>
      <c r="C588" s="181"/>
      <c r="D588" s="737">
        <v>6315</v>
      </c>
      <c r="E588" s="228" t="s">
        <v>689</v>
      </c>
      <c r="H588" s="174"/>
      <c r="I588" s="174"/>
      <c r="L588" s="431" t="str">
        <f t="shared" si="50"/>
        <v>A6315</v>
      </c>
      <c r="M588" s="228" t="str">
        <f t="shared" si="48"/>
        <v xml:space="preserve">A6315:  Stocks -Liabilities : Domestic - Shares and other equity </v>
      </c>
      <c r="N588" s="431" t="str">
        <f t="shared" si="51"/>
        <v>C6315</v>
      </c>
      <c r="O588" s="228" t="str">
        <f t="shared" si="52"/>
        <v xml:space="preserve">C6315:  Stocks -Liabilities : Domestic - Shares and other equity </v>
      </c>
      <c r="P588" s="228" t="str">
        <f t="shared" si="47"/>
        <v>6315: Stocks -Liabilities : Domestic - Shares and other equity</v>
      </c>
    </row>
    <row r="589" spans="1:16" ht="15">
      <c r="A589" t="str">
        <f t="shared" si="49"/>
        <v xml:space="preserve">6308:  Stocks -Liabilities : Other accounts payable [6318+6328] </v>
      </c>
      <c r="B589" s="175">
        <v>89</v>
      </c>
      <c r="C589" s="176"/>
      <c r="D589" s="737">
        <v>6316</v>
      </c>
      <c r="E589" s="228" t="s">
        <v>690</v>
      </c>
      <c r="H589" s="174"/>
      <c r="I589" s="174"/>
      <c r="L589" s="431" t="str">
        <f t="shared" si="50"/>
        <v>A6316</v>
      </c>
      <c r="M589" s="228" t="str">
        <f t="shared" si="48"/>
        <v xml:space="preserve">A6316:  Stocks -Liabilities : Domestic - Insurance technical reserves </v>
      </c>
      <c r="N589" s="431" t="str">
        <f t="shared" si="51"/>
        <v>C6316</v>
      </c>
      <c r="O589" s="228" t="str">
        <f t="shared" si="52"/>
        <v xml:space="preserve">C6316:  Stocks -Liabilities : Domestic - Insurance technical reserves </v>
      </c>
      <c r="P589" s="228" t="str">
        <f t="shared" si="47"/>
        <v>6316: Stocks -Liabilities : Domestic - Insurance technical reserves</v>
      </c>
    </row>
    <row r="590" spans="1:16">
      <c r="A590" t="str">
        <f t="shared" si="49"/>
        <v>631:  Stocks -Liabilities : Domestic [6312 + 6313 + 6314 + 6315 + 6316 + 6317 + 6318]</v>
      </c>
      <c r="B590" s="180"/>
      <c r="C590" s="181"/>
      <c r="D590" s="737">
        <v>6317</v>
      </c>
      <c r="E590" s="228" t="s">
        <v>691</v>
      </c>
      <c r="H590" s="174" t="s">
        <v>277</v>
      </c>
      <c r="I590" s="174" t="s">
        <v>278</v>
      </c>
      <c r="L590" s="431" t="str">
        <f t="shared" si="50"/>
        <v>A6317</v>
      </c>
      <c r="M590" s="228" t="str">
        <f t="shared" si="48"/>
        <v xml:space="preserve">A6317:  Stocks -Liabilities : Domestic - Financial derivatives </v>
      </c>
      <c r="N590" s="431" t="str">
        <f t="shared" si="51"/>
        <v>C6317</v>
      </c>
      <c r="O590" s="228" t="str">
        <f t="shared" si="52"/>
        <v xml:space="preserve">C6317:  Stocks -Liabilities : Domestic - Financial derivatives </v>
      </c>
      <c r="P590" s="228" t="str">
        <f t="shared" si="47"/>
        <v>6317: Stocks -Liabilities : Domestic - Financial derivatives</v>
      </c>
    </row>
    <row r="591" spans="1:16" s="706" customFormat="1">
      <c r="B591" s="707"/>
      <c r="C591" s="708"/>
      <c r="D591" s="737">
        <v>6318</v>
      </c>
      <c r="E591" s="228" t="s">
        <v>692</v>
      </c>
      <c r="F591"/>
      <c r="G591"/>
      <c r="H591" s="174"/>
      <c r="I591" s="174"/>
      <c r="J591"/>
      <c r="K591"/>
      <c r="L591" s="431" t="str">
        <f t="shared" si="50"/>
        <v>A6318</v>
      </c>
      <c r="M591" s="228" t="str">
        <f t="shared" si="48"/>
        <v xml:space="preserve">A6318:  Stocks -Liabilities : Domestic - Other accounts payable </v>
      </c>
      <c r="N591" s="431" t="str">
        <f t="shared" si="51"/>
        <v>C6318</v>
      </c>
      <c r="O591" s="228" t="str">
        <f t="shared" si="52"/>
        <v xml:space="preserve">C6318:  Stocks -Liabilities : Domestic - Other accounts payable </v>
      </c>
      <c r="P591" s="228" t="str">
        <f t="shared" si="47"/>
        <v>6318: Stocks -Liabilities : Domestic - Other accounts payable</v>
      </c>
    </row>
    <row r="592" spans="1:16" s="706" customFormat="1">
      <c r="B592" s="707"/>
      <c r="C592" s="708"/>
      <c r="D592" s="739">
        <v>632</v>
      </c>
      <c r="E592" s="173" t="s">
        <v>693</v>
      </c>
      <c r="F592"/>
      <c r="G592"/>
      <c r="H592" s="174"/>
      <c r="I592" s="174"/>
      <c r="J592"/>
      <c r="K592"/>
      <c r="L592" s="425" t="str">
        <f t="shared" si="50"/>
        <v>A632</v>
      </c>
      <c r="M592" s="173" t="str">
        <f t="shared" si="48"/>
        <v>A632:  Stocks -Liabilities : Foreign  [6322 + 6323 + 6324 + 6325 + 6326 + 6327 + 6328]</v>
      </c>
      <c r="N592" s="425" t="str">
        <f t="shared" si="51"/>
        <v>C632</v>
      </c>
      <c r="O592" s="173" t="str">
        <f t="shared" si="52"/>
        <v>C632:  Stocks -Liabilities : Foreign  [6322 + 6323 + 6324 + 6325 + 6326 + 6327 + 6328]</v>
      </c>
      <c r="P592" s="173" t="str">
        <f t="shared" si="47"/>
        <v>632: Stocks -Liabilities : Foreign [6322 + 6323 + 6324 + 6325 + 6326 + 6327 + 6328]</v>
      </c>
    </row>
    <row r="593" spans="1:16" s="706" customFormat="1">
      <c r="B593" s="707"/>
      <c r="C593" s="708"/>
      <c r="D593" s="737">
        <v>6321</v>
      </c>
      <c r="E593" s="228" t="s">
        <v>2386</v>
      </c>
      <c r="F593"/>
      <c r="G593"/>
      <c r="H593" s="174"/>
      <c r="I593" s="174"/>
      <c r="J593"/>
      <c r="K593"/>
      <c r="L593" s="431" t="str">
        <f t="shared" si="50"/>
        <v>A6321</v>
      </c>
      <c r="M593" s="228" t="str">
        <f t="shared" si="48"/>
        <v>A6321:  Stocks -Liabilities : Foreign - Special Drawing Rights</v>
      </c>
      <c r="N593" s="431" t="str">
        <f t="shared" si="51"/>
        <v>C6321</v>
      </c>
      <c r="O593" s="228" t="str">
        <f t="shared" si="52"/>
        <v>C6321:  Stocks -Liabilities : Foreign - Special Drawing Rights</v>
      </c>
      <c r="P593" s="228" t="str">
        <f t="shared" si="47"/>
        <v>6321: Stocks -Liabilities : Foreign - Special Drawing Rights</v>
      </c>
    </row>
    <row r="594" spans="1:16" s="706" customFormat="1">
      <c r="B594" s="707"/>
      <c r="C594" s="708"/>
      <c r="D594" s="737">
        <v>6322</v>
      </c>
      <c r="E594" s="228" t="s">
        <v>694</v>
      </c>
      <c r="F594"/>
      <c r="G594"/>
      <c r="H594" s="174"/>
      <c r="I594" s="174"/>
      <c r="J594"/>
      <c r="K594"/>
      <c r="L594" s="431" t="str">
        <f t="shared" si="50"/>
        <v>A6322</v>
      </c>
      <c r="M594" s="228" t="str">
        <f t="shared" si="48"/>
        <v xml:space="preserve">A6322:  Stocks -Liabilities : Foreign - Currency and deposits </v>
      </c>
      <c r="N594" s="431" t="str">
        <f t="shared" si="51"/>
        <v>C6322</v>
      </c>
      <c r="O594" s="228" t="str">
        <f t="shared" si="52"/>
        <v xml:space="preserve">C6322:  Stocks -Liabilities : Foreign - Currency and deposits </v>
      </c>
      <c r="P594" s="228" t="str">
        <f t="shared" si="47"/>
        <v>6322: Stocks -Liabilities : Foreign - Currency and deposits</v>
      </c>
    </row>
    <row r="595" spans="1:16" s="706" customFormat="1">
      <c r="B595" s="707"/>
      <c r="C595" s="708"/>
      <c r="D595" s="737">
        <v>6323</v>
      </c>
      <c r="E595" s="228" t="s">
        <v>695</v>
      </c>
      <c r="F595"/>
      <c r="G595"/>
      <c r="H595" s="174"/>
      <c r="I595" s="174"/>
      <c r="J595"/>
      <c r="K595"/>
      <c r="L595" s="431" t="str">
        <f t="shared" si="50"/>
        <v>A6323</v>
      </c>
      <c r="M595" s="228" t="str">
        <f t="shared" si="48"/>
        <v xml:space="preserve">A6323:  Stocks -Liabilities : Foreign - Securities other than shares </v>
      </c>
      <c r="N595" s="431" t="str">
        <f t="shared" si="51"/>
        <v>C6323</v>
      </c>
      <c r="O595" s="228" t="str">
        <f t="shared" si="52"/>
        <v xml:space="preserve">C6323:  Stocks -Liabilities : Foreign - Securities other than shares </v>
      </c>
      <c r="P595" s="228" t="str">
        <f t="shared" si="47"/>
        <v>6323: Stocks -Liabilities : Foreign - Securities other than shares</v>
      </c>
    </row>
    <row r="596" spans="1:16" s="706" customFormat="1">
      <c r="B596" s="707"/>
      <c r="C596" s="708"/>
      <c r="D596" s="737">
        <v>6324</v>
      </c>
      <c r="E596" s="228" t="s">
        <v>696</v>
      </c>
      <c r="F596"/>
      <c r="G596"/>
      <c r="H596" s="174"/>
      <c r="I596" s="174"/>
      <c r="J596"/>
      <c r="K596"/>
      <c r="L596" s="431" t="str">
        <f t="shared" si="50"/>
        <v>A6324</v>
      </c>
      <c r="M596" s="228" t="str">
        <f t="shared" si="48"/>
        <v xml:space="preserve">A6324:  Stocks -Liabilities : Foreign - Loans </v>
      </c>
      <c r="N596" s="431" t="str">
        <f t="shared" si="51"/>
        <v>C6324</v>
      </c>
      <c r="O596" s="228" t="str">
        <f t="shared" si="52"/>
        <v xml:space="preserve">C6324:  Stocks -Liabilities : Foreign - Loans </v>
      </c>
      <c r="P596" s="228" t="str">
        <f t="shared" si="47"/>
        <v>6324: Stocks -Liabilities : Foreign - Loans</v>
      </c>
    </row>
    <row r="597" spans="1:16" s="706" customFormat="1">
      <c r="B597" s="707"/>
      <c r="C597" s="708"/>
      <c r="D597" s="737">
        <v>6325</v>
      </c>
      <c r="E597" s="228" t="s">
        <v>697</v>
      </c>
      <c r="F597"/>
      <c r="G597"/>
      <c r="H597" s="174"/>
      <c r="I597" s="174"/>
      <c r="J597"/>
      <c r="K597"/>
      <c r="L597" s="431" t="str">
        <f t="shared" si="50"/>
        <v>A6325</v>
      </c>
      <c r="M597" s="228" t="str">
        <f t="shared" si="48"/>
        <v xml:space="preserve">A6325:  Stocks -Liabilities : Foreign - Shares and other equity </v>
      </c>
      <c r="N597" s="431" t="str">
        <f t="shared" si="51"/>
        <v>C6325</v>
      </c>
      <c r="O597" s="228" t="str">
        <f t="shared" si="52"/>
        <v xml:space="preserve">C6325:  Stocks -Liabilities : Foreign - Shares and other equity </v>
      </c>
      <c r="P597" s="228" t="str">
        <f t="shared" si="47"/>
        <v>6325: Stocks -Liabilities : Foreign - Shares and other equity</v>
      </c>
    </row>
    <row r="598" spans="1:16">
      <c r="A598" t="str">
        <f t="shared" ref="A598:A603" si="53">D585&amp;":  "&amp;E585</f>
        <v xml:space="preserve">6312:  Stocks -Liabilities : Domestic - Currency and deposits </v>
      </c>
      <c r="B598" s="180"/>
      <c r="C598" s="181"/>
      <c r="D598" s="737">
        <v>6326</v>
      </c>
      <c r="E598" s="228" t="s">
        <v>698</v>
      </c>
      <c r="H598" s="174"/>
      <c r="I598" s="174"/>
      <c r="L598" s="431" t="str">
        <f t="shared" si="50"/>
        <v>A6326</v>
      </c>
      <c r="M598" s="228" t="str">
        <f t="shared" si="48"/>
        <v xml:space="preserve">A6326:  Stocks -Liabilities : Foreign - Insurance technical reserves </v>
      </c>
      <c r="N598" s="431" t="str">
        <f t="shared" si="51"/>
        <v>C6326</v>
      </c>
      <c r="O598" s="228" t="str">
        <f t="shared" si="52"/>
        <v xml:space="preserve">C6326:  Stocks -Liabilities : Foreign - Insurance technical reserves </v>
      </c>
      <c r="P598" s="228" t="str">
        <f t="shared" si="47"/>
        <v>6326: Stocks -Liabilities : Foreign - Insurance technical reserves</v>
      </c>
    </row>
    <row r="599" spans="1:16">
      <c r="A599" t="str">
        <f t="shared" si="53"/>
        <v xml:space="preserve">6313:  Stocks -Liabilities : Domestic - Securities other than shares </v>
      </c>
      <c r="B599" s="180"/>
      <c r="C599" s="181"/>
      <c r="D599" s="737">
        <v>6327</v>
      </c>
      <c r="E599" s="228" t="s">
        <v>699</v>
      </c>
      <c r="H599" s="174" t="s">
        <v>817</v>
      </c>
      <c r="I599" s="174" t="s">
        <v>818</v>
      </c>
      <c r="L599" s="431" t="str">
        <f t="shared" si="50"/>
        <v>A6327</v>
      </c>
      <c r="M599" s="228" t="str">
        <f t="shared" si="48"/>
        <v xml:space="preserve">A6327:  Stocks -Liabilities : Foreign - Financial derivatives </v>
      </c>
      <c r="N599" s="431" t="str">
        <f t="shared" si="51"/>
        <v>C6327</v>
      </c>
      <c r="O599" s="228" t="str">
        <f t="shared" si="52"/>
        <v xml:space="preserve">C6327:  Stocks -Liabilities : Foreign - Financial derivatives </v>
      </c>
      <c r="P599" s="228" t="str">
        <f t="shared" ref="P599:P669" si="54">RIGHT(TRIM(M599),LEN(TRIM(M599))-1)</f>
        <v>6327: Stocks -Liabilities : Foreign - Financial derivatives</v>
      </c>
    </row>
    <row r="600" spans="1:16" ht="15" thickBot="1">
      <c r="A600" t="str">
        <f t="shared" si="53"/>
        <v xml:space="preserve">6314:  Stocks -Liabilities : Domestic - Loans </v>
      </c>
      <c r="B600" s="180"/>
      <c r="C600" s="181"/>
      <c r="D600" s="749">
        <v>6328</v>
      </c>
      <c r="E600" s="481" t="s">
        <v>700</v>
      </c>
      <c r="H600" s="174"/>
      <c r="I600" s="174"/>
      <c r="L600" s="480" t="str">
        <f t="shared" si="50"/>
        <v>A6328</v>
      </c>
      <c r="M600" s="481" t="str">
        <f t="shared" si="48"/>
        <v xml:space="preserve">A6328:  Stocks -Liabilities : Foreign - Other accounts payable </v>
      </c>
      <c r="N600" s="480" t="str">
        <f t="shared" si="51"/>
        <v>C6328</v>
      </c>
      <c r="O600" s="481" t="str">
        <f t="shared" si="52"/>
        <v xml:space="preserve">C6328:  Stocks -Liabilities : Foreign - Other accounts payable </v>
      </c>
      <c r="P600" s="481" t="str">
        <f t="shared" si="54"/>
        <v>6328: Stocks -Liabilities : Foreign - Other accounts payable</v>
      </c>
    </row>
    <row r="601" spans="1:16">
      <c r="A601" t="str">
        <f t="shared" si="53"/>
        <v xml:space="preserve">6315:  Stocks -Liabilities : Domestic - Shares and other equity </v>
      </c>
      <c r="B601" s="180"/>
      <c r="C601" s="181"/>
      <c r="D601" s="709" t="s">
        <v>1057</v>
      </c>
      <c r="E601" s="710" t="s">
        <v>2305</v>
      </c>
      <c r="F601" s="706"/>
      <c r="G601" s="706"/>
      <c r="H601" s="711"/>
      <c r="I601" s="711"/>
      <c r="K601" s="706"/>
      <c r="L601" s="712" t="str">
        <f t="shared" si="50"/>
        <v>A6M3</v>
      </c>
      <c r="M601" s="713" t="str">
        <f t="shared" si="48"/>
        <v>A6M3:  Balance Sheet: Memo Items - Debt at market value</v>
      </c>
      <c r="N601" s="712" t="str">
        <f t="shared" si="51"/>
        <v>C6M3</v>
      </c>
      <c r="O601" s="713" t="str">
        <f t="shared" si="52"/>
        <v>C6M3:  Balance Sheet: Memo Items - Debt at market value</v>
      </c>
      <c r="P601" s="713" t="str">
        <f t="shared" si="54"/>
        <v>6M3: Balance Sheet: Memo Items - Debt at market value</v>
      </c>
    </row>
    <row r="602" spans="1:16">
      <c r="A602" t="str">
        <f t="shared" si="53"/>
        <v xml:space="preserve">6316:  Stocks -Liabilities : Domestic - Insurance technical reserves </v>
      </c>
      <c r="B602" s="180"/>
      <c r="C602" s="181"/>
      <c r="D602" s="709" t="s">
        <v>1158</v>
      </c>
      <c r="E602" s="710" t="s">
        <v>2306</v>
      </c>
      <c r="F602" s="706"/>
      <c r="G602" s="706"/>
      <c r="H602" s="711"/>
      <c r="I602" s="711"/>
      <c r="K602" s="706"/>
      <c r="L602" s="712" t="str">
        <f t="shared" si="50"/>
        <v>A6M35</v>
      </c>
      <c r="M602" s="713" t="str">
        <f t="shared" si="48"/>
        <v>A6M35:  Balance Sheet: Memo Items - Debt at face value</v>
      </c>
      <c r="N602" s="712" t="str">
        <f t="shared" si="51"/>
        <v>C6M35</v>
      </c>
      <c r="O602" s="713" t="str">
        <f t="shared" si="52"/>
        <v>C6M35:  Balance Sheet: Memo Items - Debt at face value</v>
      </c>
      <c r="P602" s="713" t="str">
        <f t="shared" si="54"/>
        <v>6M35: Balance Sheet: Memo Items - Debt at face value</v>
      </c>
    </row>
    <row r="603" spans="1:16">
      <c r="A603" t="str">
        <f t="shared" si="53"/>
        <v xml:space="preserve">6317:  Stocks -Liabilities : Domestic - Financial derivatives </v>
      </c>
      <c r="B603" s="234"/>
      <c r="C603" s="235"/>
      <c r="D603" s="709" t="s">
        <v>794</v>
      </c>
      <c r="E603" s="710" t="s">
        <v>2307</v>
      </c>
      <c r="F603" s="706"/>
      <c r="G603" s="706"/>
      <c r="H603" s="711"/>
      <c r="I603" s="711"/>
      <c r="K603" s="706"/>
      <c r="L603" s="712" t="str">
        <f t="shared" si="50"/>
        <v>A6M4</v>
      </c>
      <c r="M603" s="713" t="str">
        <f t="shared" si="48"/>
        <v xml:space="preserve">A6M4:  Balance Sheet: Memo Items - Debt at nominal value </v>
      </c>
      <c r="N603" s="712" t="str">
        <f t="shared" si="51"/>
        <v>C6M4</v>
      </c>
      <c r="O603" s="713" t="str">
        <f t="shared" si="52"/>
        <v xml:space="preserve">C6M4:  Balance Sheet: Memo Items - Debt at nominal value </v>
      </c>
      <c r="P603" s="713" t="str">
        <f t="shared" si="54"/>
        <v>6M4: Balance Sheet: Memo Items - Debt at nominal value</v>
      </c>
    </row>
    <row r="604" spans="1:16" ht="15">
      <c r="A604" t="str">
        <f t="shared" si="49"/>
        <v xml:space="preserve">6326:  Stocks -Liabilities : Foreign - Insurance technical reserves </v>
      </c>
      <c r="B604" s="236">
        <v>82</v>
      </c>
      <c r="C604" s="237"/>
      <c r="D604" s="709" t="s">
        <v>795</v>
      </c>
      <c r="E604" s="710" t="s">
        <v>2308</v>
      </c>
      <c r="F604" s="706"/>
      <c r="G604" s="706"/>
      <c r="H604" s="711"/>
      <c r="I604" s="711"/>
      <c r="K604" s="706"/>
      <c r="L604" s="712" t="str">
        <f t="shared" si="50"/>
        <v>A6M5</v>
      </c>
      <c r="M604" s="713" t="str">
        <f t="shared" si="48"/>
        <v>A6M5:  Balance Sheet: Memo Items - Arrears</v>
      </c>
      <c r="N604" s="712" t="str">
        <f t="shared" si="51"/>
        <v>C6M5</v>
      </c>
      <c r="O604" s="713" t="str">
        <f t="shared" si="52"/>
        <v>C6M5:  Balance Sheet: Memo Items - Arrears</v>
      </c>
      <c r="P604" s="713" t="str">
        <f t="shared" si="54"/>
        <v>6M5: Balance Sheet: Memo Items - Arrears</v>
      </c>
    </row>
    <row r="605" spans="1:16" ht="15">
      <c r="A605" t="str">
        <f t="shared" si="49"/>
        <v xml:space="preserve">6327:  Stocks -Liabilities : Foreign - Financial derivatives </v>
      </c>
      <c r="B605" s="171"/>
      <c r="C605" s="172"/>
      <c r="D605" s="709" t="s">
        <v>796</v>
      </c>
      <c r="E605" s="710" t="s">
        <v>2309</v>
      </c>
      <c r="F605" s="706"/>
      <c r="G605" s="706"/>
      <c r="H605" s="711"/>
      <c r="I605" s="711"/>
      <c r="K605" s="706"/>
      <c r="L605" s="712" t="str">
        <f t="shared" si="50"/>
        <v>A6M6</v>
      </c>
      <c r="M605" s="713" t="str">
        <f t="shared" si="48"/>
        <v>A6M6:  Balance Sheet: Memo Items - Obligations for social security benefits</v>
      </c>
      <c r="N605" s="712" t="str">
        <f t="shared" si="51"/>
        <v>C6M6</v>
      </c>
      <c r="O605" s="713" t="str">
        <f t="shared" si="52"/>
        <v>C6M6:  Balance Sheet: Memo Items - Obligations for social security benefits</v>
      </c>
      <c r="P605" s="713" t="str">
        <f t="shared" si="54"/>
        <v>6M6: Balance Sheet: Memo Items - Obligations for social security benefits</v>
      </c>
    </row>
    <row r="606" spans="1:16">
      <c r="A606" t="str">
        <f t="shared" si="49"/>
        <v xml:space="preserve">6328:  Stocks -Liabilities : Foreign - Other accounts payable </v>
      </c>
      <c r="B606" s="177" t="s">
        <v>1503</v>
      </c>
      <c r="C606" s="178"/>
      <c r="D606" s="709" t="s">
        <v>797</v>
      </c>
      <c r="E606" s="710" t="s">
        <v>2310</v>
      </c>
      <c r="F606" s="706"/>
      <c r="G606" s="706"/>
      <c r="H606" s="711"/>
      <c r="I606" s="711"/>
      <c r="K606" s="706"/>
      <c r="L606" s="712" t="str">
        <f t="shared" si="50"/>
        <v>A6M7</v>
      </c>
      <c r="M606" s="713" t="str">
        <f t="shared" si="48"/>
        <v>A6M7:  Balance Sheet: Memo Items - Contingent liabilities</v>
      </c>
      <c r="N606" s="712" t="str">
        <f t="shared" si="51"/>
        <v>C6M7</v>
      </c>
      <c r="O606" s="713" t="str">
        <f t="shared" si="52"/>
        <v>C6M7:  Balance Sheet: Memo Items - Contingent liabilities</v>
      </c>
      <c r="P606" s="713" t="str">
        <f t="shared" si="54"/>
        <v>6M7: Balance Sheet: Memo Items - Contingent liabilities</v>
      </c>
    </row>
    <row r="607" spans="1:16">
      <c r="A607" t="str">
        <f t="shared" si="49"/>
        <v>6M3:  Balance Sheet: Memo Items - Debt at market value</v>
      </c>
      <c r="B607" s="180"/>
      <c r="C607" s="181"/>
      <c r="D607" s="714" t="s">
        <v>798</v>
      </c>
      <c r="E607" s="715" t="s">
        <v>2304</v>
      </c>
      <c r="F607" s="706"/>
      <c r="G607" s="706"/>
      <c r="H607" s="711"/>
      <c r="I607" s="711"/>
      <c r="K607" s="706"/>
      <c r="L607" s="712" t="str">
        <f t="shared" si="50"/>
        <v>A6M8</v>
      </c>
      <c r="M607" s="713" t="str">
        <f t="shared" si="48"/>
        <v>A6M8:  Balance Sheet: Memo Items - Uncapitalized military weapons, delivery systems</v>
      </c>
      <c r="N607" s="712" t="str">
        <f t="shared" si="51"/>
        <v>C6M8</v>
      </c>
      <c r="O607" s="713" t="str">
        <f t="shared" si="52"/>
        <v>C6M8:  Balance Sheet: Memo Items - Uncapitalized military weapons, delivery systems</v>
      </c>
      <c r="P607" s="713" t="str">
        <f t="shared" si="54"/>
        <v>6M8: Balance Sheet: Memo Items - Uncapitalized military weapons, delivery systems</v>
      </c>
    </row>
    <row r="608" spans="1:16" ht="15">
      <c r="A608" t="str">
        <f t="shared" ref="A608:A621" si="55">D602&amp;":  "&amp;E602</f>
        <v>6M35:  Balance Sheet: Memo Items - Debt at face value</v>
      </c>
      <c r="B608" s="175" t="s">
        <v>1468</v>
      </c>
      <c r="C608" s="176"/>
      <c r="D608" s="731">
        <v>7</v>
      </c>
      <c r="E608" s="184" t="s">
        <v>819</v>
      </c>
      <c r="H608" s="174"/>
      <c r="I608" s="174"/>
      <c r="L608" s="425" t="str">
        <f t="shared" si="50"/>
        <v>A7</v>
      </c>
      <c r="M608" s="173" t="str">
        <f t="shared" si="48"/>
        <v xml:space="preserve">A7:  TOTAL OUTLAYS </v>
      </c>
      <c r="N608" s="425" t="str">
        <f t="shared" si="51"/>
        <v>C7</v>
      </c>
      <c r="O608" s="173" t="str">
        <f t="shared" si="52"/>
        <v xml:space="preserve">C7:  TOTAL OUTLAYS </v>
      </c>
      <c r="P608" s="173" t="str">
        <f t="shared" si="54"/>
        <v>7: TOTAL OUTLAYS</v>
      </c>
    </row>
    <row r="609" spans="1:16" ht="15">
      <c r="A609" t="str">
        <f t="shared" si="55"/>
        <v xml:space="preserve">6M4:  Balance Sheet: Memo Items - Debt at nominal value </v>
      </c>
      <c r="B609" s="175" t="s">
        <v>1471</v>
      </c>
      <c r="C609" s="176"/>
      <c r="D609" s="729">
        <v>701</v>
      </c>
      <c r="E609" s="173" t="s">
        <v>1463</v>
      </c>
      <c r="H609" s="174"/>
      <c r="I609" s="174"/>
      <c r="L609" s="425" t="str">
        <f t="shared" si="50"/>
        <v>A701</v>
      </c>
      <c r="M609" s="173" t="str">
        <f t="shared" si="48"/>
        <v xml:space="preserve">A701:  General public services </v>
      </c>
      <c r="N609" s="425" t="str">
        <f t="shared" si="51"/>
        <v>C701</v>
      </c>
      <c r="O609" s="173" t="str">
        <f t="shared" si="52"/>
        <v xml:space="preserve">C701:  General public services </v>
      </c>
      <c r="P609" s="173" t="str">
        <f t="shared" si="54"/>
        <v>701: General public services</v>
      </c>
    </row>
    <row r="610" spans="1:16" ht="15">
      <c r="A610" t="str">
        <f t="shared" si="55"/>
        <v>6M5:  Balance Sheet: Memo Items - Arrears</v>
      </c>
      <c r="B610" s="175" t="s">
        <v>1474</v>
      </c>
      <c r="C610" s="176"/>
      <c r="D610" s="730">
        <v>7017</v>
      </c>
      <c r="E610" s="179" t="s">
        <v>1466</v>
      </c>
      <c r="H610" s="174"/>
      <c r="I610" s="174"/>
      <c r="L610" s="426" t="str">
        <f t="shared" si="50"/>
        <v>A7017</v>
      </c>
      <c r="M610" s="179" t="str">
        <f t="shared" si="48"/>
        <v xml:space="preserve">A7017:  Public debt transactions </v>
      </c>
      <c r="N610" s="426" t="str">
        <f t="shared" si="51"/>
        <v>C7017</v>
      </c>
      <c r="O610" s="179" t="str">
        <f t="shared" si="52"/>
        <v xml:space="preserve">C7017:  Public debt transactions </v>
      </c>
      <c r="P610" s="179" t="str">
        <f t="shared" si="54"/>
        <v>7017: Public debt transactions</v>
      </c>
    </row>
    <row r="611" spans="1:16">
      <c r="A611" t="str">
        <f t="shared" si="55"/>
        <v>6M6:  Balance Sheet: Memo Items - Obligations for social security benefits</v>
      </c>
      <c r="B611" s="177" t="s">
        <v>1478</v>
      </c>
      <c r="C611" s="178"/>
      <c r="D611" s="730">
        <v>7018</v>
      </c>
      <c r="E611" s="179" t="s">
        <v>1467</v>
      </c>
      <c r="H611" s="174"/>
      <c r="I611" s="174"/>
      <c r="L611" s="426" t="str">
        <f t="shared" si="50"/>
        <v>A7018</v>
      </c>
      <c r="M611" s="179" t="str">
        <f t="shared" si="48"/>
        <v>A7018:  Transfers of general character betw levels of govtc/</v>
      </c>
      <c r="N611" s="426" t="str">
        <f t="shared" si="51"/>
        <v>C7018</v>
      </c>
      <c r="O611" s="179" t="str">
        <f t="shared" si="52"/>
        <v>C7018:  Transfers of general character betw levels of govtc/</v>
      </c>
      <c r="P611" s="179" t="str">
        <f t="shared" si="54"/>
        <v>7018: Transfers of general character betw levels of govtc/</v>
      </c>
    </row>
    <row r="612" spans="1:16">
      <c r="A612" t="str">
        <f t="shared" si="55"/>
        <v>6M7:  Balance Sheet: Memo Items - Contingent liabilities</v>
      </c>
      <c r="B612" s="177" t="s">
        <v>1481</v>
      </c>
      <c r="C612" s="178"/>
      <c r="D612" s="729">
        <v>702</v>
      </c>
      <c r="E612" s="173" t="s">
        <v>1469</v>
      </c>
      <c r="H612" s="174"/>
      <c r="I612" s="174"/>
      <c r="L612" s="425" t="str">
        <f t="shared" si="50"/>
        <v>A702</v>
      </c>
      <c r="M612" s="173" t="str">
        <f t="shared" si="48"/>
        <v xml:space="preserve">A702:  Defense </v>
      </c>
      <c r="N612" s="425" t="str">
        <f t="shared" si="51"/>
        <v>C702</v>
      </c>
      <c r="O612" s="173" t="str">
        <f t="shared" si="52"/>
        <v xml:space="preserve">C702:  Defense </v>
      </c>
      <c r="P612" s="173" t="str">
        <f t="shared" si="54"/>
        <v>702: Defense</v>
      </c>
    </row>
    <row r="613" spans="1:16">
      <c r="A613" t="str">
        <f t="shared" si="55"/>
        <v>6M8:  Balance Sheet: Memo Items - Uncapitalized military weapons, delivery systems</v>
      </c>
      <c r="B613" s="177" t="s">
        <v>1484</v>
      </c>
      <c r="C613" s="178"/>
      <c r="D613" s="729">
        <v>703</v>
      </c>
      <c r="E613" s="173" t="s">
        <v>1472</v>
      </c>
      <c r="H613" s="174"/>
      <c r="I613" s="174"/>
      <c r="L613" s="425" t="str">
        <f t="shared" si="50"/>
        <v>A703</v>
      </c>
      <c r="M613" s="173" t="str">
        <f t="shared" si="48"/>
        <v xml:space="preserve">A703:  Public order and safety </v>
      </c>
      <c r="N613" s="425" t="str">
        <f t="shared" si="51"/>
        <v>C703</v>
      </c>
      <c r="O613" s="173" t="str">
        <f t="shared" si="52"/>
        <v xml:space="preserve">C703:  Public order and safety </v>
      </c>
      <c r="P613" s="173" t="str">
        <f t="shared" si="54"/>
        <v>703: Public order and safety</v>
      </c>
    </row>
    <row r="614" spans="1:16">
      <c r="A614" t="str">
        <f t="shared" si="55"/>
        <v xml:space="preserve">7:  TOTAL OUTLAYS </v>
      </c>
      <c r="B614" s="177" t="s">
        <v>1487</v>
      </c>
      <c r="C614" s="178"/>
      <c r="D614" s="729">
        <v>704</v>
      </c>
      <c r="E614" s="173" t="s">
        <v>1475</v>
      </c>
      <c r="H614" s="174" t="s">
        <v>277</v>
      </c>
      <c r="I614" s="174" t="s">
        <v>820</v>
      </c>
      <c r="L614" s="425" t="str">
        <f t="shared" si="50"/>
        <v>A704</v>
      </c>
      <c r="M614" s="173" t="str">
        <f t="shared" si="48"/>
        <v xml:space="preserve">A704:  Economic affairs </v>
      </c>
      <c r="N614" s="425" t="str">
        <f t="shared" si="51"/>
        <v>C704</v>
      </c>
      <c r="O614" s="173" t="str">
        <f t="shared" si="52"/>
        <v xml:space="preserve">C704:  Economic affairs </v>
      </c>
      <c r="P614" s="173" t="str">
        <f t="shared" si="54"/>
        <v>704: Economic affairs</v>
      </c>
    </row>
    <row r="615" spans="1:16">
      <c r="A615" t="str">
        <f t="shared" si="55"/>
        <v xml:space="preserve">701:  General public services </v>
      </c>
      <c r="B615" s="180"/>
      <c r="C615" s="181"/>
      <c r="D615" s="730">
        <v>7042</v>
      </c>
      <c r="E615" s="179" t="s">
        <v>1479</v>
      </c>
      <c r="F615" t="s">
        <v>1464</v>
      </c>
      <c r="G615" t="s">
        <v>1465</v>
      </c>
      <c r="H615" s="174"/>
      <c r="I615" s="174"/>
      <c r="L615" s="426" t="str">
        <f t="shared" si="50"/>
        <v>A7042</v>
      </c>
      <c r="M615" s="179" t="str">
        <f t="shared" si="48"/>
        <v xml:space="preserve">A7042:  Agriculture, forestry, fishing, and hunting </v>
      </c>
      <c r="N615" s="426" t="str">
        <f t="shared" si="51"/>
        <v>C7042</v>
      </c>
      <c r="O615" s="179" t="str">
        <f t="shared" si="52"/>
        <v xml:space="preserve">C7042:  Agriculture, forestry, fishing, and hunting </v>
      </c>
      <c r="P615" s="179" t="str">
        <f t="shared" si="54"/>
        <v>7042: Agriculture, forestry, fishing, and hunting</v>
      </c>
    </row>
    <row r="616" spans="1:16" ht="15">
      <c r="A616" t="str">
        <f t="shared" si="55"/>
        <v xml:space="preserve">7017:  Public debt transactions </v>
      </c>
      <c r="B616" s="219"/>
      <c r="C616" s="220"/>
      <c r="D616" s="730">
        <v>7043</v>
      </c>
      <c r="E616" s="179" t="s">
        <v>1482</v>
      </c>
      <c r="H616" s="174" t="s">
        <v>1088</v>
      </c>
      <c r="I616" s="174" t="s">
        <v>1505</v>
      </c>
      <c r="L616" s="426" t="str">
        <f t="shared" si="50"/>
        <v>A7043</v>
      </c>
      <c r="M616" s="179" t="str">
        <f t="shared" si="48"/>
        <v xml:space="preserve">A7043:  Fuel and energy </v>
      </c>
      <c r="N616" s="426" t="str">
        <f t="shared" si="51"/>
        <v>C7043</v>
      </c>
      <c r="O616" s="179" t="str">
        <f t="shared" si="52"/>
        <v xml:space="preserve">C7043:  Fuel and energy </v>
      </c>
      <c r="P616" s="179" t="str">
        <f t="shared" si="54"/>
        <v>7043: Fuel and energy</v>
      </c>
    </row>
    <row r="617" spans="1:16" ht="15">
      <c r="A617" t="str">
        <f t="shared" si="55"/>
        <v>7018:  Transfers of general character betw levels of govtc/</v>
      </c>
      <c r="B617" s="175" t="s">
        <v>190</v>
      </c>
      <c r="C617" s="176"/>
      <c r="D617" s="730">
        <v>7044</v>
      </c>
      <c r="E617" s="179" t="s">
        <v>1485</v>
      </c>
      <c r="H617" s="174"/>
      <c r="I617" s="174"/>
      <c r="L617" s="426" t="str">
        <f t="shared" si="50"/>
        <v>A7044</v>
      </c>
      <c r="M617" s="179" t="str">
        <f t="shared" si="48"/>
        <v xml:space="preserve">A7044:  Mining, manufacturing, and construction </v>
      </c>
      <c r="N617" s="426" t="str">
        <f t="shared" si="51"/>
        <v>C7044</v>
      </c>
      <c r="O617" s="179" t="str">
        <f t="shared" si="52"/>
        <v xml:space="preserve">C7044:  Mining, manufacturing, and construction </v>
      </c>
      <c r="P617" s="179" t="str">
        <f t="shared" si="54"/>
        <v>7044: Mining, manufacturing, and construction</v>
      </c>
    </row>
    <row r="618" spans="1:16" ht="15">
      <c r="A618" t="str">
        <f t="shared" si="55"/>
        <v xml:space="preserve">702:  Defense </v>
      </c>
      <c r="B618" s="175" t="s">
        <v>193</v>
      </c>
      <c r="C618" s="176"/>
      <c r="D618" s="730">
        <v>7045</v>
      </c>
      <c r="E618" s="179" t="s">
        <v>1488</v>
      </c>
      <c r="H618" s="174" t="s">
        <v>1088</v>
      </c>
      <c r="I618" s="174" t="s">
        <v>1470</v>
      </c>
      <c r="L618" s="426" t="str">
        <f t="shared" si="50"/>
        <v>A7045</v>
      </c>
      <c r="M618" s="179" t="str">
        <f t="shared" si="48"/>
        <v xml:space="preserve">A7045:  Transport </v>
      </c>
      <c r="N618" s="426" t="str">
        <f t="shared" si="51"/>
        <v>C7045</v>
      </c>
      <c r="O618" s="179" t="str">
        <f t="shared" si="52"/>
        <v xml:space="preserve">C7045:  Transport </v>
      </c>
      <c r="P618" s="179" t="str">
        <f t="shared" si="54"/>
        <v>7045: Transport</v>
      </c>
    </row>
    <row r="619" spans="1:16">
      <c r="A619" t="str">
        <f t="shared" si="55"/>
        <v xml:space="preserve">703:  Public order and safety </v>
      </c>
      <c r="B619" s="177" t="s">
        <v>196</v>
      </c>
      <c r="C619" s="178"/>
      <c r="D619" s="730">
        <v>7046</v>
      </c>
      <c r="E619" s="179" t="s">
        <v>188</v>
      </c>
      <c r="H619" s="174" t="s">
        <v>1596</v>
      </c>
      <c r="I619" s="174" t="s">
        <v>1473</v>
      </c>
      <c r="L619" s="426" t="str">
        <f t="shared" si="50"/>
        <v>A7046</v>
      </c>
      <c r="M619" s="179" t="str">
        <f t="shared" si="48"/>
        <v xml:space="preserve">A7046:  Communication </v>
      </c>
      <c r="N619" s="426" t="str">
        <f t="shared" si="51"/>
        <v>C7046</v>
      </c>
      <c r="O619" s="179" t="str">
        <f t="shared" si="52"/>
        <v xml:space="preserve">C7046:  Communication </v>
      </c>
      <c r="P619" s="179" t="str">
        <f t="shared" si="54"/>
        <v>7046: Communication</v>
      </c>
    </row>
    <row r="620" spans="1:16" ht="15.75">
      <c r="A620" t="str">
        <f t="shared" si="55"/>
        <v xml:space="preserve">704:  Economic affairs </v>
      </c>
      <c r="B620" s="177" t="s">
        <v>199</v>
      </c>
      <c r="C620" s="178"/>
      <c r="D620" s="729">
        <v>705</v>
      </c>
      <c r="E620" s="173" t="s">
        <v>189</v>
      </c>
      <c r="H620" s="750" t="s">
        <v>1476</v>
      </c>
      <c r="I620" s="751" t="s">
        <v>1477</v>
      </c>
      <c r="L620" s="425" t="str">
        <f t="shared" si="50"/>
        <v>A705</v>
      </c>
      <c r="M620" s="173" t="str">
        <f t="shared" ref="M620:M692" si="56">L620&amp;":  "&amp;E620</f>
        <v xml:space="preserve">A705:  Environmental protection </v>
      </c>
      <c r="N620" s="425" t="str">
        <f t="shared" si="51"/>
        <v>C705</v>
      </c>
      <c r="O620" s="173" t="str">
        <f t="shared" si="52"/>
        <v xml:space="preserve">C705:  Environmental protection </v>
      </c>
      <c r="P620" s="173" t="str">
        <f t="shared" si="54"/>
        <v>705: Environmental protection</v>
      </c>
    </row>
    <row r="621" spans="1:16">
      <c r="A621" t="str">
        <f t="shared" si="55"/>
        <v xml:space="preserve">7042:  Agriculture, forestry, fishing, and hunting </v>
      </c>
      <c r="B621" s="180"/>
      <c r="C621" s="181"/>
      <c r="D621" s="729">
        <v>706</v>
      </c>
      <c r="E621" s="173" t="s">
        <v>191</v>
      </c>
      <c r="H621" s="174" t="s">
        <v>848</v>
      </c>
      <c r="I621" s="174" t="s">
        <v>1480</v>
      </c>
      <c r="L621" s="425" t="str">
        <f t="shared" si="50"/>
        <v>A706</v>
      </c>
      <c r="M621" s="173" t="str">
        <f t="shared" si="56"/>
        <v xml:space="preserve">A706:  Housing and community amenities </v>
      </c>
      <c r="N621" s="425" t="str">
        <f t="shared" si="51"/>
        <v>C706</v>
      </c>
      <c r="O621" s="173" t="str">
        <f t="shared" si="52"/>
        <v xml:space="preserve">C706:  Housing and community amenities </v>
      </c>
      <c r="P621" s="173" t="str">
        <f t="shared" si="54"/>
        <v>706: Housing and community amenities</v>
      </c>
    </row>
    <row r="622" spans="1:16">
      <c r="B622" s="180"/>
      <c r="C622" s="181"/>
      <c r="D622" s="729">
        <v>707</v>
      </c>
      <c r="E622" s="173" t="s">
        <v>194</v>
      </c>
      <c r="H622" s="174" t="s">
        <v>730</v>
      </c>
      <c r="I622" s="174" t="s">
        <v>1483</v>
      </c>
      <c r="L622" s="425" t="str">
        <f t="shared" si="50"/>
        <v>A707</v>
      </c>
      <c r="M622" s="173" t="str">
        <f t="shared" si="56"/>
        <v xml:space="preserve">A707:  Health </v>
      </c>
      <c r="N622" s="425" t="str">
        <f t="shared" si="51"/>
        <v>C707</v>
      </c>
      <c r="O622" s="173" t="str">
        <f t="shared" si="52"/>
        <v xml:space="preserve">C707:  Health </v>
      </c>
      <c r="P622" s="173" t="str">
        <f t="shared" si="54"/>
        <v>707: Health</v>
      </c>
    </row>
    <row r="623" spans="1:16" ht="15">
      <c r="A623" t="str">
        <f t="shared" ref="A623:A628" si="57">D616&amp;":  "&amp;E616</f>
        <v xml:space="preserve">7043:  Fuel and energy </v>
      </c>
      <c r="B623" s="175" t="s">
        <v>203</v>
      </c>
      <c r="C623" s="176"/>
      <c r="D623" s="730">
        <v>7072</v>
      </c>
      <c r="E623" s="179" t="s">
        <v>197</v>
      </c>
      <c r="H623" s="174" t="s">
        <v>139</v>
      </c>
      <c r="I623" s="174" t="s">
        <v>1486</v>
      </c>
      <c r="L623" s="426" t="str">
        <f t="shared" si="50"/>
        <v>A7072</v>
      </c>
      <c r="M623" s="179" t="str">
        <f t="shared" si="56"/>
        <v xml:space="preserve">A7072:  Outpatient services </v>
      </c>
      <c r="N623" s="426" t="str">
        <f t="shared" si="51"/>
        <v>C7072</v>
      </c>
      <c r="O623" s="179" t="str">
        <f t="shared" si="52"/>
        <v xml:space="preserve">C7072:  Outpatient services </v>
      </c>
      <c r="P623" s="179" t="str">
        <f t="shared" si="54"/>
        <v>7072: Outpatient services</v>
      </c>
    </row>
    <row r="624" spans="1:16" ht="15">
      <c r="A624" t="str">
        <f t="shared" si="57"/>
        <v xml:space="preserve">7044:  Mining, manufacturing, and construction </v>
      </c>
      <c r="B624" s="175" t="s">
        <v>206</v>
      </c>
      <c r="C624" s="176"/>
      <c r="D624" s="730">
        <v>7073</v>
      </c>
      <c r="E624" s="179" t="s">
        <v>200</v>
      </c>
      <c r="H624" s="174" t="s">
        <v>858</v>
      </c>
      <c r="I624" s="174" t="s">
        <v>187</v>
      </c>
      <c r="L624" s="426" t="str">
        <f t="shared" si="50"/>
        <v>A7073</v>
      </c>
      <c r="M624" s="179" t="str">
        <f t="shared" si="56"/>
        <v xml:space="preserve">A7073:  Hospital services </v>
      </c>
      <c r="N624" s="426" t="str">
        <f t="shared" si="51"/>
        <v>C7073</v>
      </c>
      <c r="O624" s="179" t="str">
        <f t="shared" si="52"/>
        <v xml:space="preserve">C7073:  Hospital services </v>
      </c>
      <c r="P624" s="179" t="str">
        <f t="shared" si="54"/>
        <v>7073: Hospital services</v>
      </c>
    </row>
    <row r="625" spans="1:16">
      <c r="A625" t="str">
        <f t="shared" si="57"/>
        <v xml:space="preserve">7045:  Transport </v>
      </c>
      <c r="B625" s="180"/>
      <c r="C625" s="181"/>
      <c r="D625" s="730">
        <v>7074</v>
      </c>
      <c r="E625" s="179" t="s">
        <v>202</v>
      </c>
      <c r="H625" s="174"/>
      <c r="I625" s="174"/>
      <c r="L625" s="426" t="str">
        <f t="shared" si="50"/>
        <v>A7074</v>
      </c>
      <c r="M625" s="179" t="str">
        <f t="shared" si="56"/>
        <v xml:space="preserve">A7074:  Public health services </v>
      </c>
      <c r="N625" s="426" t="str">
        <f t="shared" si="51"/>
        <v>C7074</v>
      </c>
      <c r="O625" s="179" t="str">
        <f t="shared" si="52"/>
        <v xml:space="preserve">C7074:  Public health services </v>
      </c>
      <c r="P625" s="179" t="str">
        <f t="shared" si="54"/>
        <v>7074: Public health services</v>
      </c>
    </row>
    <row r="626" spans="1:16">
      <c r="A626" t="str">
        <f t="shared" si="57"/>
        <v xml:space="preserve">7046:  Communication </v>
      </c>
      <c r="B626" s="230" t="s">
        <v>210</v>
      </c>
      <c r="C626" s="231"/>
      <c r="D626" s="729">
        <v>708</v>
      </c>
      <c r="E626" s="173" t="s">
        <v>204</v>
      </c>
      <c r="H626" s="174"/>
      <c r="I626" s="174"/>
      <c r="L626" s="425" t="str">
        <f t="shared" si="50"/>
        <v>A708</v>
      </c>
      <c r="M626" s="173" t="str">
        <f t="shared" si="56"/>
        <v xml:space="preserve">A708:  Recreation, culture and religion </v>
      </c>
      <c r="N626" s="425" t="str">
        <f t="shared" si="51"/>
        <v>C708</v>
      </c>
      <c r="O626" s="173" t="str">
        <f t="shared" si="52"/>
        <v xml:space="preserve">C708:  Recreation, culture and religion </v>
      </c>
      <c r="P626" s="173" t="str">
        <f t="shared" si="54"/>
        <v>708: Recreation, culture and religion</v>
      </c>
    </row>
    <row r="627" spans="1:16">
      <c r="A627" t="str">
        <f t="shared" si="57"/>
        <v xml:space="preserve">705:  Environmental protection </v>
      </c>
      <c r="B627" s="230" t="s">
        <v>214</v>
      </c>
      <c r="C627" s="231"/>
      <c r="D627" s="729">
        <v>709</v>
      </c>
      <c r="E627" s="173" t="s">
        <v>207</v>
      </c>
      <c r="H627" s="174" t="s">
        <v>1081</v>
      </c>
      <c r="I627" s="174" t="s">
        <v>192</v>
      </c>
      <c r="L627" s="425" t="str">
        <f t="shared" si="50"/>
        <v>A709</v>
      </c>
      <c r="M627" s="173" t="str">
        <f t="shared" si="56"/>
        <v xml:space="preserve">A709:  Education </v>
      </c>
      <c r="N627" s="425" t="str">
        <f t="shared" si="51"/>
        <v>C709</v>
      </c>
      <c r="O627" s="173" t="str">
        <f t="shared" si="52"/>
        <v xml:space="preserve">C709:  Education </v>
      </c>
      <c r="P627" s="173" t="str">
        <f t="shared" si="54"/>
        <v>709: Education</v>
      </c>
    </row>
    <row r="628" spans="1:16" ht="15">
      <c r="A628" t="str">
        <f t="shared" si="57"/>
        <v xml:space="preserve">706:  Housing and community amenities </v>
      </c>
      <c r="B628" s="192" t="s">
        <v>217</v>
      </c>
      <c r="C628" s="193"/>
      <c r="D628" s="730">
        <v>7091</v>
      </c>
      <c r="E628" s="179" t="s">
        <v>209</v>
      </c>
      <c r="H628" s="174" t="s">
        <v>1291</v>
      </c>
      <c r="I628" s="174" t="s">
        <v>195</v>
      </c>
      <c r="L628" s="426" t="str">
        <f t="shared" si="50"/>
        <v>A7091</v>
      </c>
      <c r="M628" s="179" t="str">
        <f t="shared" si="56"/>
        <v xml:space="preserve">A7091:  Pre-primary and primary education </v>
      </c>
      <c r="N628" s="426" t="str">
        <f t="shared" si="51"/>
        <v>C7091</v>
      </c>
      <c r="O628" s="179" t="str">
        <f t="shared" si="52"/>
        <v xml:space="preserve">C7091:  Pre-primary and primary education </v>
      </c>
      <c r="P628" s="179" t="str">
        <f t="shared" si="54"/>
        <v>7091: Pre-primary and primary education</v>
      </c>
    </row>
    <row r="629" spans="1:16" ht="15">
      <c r="B629" s="176"/>
      <c r="C629" s="176"/>
      <c r="D629" s="730">
        <v>7092</v>
      </c>
      <c r="E629" s="179" t="s">
        <v>211</v>
      </c>
      <c r="H629" s="174" t="s">
        <v>1302</v>
      </c>
      <c r="I629" s="174" t="s">
        <v>198</v>
      </c>
      <c r="L629" s="426" t="str">
        <f t="shared" si="50"/>
        <v>A7092</v>
      </c>
      <c r="M629" s="179" t="str">
        <f t="shared" si="56"/>
        <v xml:space="preserve">A7092:  Secondary education </v>
      </c>
      <c r="N629" s="426" t="str">
        <f t="shared" si="51"/>
        <v>C7092</v>
      </c>
      <c r="O629" s="179" t="str">
        <f t="shared" si="52"/>
        <v xml:space="preserve">C7092:  Secondary education </v>
      </c>
      <c r="P629" s="179" t="str">
        <f t="shared" si="54"/>
        <v>7092: Secondary education</v>
      </c>
    </row>
    <row r="630" spans="1:16" ht="15">
      <c r="B630" s="176"/>
      <c r="C630" s="176"/>
      <c r="D630" s="730">
        <v>7094</v>
      </c>
      <c r="E630" s="179" t="s">
        <v>215</v>
      </c>
      <c r="H630" s="174" t="s">
        <v>1295</v>
      </c>
      <c r="I630" s="174" t="s">
        <v>201</v>
      </c>
      <c r="L630" s="426" t="str">
        <f t="shared" si="50"/>
        <v>A7094</v>
      </c>
      <c r="M630" s="179" t="str">
        <f t="shared" si="56"/>
        <v xml:space="preserve">A7094:  Tertiary education </v>
      </c>
      <c r="N630" s="426" t="str">
        <f t="shared" si="51"/>
        <v>C7094</v>
      </c>
      <c r="O630" s="179" t="str">
        <f t="shared" si="52"/>
        <v xml:space="preserve">C7094:  Tertiary education </v>
      </c>
      <c r="P630" s="179" t="str">
        <f t="shared" si="54"/>
        <v>7094: Tertiary education</v>
      </c>
    </row>
    <row r="631" spans="1:16" ht="15.75" thickBot="1">
      <c r="B631" s="176"/>
      <c r="C631" s="176"/>
      <c r="D631" s="752">
        <v>710</v>
      </c>
      <c r="E631" s="441" t="s">
        <v>218</v>
      </c>
      <c r="H631" s="174"/>
      <c r="I631" s="174"/>
      <c r="L631" s="440" t="str">
        <f t="shared" si="50"/>
        <v>A710</v>
      </c>
      <c r="M631" s="441" t="str">
        <f t="shared" si="56"/>
        <v xml:space="preserve">A710:  Social protection </v>
      </c>
      <c r="N631" s="440" t="str">
        <f t="shared" si="51"/>
        <v>C710</v>
      </c>
      <c r="O631" s="441" t="str">
        <f t="shared" si="52"/>
        <v xml:space="preserve">C710:  Social protection </v>
      </c>
      <c r="P631" s="441" t="str">
        <f t="shared" si="54"/>
        <v>710: Social protection</v>
      </c>
    </row>
    <row r="632" spans="1:16" ht="15">
      <c r="B632" s="176"/>
      <c r="C632" s="176"/>
      <c r="D632" s="729">
        <v>8</v>
      </c>
      <c r="E632" s="173" t="s">
        <v>1852</v>
      </c>
      <c r="H632" s="174"/>
      <c r="I632" s="174"/>
      <c r="L632" s="425" t="str">
        <f>"A"&amp;""&amp;D632</f>
        <v>A8</v>
      </c>
      <c r="M632" s="173" t="str">
        <f>L632&amp;":  "&amp;E632</f>
        <v>A8:  Net financial worth change due to transactions [=82-83]</v>
      </c>
      <c r="N632" s="425" t="str">
        <f>"C"&amp;""&amp;D632</f>
        <v>C8</v>
      </c>
      <c r="O632" s="173" t="str">
        <f>N632&amp;":  "&amp;E632</f>
        <v>C8:  Net financial worth change due to transactions [=82-83]</v>
      </c>
      <c r="P632" s="173" t="str">
        <f t="shared" si="54"/>
        <v>8: Net financial worth change due to transactions [=82-83]</v>
      </c>
    </row>
    <row r="633" spans="1:16" ht="15">
      <c r="B633" s="176"/>
      <c r="C633" s="176"/>
      <c r="D633" s="729">
        <v>82</v>
      </c>
      <c r="E633" s="483" t="s">
        <v>614</v>
      </c>
      <c r="H633" s="174" t="s">
        <v>721</v>
      </c>
      <c r="I633" s="174" t="s">
        <v>205</v>
      </c>
      <c r="L633" s="482" t="str">
        <f t="shared" si="50"/>
        <v>A82</v>
      </c>
      <c r="M633" s="483" t="str">
        <f t="shared" si="56"/>
        <v xml:space="preserve">A82:  Net acquisition of financial assets [=32] </v>
      </c>
      <c r="N633" s="482" t="str">
        <f t="shared" si="51"/>
        <v>C82</v>
      </c>
      <c r="O633" s="483" t="str">
        <f t="shared" si="52"/>
        <v xml:space="preserve">C82:  Net acquisition of financial assets [=32] </v>
      </c>
      <c r="P633" s="483" t="str">
        <f t="shared" si="54"/>
        <v>82: Net acquisition of financial assets [=32]</v>
      </c>
    </row>
    <row r="634" spans="1:16" ht="15">
      <c r="B634" s="176"/>
      <c r="C634" s="176"/>
      <c r="D634" s="729">
        <v>821</v>
      </c>
      <c r="E634" s="200" t="s">
        <v>616</v>
      </c>
      <c r="H634" s="174" t="s">
        <v>1600</v>
      </c>
      <c r="I634" s="174" t="s">
        <v>208</v>
      </c>
      <c r="L634" s="427" t="str">
        <f t="shared" si="50"/>
        <v>A821</v>
      </c>
      <c r="M634" s="200" t="str">
        <f t="shared" si="56"/>
        <v>A821:  Net acquisition of financial assets : Domestic [=321]</v>
      </c>
      <c r="N634" s="427" t="str">
        <f t="shared" si="51"/>
        <v>C821</v>
      </c>
      <c r="O634" s="200" t="str">
        <f t="shared" si="52"/>
        <v>C821:  Net acquisition of financial assets : Domestic [=321]</v>
      </c>
      <c r="P634" s="200" t="str">
        <f t="shared" si="54"/>
        <v>821: Net acquisition of financial assets : Domestic [=321]</v>
      </c>
    </row>
    <row r="635" spans="1:16" ht="15">
      <c r="B635" s="176"/>
      <c r="C635" s="176"/>
      <c r="D635" s="729">
        <v>8211</v>
      </c>
      <c r="E635" s="435" t="s">
        <v>617</v>
      </c>
      <c r="H635" s="174"/>
      <c r="I635" s="174"/>
      <c r="L635" s="437" t="str">
        <f t="shared" si="50"/>
        <v>A8211</v>
      </c>
      <c r="M635" s="435" t="str">
        <f t="shared" si="56"/>
        <v>A8211:  Net acquisition of financial assets : Domestic : General government</v>
      </c>
      <c r="N635" s="437" t="str">
        <f t="shared" si="51"/>
        <v>C8211</v>
      </c>
      <c r="O635" s="435" t="str">
        <f t="shared" si="52"/>
        <v>C8211:  Net acquisition of financial assets : Domestic : General government</v>
      </c>
      <c r="P635" s="435" t="str">
        <f t="shared" si="54"/>
        <v>8211: Net acquisition of financial assets : Domestic : General government</v>
      </c>
    </row>
    <row r="636" spans="1:16" ht="15">
      <c r="B636" s="176"/>
      <c r="C636" s="176"/>
      <c r="D636" s="729">
        <v>8212</v>
      </c>
      <c r="E636" s="435" t="s">
        <v>618</v>
      </c>
      <c r="H636" s="174" t="s">
        <v>212</v>
      </c>
      <c r="I636" s="174" t="s">
        <v>213</v>
      </c>
      <c r="L636" s="437" t="str">
        <f t="shared" si="50"/>
        <v>A8212</v>
      </c>
      <c r="M636" s="435" t="str">
        <f t="shared" si="56"/>
        <v>A8212:  Net acquisition of financial assets : Domestic :Central bank</v>
      </c>
      <c r="N636" s="437" t="str">
        <f t="shared" si="51"/>
        <v>C8212</v>
      </c>
      <c r="O636" s="435" t="str">
        <f t="shared" si="52"/>
        <v>C8212:  Net acquisition of financial assets : Domestic :Central bank</v>
      </c>
      <c r="P636" s="435" t="str">
        <f t="shared" si="54"/>
        <v>8212: Net acquisition of financial assets : Domestic :Central bank</v>
      </c>
    </row>
    <row r="637" spans="1:16" ht="15">
      <c r="B637" s="176"/>
      <c r="C637" s="176"/>
      <c r="D637" s="729">
        <v>8213</v>
      </c>
      <c r="E637" s="435" t="s">
        <v>619</v>
      </c>
      <c r="H637" s="174" t="s">
        <v>1275</v>
      </c>
      <c r="I637" s="174" t="s">
        <v>216</v>
      </c>
      <c r="L637" s="437" t="str">
        <f t="shared" si="50"/>
        <v>A8213</v>
      </c>
      <c r="M637" s="435" t="str">
        <f t="shared" si="56"/>
        <v>A8213:  Net acquisition of financial assets : Domestic :Other depository corporations</v>
      </c>
      <c r="N637" s="437" t="str">
        <f t="shared" si="51"/>
        <v>C8213</v>
      </c>
      <c r="O637" s="435" t="str">
        <f t="shared" si="52"/>
        <v>C8213:  Net acquisition of financial assets : Domestic :Other depository corporations</v>
      </c>
      <c r="P637" s="435" t="str">
        <f t="shared" si="54"/>
        <v>8213: Net acquisition of financial assets : Domestic :Other depository corporations</v>
      </c>
    </row>
    <row r="638" spans="1:16" ht="15">
      <c r="B638" s="176"/>
      <c r="C638" s="176"/>
      <c r="D638" s="729">
        <v>8214</v>
      </c>
      <c r="E638" s="435" t="s">
        <v>620</v>
      </c>
      <c r="H638" s="238" t="s">
        <v>753</v>
      </c>
      <c r="I638" s="238" t="s">
        <v>219</v>
      </c>
      <c r="L638" s="437" t="str">
        <f t="shared" si="50"/>
        <v>A8214</v>
      </c>
      <c r="M638" s="435" t="str">
        <f t="shared" si="56"/>
        <v xml:space="preserve">A8214:  Net acquisition of financial assets : Domestic :Financial corporations not elsewhere classified </v>
      </c>
      <c r="N638" s="437" t="str">
        <f t="shared" si="51"/>
        <v>C8214</v>
      </c>
      <c r="O638" s="435" t="str">
        <f t="shared" si="52"/>
        <v xml:space="preserve">C8214:  Net acquisition of financial assets : Domestic :Financial corporations not elsewhere classified </v>
      </c>
      <c r="P638" s="435" t="str">
        <f t="shared" si="54"/>
        <v>8214: Net acquisition of financial assets : Domestic :Financial corporations not elsewhere classified</v>
      </c>
    </row>
    <row r="639" spans="1:16" ht="15">
      <c r="B639" s="176"/>
      <c r="C639" s="176"/>
      <c r="D639" s="729">
        <v>8215</v>
      </c>
      <c r="E639" s="435" t="s">
        <v>621</v>
      </c>
      <c r="H639" s="282"/>
      <c r="I639" s="282"/>
      <c r="L639" s="437" t="str">
        <f t="shared" si="50"/>
        <v>A8215</v>
      </c>
      <c r="M639" s="435" t="str">
        <f t="shared" si="56"/>
        <v xml:space="preserve">A8215:  Net acquisition of financial assets : Domestic :Nonfinancial corporations </v>
      </c>
      <c r="N639" s="437" t="str">
        <f t="shared" si="51"/>
        <v>C8215</v>
      </c>
      <c r="O639" s="435" t="str">
        <f t="shared" si="52"/>
        <v xml:space="preserve">C8215:  Net acquisition of financial assets : Domestic :Nonfinancial corporations </v>
      </c>
      <c r="P639" s="435" t="str">
        <f t="shared" si="54"/>
        <v>8215: Net acquisition of financial assets : Domestic :Nonfinancial corporations</v>
      </c>
    </row>
    <row r="640" spans="1:16" ht="15">
      <c r="B640" s="176"/>
      <c r="C640" s="176"/>
      <c r="D640" s="729">
        <v>8216</v>
      </c>
      <c r="E640" s="435" t="s">
        <v>622</v>
      </c>
      <c r="H640" s="282"/>
      <c r="I640" s="282"/>
      <c r="L640" s="437" t="str">
        <f t="shared" si="50"/>
        <v>A8216</v>
      </c>
      <c r="M640" s="435" t="str">
        <f t="shared" si="56"/>
        <v xml:space="preserve">A8216:  Net acquisition of financial assets : Domestic :Households &amp; nonprofit institutions serving h/holds </v>
      </c>
      <c r="N640" s="437" t="str">
        <f t="shared" si="51"/>
        <v>C8216</v>
      </c>
      <c r="O640" s="435" t="str">
        <f t="shared" si="52"/>
        <v xml:space="preserve">C8216:  Net acquisition of financial assets : Domestic :Households &amp; nonprofit institutions serving h/holds </v>
      </c>
      <c r="P640" s="435" t="str">
        <f t="shared" si="54"/>
        <v>8216: Net acquisition of financial assets : Domestic :Households &amp; nonprofit institutions serving h/holds</v>
      </c>
    </row>
    <row r="641" spans="1:16" ht="15">
      <c r="B641" s="176"/>
      <c r="C641" s="176"/>
      <c r="D641" s="729">
        <v>822</v>
      </c>
      <c r="E641" s="200" t="s">
        <v>623</v>
      </c>
      <c r="H641" s="282"/>
      <c r="I641" s="282"/>
      <c r="L641" s="427" t="str">
        <f t="shared" si="50"/>
        <v>A822</v>
      </c>
      <c r="M641" s="200" t="str">
        <f t="shared" si="56"/>
        <v xml:space="preserve">A822:  Net acquisition of financial assets : Foreign [=322] </v>
      </c>
      <c r="N641" s="427" t="str">
        <f t="shared" si="51"/>
        <v>C822</v>
      </c>
      <c r="O641" s="200" t="str">
        <f t="shared" si="52"/>
        <v xml:space="preserve">C822:  Net acquisition of financial assets : Foreign [=322] </v>
      </c>
      <c r="P641" s="200" t="str">
        <f t="shared" si="54"/>
        <v>822: Net acquisition of financial assets : Foreign [=322]</v>
      </c>
    </row>
    <row r="642" spans="1:16" ht="15">
      <c r="B642" s="176"/>
      <c r="C642" s="176"/>
      <c r="D642" s="730">
        <v>8221</v>
      </c>
      <c r="E642" s="435" t="s">
        <v>624</v>
      </c>
      <c r="H642" s="282"/>
      <c r="I642" s="282"/>
      <c r="L642" s="437" t="str">
        <f t="shared" si="50"/>
        <v>A8221</v>
      </c>
      <c r="M642" s="435" t="str">
        <f t="shared" si="56"/>
        <v xml:space="preserve">A8221:  Net acquisition of financial assets : Foreign : General government </v>
      </c>
      <c r="N642" s="437" t="str">
        <f t="shared" si="51"/>
        <v>C8221</v>
      </c>
      <c r="O642" s="435" t="str">
        <f t="shared" si="52"/>
        <v xml:space="preserve">C8221:  Net acquisition of financial assets : Foreign : General government </v>
      </c>
      <c r="P642" s="435" t="str">
        <f t="shared" si="54"/>
        <v>8221: Net acquisition of financial assets : Foreign : General government</v>
      </c>
    </row>
    <row r="643" spans="1:16" ht="15">
      <c r="B643" s="176"/>
      <c r="C643" s="176"/>
      <c r="D643" s="730">
        <v>8227</v>
      </c>
      <c r="E643" s="435" t="s">
        <v>625</v>
      </c>
      <c r="H643" s="282"/>
      <c r="I643" s="282"/>
      <c r="L643" s="437" t="str">
        <f t="shared" si="50"/>
        <v>A8227</v>
      </c>
      <c r="M643" s="435" t="str">
        <f t="shared" si="56"/>
        <v xml:space="preserve">A8227:  Net acquisition of financial assets : Foreign : International organizations </v>
      </c>
      <c r="N643" s="437" t="str">
        <f t="shared" si="51"/>
        <v>C8227</v>
      </c>
      <c r="O643" s="435" t="str">
        <f t="shared" ref="O643:O659" si="58">N643&amp;":  "&amp;E643</f>
        <v xml:space="preserve">C8227:  Net acquisition of financial assets : Foreign : International organizations </v>
      </c>
      <c r="P643" s="435" t="str">
        <f t="shared" si="54"/>
        <v>8227: Net acquisition of financial assets : Foreign : International organizations</v>
      </c>
    </row>
    <row r="644" spans="1:16" ht="15">
      <c r="B644" s="176"/>
      <c r="C644" s="176"/>
      <c r="D644" s="730">
        <v>8228</v>
      </c>
      <c r="E644" s="435" t="s">
        <v>626</v>
      </c>
      <c r="H644" s="282"/>
      <c r="I644" s="282"/>
      <c r="L644" s="437" t="str">
        <f t="shared" si="50"/>
        <v>A8228</v>
      </c>
      <c r="M644" s="435" t="str">
        <f t="shared" si="56"/>
        <v>A8228:  Net acquisition of financial assets : Foreign : Financial corporations other than internat'l org's</v>
      </c>
      <c r="N644" s="437" t="str">
        <f t="shared" si="51"/>
        <v>C8228</v>
      </c>
      <c r="O644" s="435" t="str">
        <f t="shared" si="58"/>
        <v>C8228:  Net acquisition of financial assets : Foreign : Financial corporations other than internat'l org's</v>
      </c>
      <c r="P644" s="435" t="str">
        <f t="shared" si="54"/>
        <v>8228: Net acquisition of financial assets : Foreign : Financial corporations other than internat'l org's</v>
      </c>
    </row>
    <row r="645" spans="1:16" ht="15">
      <c r="B645" s="176"/>
      <c r="C645" s="176"/>
      <c r="D645" s="730">
        <v>8229</v>
      </c>
      <c r="E645" s="435" t="s">
        <v>627</v>
      </c>
      <c r="H645" s="282"/>
      <c r="I645" s="282"/>
      <c r="L645" s="437" t="str">
        <f t="shared" ref="L645:L729" si="59">"A"&amp;""&amp;D645</f>
        <v>A8229</v>
      </c>
      <c r="M645" s="435" t="str">
        <f t="shared" si="56"/>
        <v xml:space="preserve">A8229:  Net acquisition of financial assets : Foreign : Other nonresidents </v>
      </c>
      <c r="N645" s="437" t="str">
        <f t="shared" ref="N645:N729" si="60">"C"&amp;""&amp;D645</f>
        <v>C8229</v>
      </c>
      <c r="O645" s="435" t="str">
        <f t="shared" si="58"/>
        <v xml:space="preserve">C8229:  Net acquisition of financial assets : Foreign : Other nonresidents </v>
      </c>
      <c r="P645" s="435" t="str">
        <f t="shared" si="54"/>
        <v>8229: Net acquisition of financial assets : Foreign : Other nonresidents</v>
      </c>
    </row>
    <row r="646" spans="1:16" ht="15">
      <c r="B646" s="176"/>
      <c r="C646" s="176"/>
      <c r="D646" s="729">
        <v>823</v>
      </c>
      <c r="E646" s="200" t="s">
        <v>628</v>
      </c>
      <c r="H646" s="282"/>
      <c r="I646" s="282"/>
      <c r="L646" s="427" t="str">
        <f t="shared" si="59"/>
        <v>A823</v>
      </c>
      <c r="M646" s="200" t="str">
        <f t="shared" si="56"/>
        <v>A823:  Net acquisition of Monetary gold and SDRs [=323]</v>
      </c>
      <c r="N646" s="427" t="str">
        <f t="shared" si="60"/>
        <v>C823</v>
      </c>
      <c r="O646" s="200" t="str">
        <f t="shared" si="58"/>
        <v>C823:  Net acquisition of Monetary gold and SDRs [=323]</v>
      </c>
      <c r="P646" s="200" t="str">
        <f t="shared" si="54"/>
        <v>823: Net acquisition of Monetary gold and SDRs [=323]</v>
      </c>
    </row>
    <row r="647" spans="1:16" ht="15">
      <c r="B647" s="176"/>
      <c r="C647" s="176"/>
      <c r="D647" s="729">
        <v>83</v>
      </c>
      <c r="E647" s="436" t="s">
        <v>615</v>
      </c>
      <c r="H647" s="282"/>
      <c r="I647" s="282"/>
      <c r="L647" s="438" t="str">
        <f t="shared" si="59"/>
        <v>A83</v>
      </c>
      <c r="M647" s="436" t="str">
        <f t="shared" si="56"/>
        <v xml:space="preserve">A83:  Net incurrence of liabilities [=33] </v>
      </c>
      <c r="N647" s="438" t="str">
        <f t="shared" si="60"/>
        <v>C83</v>
      </c>
      <c r="O647" s="436" t="str">
        <f t="shared" si="58"/>
        <v xml:space="preserve">C83:  Net incurrence of liabilities [=33] </v>
      </c>
      <c r="P647" s="436" t="str">
        <f t="shared" si="54"/>
        <v>83: Net incurrence of liabilities [=33]</v>
      </c>
    </row>
    <row r="648" spans="1:16" ht="15">
      <c r="B648" s="176"/>
      <c r="C648" s="176"/>
      <c r="D648" s="729">
        <v>831</v>
      </c>
      <c r="E648" s="200" t="s">
        <v>629</v>
      </c>
      <c r="H648" s="282"/>
      <c r="I648" s="282"/>
      <c r="L648" s="427" t="str">
        <f t="shared" si="59"/>
        <v>A831</v>
      </c>
      <c r="M648" s="200" t="str">
        <f t="shared" si="56"/>
        <v xml:space="preserve">A831:  Net incurrence of liabilities : Domestic [=331] </v>
      </c>
      <c r="N648" s="427" t="str">
        <f t="shared" si="60"/>
        <v>C831</v>
      </c>
      <c r="O648" s="200" t="str">
        <f t="shared" si="58"/>
        <v xml:space="preserve">C831:  Net incurrence of liabilities : Domestic [=331] </v>
      </c>
      <c r="P648" s="200" t="str">
        <f t="shared" si="54"/>
        <v>831: Net incurrence of liabilities : Domestic [=331]</v>
      </c>
    </row>
    <row r="649" spans="1:16" ht="15">
      <c r="B649" s="176"/>
      <c r="C649" s="176"/>
      <c r="D649" s="730">
        <v>8311</v>
      </c>
      <c r="E649" s="435" t="s">
        <v>630</v>
      </c>
      <c r="H649" s="282"/>
      <c r="I649" s="282"/>
      <c r="L649" s="437" t="str">
        <f t="shared" si="59"/>
        <v>A8311</v>
      </c>
      <c r="M649" s="435" t="str">
        <f t="shared" si="56"/>
        <v xml:space="preserve">A8311:  Net incurrence of liabilities : Domestic : General government </v>
      </c>
      <c r="N649" s="437" t="str">
        <f t="shared" si="60"/>
        <v>C8311</v>
      </c>
      <c r="O649" s="435" t="str">
        <f t="shared" si="58"/>
        <v xml:space="preserve">C8311:  Net incurrence of liabilities : Domestic : General government </v>
      </c>
      <c r="P649" s="435" t="str">
        <f t="shared" si="54"/>
        <v>8311: Net incurrence of liabilities : Domestic : General government</v>
      </c>
    </row>
    <row r="650" spans="1:16" ht="15">
      <c r="B650" s="176"/>
      <c r="C650" s="176"/>
      <c r="D650" s="730">
        <v>8312</v>
      </c>
      <c r="E650" s="435" t="s">
        <v>631</v>
      </c>
      <c r="H650" s="282"/>
      <c r="I650" s="282"/>
      <c r="L650" s="437" t="str">
        <f t="shared" si="59"/>
        <v>A8312</v>
      </c>
      <c r="M650" s="435" t="str">
        <f t="shared" si="56"/>
        <v xml:space="preserve">A8312:  Net incurrence of liabilities : Domestic : Central bank </v>
      </c>
      <c r="N650" s="437" t="str">
        <f t="shared" si="60"/>
        <v>C8312</v>
      </c>
      <c r="O650" s="435" t="str">
        <f t="shared" si="58"/>
        <v xml:space="preserve">C8312:  Net incurrence of liabilities : Domestic : Central bank </v>
      </c>
      <c r="P650" s="435" t="str">
        <f t="shared" si="54"/>
        <v>8312: Net incurrence of liabilities : Domestic : Central bank</v>
      </c>
    </row>
    <row r="651" spans="1:16" ht="15">
      <c r="B651" s="176"/>
      <c r="C651" s="176"/>
      <c r="D651" s="730">
        <v>8313</v>
      </c>
      <c r="E651" s="435" t="s">
        <v>632</v>
      </c>
      <c r="H651" s="282"/>
      <c r="I651" s="282"/>
      <c r="L651" s="437" t="str">
        <f t="shared" si="59"/>
        <v>A8313</v>
      </c>
      <c r="M651" s="435" t="str">
        <f t="shared" si="56"/>
        <v xml:space="preserve">A8313:  Net incurrence of liabilities : Domestic : Other depository corporations </v>
      </c>
      <c r="N651" s="437" t="str">
        <f t="shared" si="60"/>
        <v>C8313</v>
      </c>
      <c r="O651" s="435" t="str">
        <f t="shared" si="58"/>
        <v xml:space="preserve">C8313:  Net incurrence of liabilities : Domestic : Other depository corporations </v>
      </c>
      <c r="P651" s="435" t="str">
        <f t="shared" si="54"/>
        <v>8313: Net incurrence of liabilities : Domestic : Other depository corporations</v>
      </c>
    </row>
    <row r="652" spans="1:16">
      <c r="A652" s="277"/>
      <c r="D652" s="730">
        <v>8314</v>
      </c>
      <c r="E652" s="435" t="s">
        <v>633</v>
      </c>
      <c r="H652" s="282"/>
      <c r="I652" s="282"/>
      <c r="L652" s="437" t="str">
        <f t="shared" si="59"/>
        <v>A8314</v>
      </c>
      <c r="M652" s="435" t="str">
        <f t="shared" si="56"/>
        <v>A8314:  Net incurrence of liabilities : Domestic : Financial corporations not elsewhere classified</v>
      </c>
      <c r="N652" s="437" t="str">
        <f t="shared" si="60"/>
        <v>C8314</v>
      </c>
      <c r="O652" s="435" t="str">
        <f t="shared" si="58"/>
        <v>C8314:  Net incurrence of liabilities : Domestic : Financial corporations not elsewhere classified</v>
      </c>
      <c r="P652" s="435" t="str">
        <f t="shared" si="54"/>
        <v>8314: Net incurrence of liabilities : Domestic : Financial corporations not elsewhere classified</v>
      </c>
    </row>
    <row r="653" spans="1:16">
      <c r="A653" s="278"/>
      <c r="D653" s="730">
        <v>8315</v>
      </c>
      <c r="E653" s="435" t="s">
        <v>634</v>
      </c>
      <c r="H653" s="282"/>
      <c r="I653" s="282"/>
      <c r="L653" s="437" t="str">
        <f t="shared" si="59"/>
        <v>A8315</v>
      </c>
      <c r="M653" s="435" t="str">
        <f t="shared" si="56"/>
        <v xml:space="preserve">A8315:  Net incurrence of liabilities : Domestic : Nonfinancial corporations </v>
      </c>
      <c r="N653" s="437" t="str">
        <f t="shared" si="60"/>
        <v>C8315</v>
      </c>
      <c r="O653" s="435" t="str">
        <f t="shared" si="58"/>
        <v xml:space="preserve">C8315:  Net incurrence of liabilities : Domestic : Nonfinancial corporations </v>
      </c>
      <c r="P653" s="435" t="str">
        <f t="shared" si="54"/>
        <v>8315: Net incurrence of liabilities : Domestic : Nonfinancial corporations</v>
      </c>
    </row>
    <row r="654" spans="1:16" s="550" customFormat="1">
      <c r="B654" s="538"/>
      <c r="C654" s="539"/>
      <c r="D654" s="730">
        <v>8316</v>
      </c>
      <c r="E654" s="435" t="s">
        <v>635</v>
      </c>
      <c r="F654"/>
      <c r="G654"/>
      <c r="H654" s="282"/>
      <c r="I654" s="282"/>
      <c r="J654"/>
      <c r="K654"/>
      <c r="L654" s="437" t="str">
        <f t="shared" si="59"/>
        <v>A8316</v>
      </c>
      <c r="M654" s="435" t="str">
        <f t="shared" si="56"/>
        <v>A8316:  Net incurrence of liabilities : Domestic : Households &amp; nonprofit institutions serving h/holds</v>
      </c>
      <c r="N654" s="437" t="str">
        <f t="shared" si="60"/>
        <v>C8316</v>
      </c>
      <c r="O654" s="435" t="str">
        <f t="shared" si="58"/>
        <v>C8316:  Net incurrence of liabilities : Domestic : Households &amp; nonprofit institutions serving h/holds</v>
      </c>
      <c r="P654" s="435" t="str">
        <f t="shared" si="54"/>
        <v>8316: Net incurrence of liabilities : Domestic : Households &amp; nonprofit institutions serving h/holds</v>
      </c>
    </row>
    <row r="655" spans="1:16" s="550" customFormat="1">
      <c r="B655" s="538"/>
      <c r="C655" s="539"/>
      <c r="D655" s="729">
        <v>832</v>
      </c>
      <c r="E655" s="200" t="s">
        <v>636</v>
      </c>
      <c r="F655"/>
      <c r="G655"/>
      <c r="H655" s="282"/>
      <c r="I655" s="282"/>
      <c r="J655"/>
      <c r="K655"/>
      <c r="L655" s="427" t="str">
        <f t="shared" si="59"/>
        <v>A832</v>
      </c>
      <c r="M655" s="200" t="str">
        <f t="shared" si="56"/>
        <v xml:space="preserve">A832:  Net incurrence of liabities : Foreign [=332] </v>
      </c>
      <c r="N655" s="427" t="str">
        <f t="shared" si="60"/>
        <v>C832</v>
      </c>
      <c r="O655" s="200" t="str">
        <f t="shared" si="58"/>
        <v xml:space="preserve">C832:  Net incurrence of liabities : Foreign [=332] </v>
      </c>
      <c r="P655" s="200" t="str">
        <f t="shared" si="54"/>
        <v>832: Net incurrence of liabities : Foreign [=332]</v>
      </c>
    </row>
    <row r="656" spans="1:16" s="550" customFormat="1">
      <c r="B656" s="538"/>
      <c r="C656" s="539"/>
      <c r="D656" s="730">
        <v>8321</v>
      </c>
      <c r="E656" s="435" t="s">
        <v>637</v>
      </c>
      <c r="F656"/>
      <c r="G656"/>
      <c r="H656" s="282"/>
      <c r="I656" s="282"/>
      <c r="J656"/>
      <c r="K656"/>
      <c r="L656" s="437" t="str">
        <f t="shared" si="59"/>
        <v>A8321</v>
      </c>
      <c r="M656" s="435" t="str">
        <f t="shared" si="56"/>
        <v xml:space="preserve">A8321:  Net incurrence of liabities : Foreign : General government </v>
      </c>
      <c r="N656" s="437" t="str">
        <f t="shared" si="60"/>
        <v>C8321</v>
      </c>
      <c r="O656" s="435" t="str">
        <f t="shared" si="58"/>
        <v xml:space="preserve">C8321:  Net incurrence of liabities : Foreign : General government </v>
      </c>
      <c r="P656" s="435" t="str">
        <f t="shared" si="54"/>
        <v>8321: Net incurrence of liabities : Foreign : General government</v>
      </c>
    </row>
    <row r="657" spans="1:16">
      <c r="A657" s="278"/>
      <c r="D657" s="730">
        <v>8327</v>
      </c>
      <c r="E657" s="435" t="s">
        <v>638</v>
      </c>
      <c r="H657" s="282"/>
      <c r="I657" s="282"/>
      <c r="L657" s="437" t="str">
        <f t="shared" si="59"/>
        <v>A8327</v>
      </c>
      <c r="M657" s="435" t="str">
        <f t="shared" si="56"/>
        <v>A8327:  Net incurrence of liabities : Foreign : International organizations</v>
      </c>
      <c r="N657" s="437" t="str">
        <f t="shared" si="60"/>
        <v>C8327</v>
      </c>
      <c r="O657" s="435" t="str">
        <f t="shared" si="58"/>
        <v>C8327:  Net incurrence of liabities : Foreign : International organizations</v>
      </c>
      <c r="P657" s="435" t="str">
        <f t="shared" si="54"/>
        <v>8327: Net incurrence of liabities : Foreign : International organizations</v>
      </c>
    </row>
    <row r="658" spans="1:16" s="550" customFormat="1">
      <c r="B658" s="538"/>
      <c r="C658" s="539"/>
      <c r="D658" s="730">
        <v>8328</v>
      </c>
      <c r="E658" s="435" t="s">
        <v>639</v>
      </c>
      <c r="F658"/>
      <c r="G658"/>
      <c r="H658" s="282"/>
      <c r="I658" s="282"/>
      <c r="J658"/>
      <c r="K658"/>
      <c r="L658" s="437" t="str">
        <f t="shared" si="59"/>
        <v>A8328</v>
      </c>
      <c r="M658" s="435" t="str">
        <f t="shared" si="56"/>
        <v>A8328:  Net incurrence of liabities : Foreign : Financial corporations other than internat'l org's</v>
      </c>
      <c r="N658" s="437" t="str">
        <f t="shared" si="60"/>
        <v>C8328</v>
      </c>
      <c r="O658" s="435" t="str">
        <f t="shared" si="58"/>
        <v>C8328:  Net incurrence of liabities : Foreign : Financial corporations other than internat'l org's</v>
      </c>
      <c r="P658" s="435" t="str">
        <f t="shared" si="54"/>
        <v>8328: Net incurrence of liabities : Foreign : Financial corporations other than internat'l org's</v>
      </c>
    </row>
    <row r="659" spans="1:16" s="550" customFormat="1" ht="15" thickBot="1">
      <c r="B659" s="538"/>
      <c r="C659" s="539"/>
      <c r="D659" s="740">
        <v>8329</v>
      </c>
      <c r="E659" s="485" t="s">
        <v>640</v>
      </c>
      <c r="F659"/>
      <c r="G659"/>
      <c r="H659" s="282"/>
      <c r="I659" s="282"/>
      <c r="J659"/>
      <c r="K659"/>
      <c r="L659" s="484" t="str">
        <f t="shared" si="59"/>
        <v>A8329</v>
      </c>
      <c r="M659" s="485" t="str">
        <f t="shared" si="56"/>
        <v xml:space="preserve">A8329:  Net incurrence of liabities : Foreign : Other nonresidents </v>
      </c>
      <c r="N659" s="484" t="str">
        <f t="shared" si="60"/>
        <v>C8329</v>
      </c>
      <c r="O659" s="485" t="str">
        <f t="shared" si="58"/>
        <v xml:space="preserve">C8329:  Net incurrence of liabities : Foreign : Other nonresidents </v>
      </c>
      <c r="P659" s="485" t="str">
        <f t="shared" si="54"/>
        <v>8329: Net incurrence of liabities : Foreign : Other nonresidents</v>
      </c>
    </row>
    <row r="660" spans="1:16">
      <c r="A660" s="278"/>
      <c r="D660" s="731">
        <v>9</v>
      </c>
      <c r="E660" s="212" t="s">
        <v>702</v>
      </c>
      <c r="H660" s="282"/>
      <c r="I660" s="282"/>
      <c r="L660" s="439" t="str">
        <f t="shared" si="59"/>
        <v>A9</v>
      </c>
      <c r="M660" s="212" t="str">
        <f t="shared" si="56"/>
        <v>A9:  CHANGE IN NET WORTH: Other Flows [51 + 52 - 53]</v>
      </c>
      <c r="N660" s="439" t="str">
        <f t="shared" si="60"/>
        <v>C9</v>
      </c>
      <c r="O660" s="528" t="s">
        <v>127</v>
      </c>
      <c r="P660" s="528" t="str">
        <f t="shared" si="54"/>
        <v>9: CHANGE IN NET WORTH: Other Flows [51 + 52 - 53]</v>
      </c>
    </row>
    <row r="661" spans="1:16" s="550" customFormat="1">
      <c r="B661" s="538"/>
      <c r="C661" s="539"/>
      <c r="D661" s="731">
        <v>91</v>
      </c>
      <c r="E661" s="212" t="s">
        <v>552</v>
      </c>
      <c r="F661"/>
      <c r="G661"/>
      <c r="H661" s="282"/>
      <c r="I661" s="282"/>
      <c r="J661"/>
      <c r="K661"/>
      <c r="L661" s="439" t="str">
        <f t="shared" si="59"/>
        <v>A91</v>
      </c>
      <c r="M661" s="212" t="str">
        <f t="shared" si="56"/>
        <v>A91:  Other Flows - Nonfinancial assets [511 + 512 + 513 + 514]</v>
      </c>
      <c r="N661" s="439" t="str">
        <f t="shared" si="60"/>
        <v>C91</v>
      </c>
      <c r="O661" s="212" t="str">
        <f t="shared" ref="O661:O726" si="61">N661&amp;":  "&amp;E661</f>
        <v>C91:  Other Flows - Nonfinancial assets [511 + 512 + 513 + 514]</v>
      </c>
      <c r="P661" s="212" t="str">
        <f t="shared" si="54"/>
        <v>91: Other Flows - Nonfinancial assets [511 + 512 + 513 + 514]</v>
      </c>
    </row>
    <row r="662" spans="1:16" s="550" customFormat="1">
      <c r="B662" s="538"/>
      <c r="C662" s="539"/>
      <c r="D662" s="729">
        <v>911</v>
      </c>
      <c r="E662" s="173" t="s">
        <v>553</v>
      </c>
      <c r="F662"/>
      <c r="G662"/>
      <c r="H662"/>
      <c r="I662"/>
      <c r="J662"/>
      <c r="K662"/>
      <c r="L662" s="425" t="str">
        <f t="shared" si="59"/>
        <v>A911</v>
      </c>
      <c r="M662" s="173" t="str">
        <f t="shared" si="56"/>
        <v>A911:  Other Flows - Nonfinancial assets : Fixed assets [5111 + 5112 + 5113]</v>
      </c>
      <c r="N662" s="425" t="str">
        <f t="shared" si="60"/>
        <v>C911</v>
      </c>
      <c r="O662" s="173" t="str">
        <f t="shared" si="61"/>
        <v>C911:  Other Flows - Nonfinancial assets : Fixed assets [5111 + 5112 + 5113]</v>
      </c>
      <c r="P662" s="173" t="str">
        <f t="shared" si="54"/>
        <v>911: Other Flows - Nonfinancial assets : Fixed assets [5111 + 5112 + 5113]</v>
      </c>
    </row>
    <row r="663" spans="1:16">
      <c r="A663" s="278"/>
      <c r="D663" s="730">
        <v>9111</v>
      </c>
      <c r="E663" s="179" t="s">
        <v>554</v>
      </c>
      <c r="L663" s="426" t="str">
        <f t="shared" si="59"/>
        <v>A9111</v>
      </c>
      <c r="M663" s="179" t="str">
        <f t="shared" si="56"/>
        <v xml:space="preserve">A9111:  Other Flows - Nonfinancial assets : Fixed assets:   Buildings and structures </v>
      </c>
      <c r="N663" s="426" t="str">
        <f t="shared" si="60"/>
        <v>C9111</v>
      </c>
      <c r="O663" s="179" t="str">
        <f t="shared" si="61"/>
        <v xml:space="preserve">C9111:  Other Flows - Nonfinancial assets : Fixed assets:   Buildings and structures </v>
      </c>
      <c r="P663" s="179" t="str">
        <f t="shared" si="54"/>
        <v>9111: Other Flows - Nonfinancial assets : Fixed assets: Buildings and structures</v>
      </c>
    </row>
    <row r="664" spans="1:16" s="537" customFormat="1">
      <c r="B664" s="230"/>
      <c r="C664" s="231"/>
      <c r="D664" s="736">
        <v>91111</v>
      </c>
      <c r="E664" s="540" t="s">
        <v>1839</v>
      </c>
      <c r="F664" s="550"/>
      <c r="G664" s="550"/>
      <c r="H664" s="551"/>
      <c r="I664" s="551"/>
      <c r="J664"/>
      <c r="K664" s="550"/>
      <c r="L664" s="542" t="str">
        <f t="shared" si="59"/>
        <v>A91111</v>
      </c>
      <c r="M664" s="540" t="str">
        <f t="shared" si="56"/>
        <v>A91111:  Other Flows - Fixed assets: Buildings and structures: Dwellings</v>
      </c>
      <c r="N664" s="542" t="str">
        <f>"C"&amp;""&amp;D664</f>
        <v>C91111</v>
      </c>
      <c r="O664" s="540" t="str">
        <f>N664&amp;":  "&amp;E664</f>
        <v>C91111:  Other Flows - Fixed assets: Buildings and structures: Dwellings</v>
      </c>
      <c r="P664" s="540" t="str">
        <f t="shared" si="54"/>
        <v>91111: Other Flows - Fixed assets: Buildings and structures: Dwellings</v>
      </c>
    </row>
    <row r="665" spans="1:16" s="537" customFormat="1">
      <c r="B665" s="538"/>
      <c r="C665" s="539"/>
      <c r="D665" s="736">
        <v>91112</v>
      </c>
      <c r="E665" s="540" t="s">
        <v>1840</v>
      </c>
      <c r="F665" s="550"/>
      <c r="G665" s="550"/>
      <c r="H665" s="551"/>
      <c r="I665" s="551"/>
      <c r="J665"/>
      <c r="K665" s="550"/>
      <c r="L665" s="542" t="str">
        <f t="shared" si="59"/>
        <v>A91112</v>
      </c>
      <c r="M665" s="540" t="str">
        <f t="shared" si="56"/>
        <v>A91112:  Other Flows - Fixed assets: Buildings and structures: Nonresidential buildings</v>
      </c>
      <c r="N665" s="542" t="str">
        <f>"C"&amp;""&amp;D665</f>
        <v>C91112</v>
      </c>
      <c r="O665" s="540" t="str">
        <f>N665&amp;":  "&amp;E665</f>
        <v>C91112:  Other Flows - Fixed assets: Buildings and structures: Nonresidential buildings</v>
      </c>
      <c r="P665" s="540" t="str">
        <f t="shared" si="54"/>
        <v>91112: Other Flows - Fixed assets: Buildings and structures: Nonresidential buildings</v>
      </c>
    </row>
    <row r="666" spans="1:16" s="550" customFormat="1">
      <c r="B666" s="538"/>
      <c r="C666" s="539"/>
      <c r="D666" s="736">
        <v>91113</v>
      </c>
      <c r="E666" s="540" t="s">
        <v>1841</v>
      </c>
      <c r="H666" s="551"/>
      <c r="I666" s="551"/>
      <c r="J666"/>
      <c r="L666" s="542" t="str">
        <f t="shared" si="59"/>
        <v>A91113</v>
      </c>
      <c r="M666" s="540" t="str">
        <f t="shared" si="56"/>
        <v>A91113:  Other Flows - Fixed assets: Buildings and structures: Other structures</v>
      </c>
      <c r="N666" s="542" t="str">
        <f>"C"&amp;""&amp;D666</f>
        <v>C91113</v>
      </c>
      <c r="O666" s="540" t="str">
        <f>N666&amp;":  "&amp;E666</f>
        <v>C91113:  Other Flows - Fixed assets: Buildings and structures: Other structures</v>
      </c>
      <c r="P666" s="540" t="str">
        <f t="shared" si="54"/>
        <v>91113: Other Flows - Fixed assets: Buildings and structures: Other structures</v>
      </c>
    </row>
    <row r="667" spans="1:16" s="550" customFormat="1">
      <c r="B667" s="538"/>
      <c r="C667" s="539"/>
      <c r="D667" s="730">
        <v>9112</v>
      </c>
      <c r="E667" s="179" t="s">
        <v>555</v>
      </c>
      <c r="F667"/>
      <c r="G667"/>
      <c r="H667"/>
      <c r="I667"/>
      <c r="J667"/>
      <c r="K667"/>
      <c r="L667" s="426" t="str">
        <f t="shared" si="59"/>
        <v>A9112</v>
      </c>
      <c r="M667" s="179" t="str">
        <f t="shared" si="56"/>
        <v xml:space="preserve">A9112:  Other Flows - Nonfinancial assets : Fixed assets:  Machinery and equipment </v>
      </c>
      <c r="N667" s="426" t="str">
        <f t="shared" si="60"/>
        <v>C9112</v>
      </c>
      <c r="O667" s="179" t="str">
        <f t="shared" si="61"/>
        <v xml:space="preserve">C9112:  Other Flows - Nonfinancial assets : Fixed assets:  Machinery and equipment </v>
      </c>
      <c r="P667" s="179" t="str">
        <f t="shared" si="54"/>
        <v>9112: Other Flows - Nonfinancial assets : Fixed assets: Machinery and equipment</v>
      </c>
    </row>
    <row r="668" spans="1:16" s="550" customFormat="1">
      <c r="B668" s="538"/>
      <c r="C668" s="539"/>
      <c r="D668" s="736">
        <v>91121</v>
      </c>
      <c r="E668" s="540" t="s">
        <v>1842</v>
      </c>
      <c r="H668" s="551"/>
      <c r="I668" s="551"/>
      <c r="J668"/>
      <c r="L668" s="542" t="str">
        <f t="shared" si="59"/>
        <v>A91121</v>
      </c>
      <c r="M668" s="540" t="str">
        <f t="shared" si="56"/>
        <v>A91121:  Other Flows - Fixed assets:  Machinery and equipment: Transport equipment</v>
      </c>
      <c r="N668" s="542" t="str">
        <f t="shared" si="60"/>
        <v>C91121</v>
      </c>
      <c r="O668" s="540" t="str">
        <f>N668&amp;":  "&amp;E668</f>
        <v>C91121:  Other Flows - Fixed assets:  Machinery and equipment: Transport equipment</v>
      </c>
      <c r="P668" s="540" t="str">
        <f t="shared" si="54"/>
        <v>91121: Other Flows - Fixed assets: Machinery and equipment: Transport equipment</v>
      </c>
    </row>
    <row r="669" spans="1:16" s="550" customFormat="1">
      <c r="B669" s="538"/>
      <c r="C669" s="539"/>
      <c r="D669" s="736">
        <v>91122</v>
      </c>
      <c r="E669" s="540" t="s">
        <v>1843</v>
      </c>
      <c r="H669" s="551"/>
      <c r="I669" s="551"/>
      <c r="J669"/>
      <c r="L669" s="542" t="str">
        <f t="shared" si="59"/>
        <v>A91122</v>
      </c>
      <c r="M669" s="540" t="str">
        <f t="shared" si="56"/>
        <v>A91122:  Other Flows - Fixed assets:  Machinery and equipment: Other equipment</v>
      </c>
      <c r="N669" s="542" t="str">
        <f t="shared" si="60"/>
        <v>C91122</v>
      </c>
      <c r="O669" s="540" t="str">
        <f>N669&amp;":  "&amp;E669</f>
        <v>C91122:  Other Flows - Fixed assets:  Machinery and equipment: Other equipment</v>
      </c>
      <c r="P669" s="540" t="str">
        <f t="shared" si="54"/>
        <v>91122: Other Flows - Fixed assets: Machinery and equipment: Other equipment</v>
      </c>
    </row>
    <row r="670" spans="1:16">
      <c r="A670" s="278"/>
      <c r="D670" s="730">
        <v>9113</v>
      </c>
      <c r="E670" s="179" t="s">
        <v>556</v>
      </c>
      <c r="L670" s="426" t="str">
        <f t="shared" si="59"/>
        <v>A9113</v>
      </c>
      <c r="M670" s="179" t="str">
        <f t="shared" si="56"/>
        <v xml:space="preserve">A9113:  Other Flows - Nonfinancial assets : Fixed assets:  Other fixed assets </v>
      </c>
      <c r="N670" s="426" t="str">
        <f t="shared" si="60"/>
        <v>C9113</v>
      </c>
      <c r="O670" s="179" t="str">
        <f t="shared" si="61"/>
        <v xml:space="preserve">C9113:  Other Flows - Nonfinancial assets : Fixed assets:  Other fixed assets </v>
      </c>
      <c r="P670" s="179" t="str">
        <f t="shared" ref="P670:P735" si="62">RIGHT(TRIM(M670),LEN(TRIM(M670))-1)</f>
        <v>9113: Other Flows - Nonfinancial assets : Fixed assets: Other fixed assets</v>
      </c>
    </row>
    <row r="671" spans="1:16">
      <c r="A671" s="278"/>
      <c r="D671" s="736">
        <v>91131</v>
      </c>
      <c r="E671" s="540" t="s">
        <v>1844</v>
      </c>
      <c r="F671" s="550"/>
      <c r="G671" s="550"/>
      <c r="H671" s="551"/>
      <c r="I671" s="551"/>
      <c r="K671" s="550"/>
      <c r="L671" s="542" t="str">
        <f t="shared" si="59"/>
        <v>A91131</v>
      </c>
      <c r="M671" s="540" t="str">
        <f t="shared" si="56"/>
        <v>A91131:  Other Flows - Fixed assets:  Other fixed assets</v>
      </c>
      <c r="N671" s="542" t="str">
        <f t="shared" si="60"/>
        <v>C91131</v>
      </c>
      <c r="O671" s="540" t="str">
        <f>N671&amp;":  "&amp;E671</f>
        <v>C91131:  Other Flows - Fixed assets:  Other fixed assets</v>
      </c>
      <c r="P671" s="540" t="str">
        <f t="shared" si="62"/>
        <v>91131: Other Flows - Fixed assets: Other fixed assets</v>
      </c>
    </row>
    <row r="672" spans="1:16">
      <c r="A672" s="278"/>
      <c r="D672" s="736">
        <v>961132</v>
      </c>
      <c r="E672" s="540" t="s">
        <v>1845</v>
      </c>
      <c r="F672" s="550"/>
      <c r="G672" s="550"/>
      <c r="H672" s="551"/>
      <c r="I672" s="551"/>
      <c r="K672" s="550"/>
      <c r="L672" s="542" t="str">
        <f t="shared" si="59"/>
        <v>A961132</v>
      </c>
      <c r="M672" s="540" t="str">
        <f t="shared" si="56"/>
        <v>A961132:  Other Flows - Fixed assets:  Other fixed assets: Intangible fixed assets</v>
      </c>
      <c r="N672" s="542" t="str">
        <f>"C"&amp;""&amp;D672</f>
        <v>C961132</v>
      </c>
      <c r="O672" s="540" t="str">
        <f>N672&amp;":  "&amp;E672</f>
        <v>C961132:  Other Flows - Fixed assets:  Other fixed assets: Intangible fixed assets</v>
      </c>
      <c r="P672" s="540" t="str">
        <f t="shared" si="62"/>
        <v>961132: Other Flows - Fixed assets: Other fixed assets: Intangible fixed assets</v>
      </c>
    </row>
    <row r="673" spans="1:16">
      <c r="A673" s="278"/>
      <c r="D673" s="729">
        <v>912</v>
      </c>
      <c r="E673" s="173" t="s">
        <v>557</v>
      </c>
      <c r="L673" s="425" t="str">
        <f t="shared" si="59"/>
        <v>A912</v>
      </c>
      <c r="M673" s="173" t="str">
        <f t="shared" si="56"/>
        <v xml:space="preserve">A912:  Other Flows - Inventories </v>
      </c>
      <c r="N673" s="425" t="str">
        <f t="shared" si="60"/>
        <v>C912</v>
      </c>
      <c r="O673" s="173" t="str">
        <f t="shared" si="61"/>
        <v xml:space="preserve">C912:  Other Flows - Inventories </v>
      </c>
      <c r="P673" s="173" t="str">
        <f t="shared" si="62"/>
        <v>912: Other Flows - Inventories</v>
      </c>
    </row>
    <row r="674" spans="1:16">
      <c r="A674" s="278"/>
      <c r="D674" s="737">
        <v>9121</v>
      </c>
      <c r="E674" s="228" t="s">
        <v>1846</v>
      </c>
      <c r="F674" s="537"/>
      <c r="G674" s="537"/>
      <c r="H674" s="541"/>
      <c r="I674" s="541"/>
      <c r="K674" s="537"/>
      <c r="L674" s="431" t="str">
        <f t="shared" si="59"/>
        <v>A9121</v>
      </c>
      <c r="M674" s="228" t="str">
        <f t="shared" si="56"/>
        <v>A9121:  Other Flows - Inventories: Strategic stocks</v>
      </c>
      <c r="N674" s="431" t="str">
        <f t="shared" si="60"/>
        <v>C9121</v>
      </c>
      <c r="O674" s="228" t="str">
        <f t="shared" si="61"/>
        <v>C9121:  Other Flows - Inventories: Strategic stocks</v>
      </c>
      <c r="P674" s="228" t="str">
        <f t="shared" si="62"/>
        <v>9121: Other Flows - Inventories: Strategic stocks</v>
      </c>
    </row>
    <row r="675" spans="1:16">
      <c r="A675" s="278"/>
      <c r="D675" s="737">
        <v>9122</v>
      </c>
      <c r="E675" s="540" t="s">
        <v>1847</v>
      </c>
      <c r="F675" s="537"/>
      <c r="G675" s="537"/>
      <c r="H675" s="541"/>
      <c r="I675" s="541"/>
      <c r="K675" s="537"/>
      <c r="L675" s="542" t="str">
        <f t="shared" si="59"/>
        <v>A9122</v>
      </c>
      <c r="M675" s="540" t="str">
        <f t="shared" si="56"/>
        <v>A9122:  Other Flows - Inventories: Other inventories</v>
      </c>
      <c r="N675" s="542" t="str">
        <f t="shared" si="60"/>
        <v>C9122</v>
      </c>
      <c r="O675" s="540" t="str">
        <f t="shared" si="61"/>
        <v>C9122:  Other Flows - Inventories: Other inventories</v>
      </c>
      <c r="P675" s="540" t="str">
        <f t="shared" si="62"/>
        <v>9122: Other Flows - Inventories: Other inventories</v>
      </c>
    </row>
    <row r="676" spans="1:16">
      <c r="A676" s="278"/>
      <c r="D676" s="736">
        <v>91221</v>
      </c>
      <c r="E676" s="540" t="s">
        <v>1848</v>
      </c>
      <c r="F676" s="550"/>
      <c r="G676" s="550"/>
      <c r="H676" s="551"/>
      <c r="I676" s="551"/>
      <c r="K676" s="550"/>
      <c r="L676" s="542" t="str">
        <f t="shared" si="59"/>
        <v>A91221</v>
      </c>
      <c r="M676" s="540" t="str">
        <f t="shared" si="56"/>
        <v>A91221:  Other Flows - Inventories: Other inventories: Materials and supplies</v>
      </c>
      <c r="N676" s="542" t="str">
        <f t="shared" si="60"/>
        <v>C91221</v>
      </c>
      <c r="O676" s="540" t="str">
        <f t="shared" si="61"/>
        <v>C91221:  Other Flows - Inventories: Other inventories: Materials and supplies</v>
      </c>
      <c r="P676" s="540" t="str">
        <f t="shared" si="62"/>
        <v>91221: Other Flows - Inventories: Other inventories: Materials and supplies</v>
      </c>
    </row>
    <row r="677" spans="1:16">
      <c r="A677" s="278"/>
      <c r="D677" s="736">
        <v>91222</v>
      </c>
      <c r="E677" s="540" t="s">
        <v>1849</v>
      </c>
      <c r="F677" s="550"/>
      <c r="G677" s="550"/>
      <c r="H677" s="551"/>
      <c r="I677" s="551"/>
      <c r="K677" s="550"/>
      <c r="L677" s="542" t="str">
        <f t="shared" si="59"/>
        <v>A91222</v>
      </c>
      <c r="M677" s="540" t="str">
        <f t="shared" si="56"/>
        <v>A91222:  Other Flows - Inventories: Other inventories: Work in progress</v>
      </c>
      <c r="N677" s="542" t="str">
        <f t="shared" si="60"/>
        <v>C91222</v>
      </c>
      <c r="O677" s="540" t="str">
        <f t="shared" si="61"/>
        <v>C91222:  Other Flows - Inventories: Other inventories: Work in progress</v>
      </c>
      <c r="P677" s="540" t="str">
        <f t="shared" si="62"/>
        <v>91222: Other Flows - Inventories: Other inventories: Work in progress</v>
      </c>
    </row>
    <row r="678" spans="1:16">
      <c r="A678" s="279"/>
      <c r="D678" s="736">
        <v>91223</v>
      </c>
      <c r="E678" s="540" t="s">
        <v>1850</v>
      </c>
      <c r="F678" s="550"/>
      <c r="G678" s="550"/>
      <c r="H678" s="551"/>
      <c r="I678" s="551"/>
      <c r="K678" s="550"/>
      <c r="L678" s="542" t="str">
        <f t="shared" si="59"/>
        <v>A91223</v>
      </c>
      <c r="M678" s="540" t="str">
        <f t="shared" si="56"/>
        <v>A91223:  Other Flows - Inventories: Other inventories: Finished goods</v>
      </c>
      <c r="N678" s="542" t="str">
        <f t="shared" si="60"/>
        <v>C91223</v>
      </c>
      <c r="O678" s="540" t="str">
        <f t="shared" si="61"/>
        <v>C91223:  Other Flows - Inventories: Other inventories: Finished goods</v>
      </c>
      <c r="P678" s="540" t="str">
        <f t="shared" si="62"/>
        <v>91223: Other Flows - Inventories: Other inventories: Finished goods</v>
      </c>
    </row>
    <row r="679" spans="1:16">
      <c r="A679" s="278"/>
      <c r="D679" s="736">
        <v>91224</v>
      </c>
      <c r="E679" s="540" t="s">
        <v>1851</v>
      </c>
      <c r="F679" s="550"/>
      <c r="G679" s="550"/>
      <c r="H679" s="551"/>
      <c r="I679" s="551"/>
      <c r="K679" s="550"/>
      <c r="L679" s="542" t="str">
        <f t="shared" si="59"/>
        <v>A91224</v>
      </c>
      <c r="M679" s="540" t="str">
        <f t="shared" si="56"/>
        <v>A91224:  Other Flows - Inventories: Other inventories: Goods for resale</v>
      </c>
      <c r="N679" s="542" t="str">
        <f t="shared" si="60"/>
        <v>C91224</v>
      </c>
      <c r="O679" s="540" t="str">
        <f t="shared" si="61"/>
        <v>C91224:  Other Flows - Inventories: Other inventories: Goods for resale</v>
      </c>
      <c r="P679" s="540" t="str">
        <f t="shared" si="62"/>
        <v>91224: Other Flows - Inventories: Other inventories: Goods for resale</v>
      </c>
    </row>
    <row r="680" spans="1:16">
      <c r="A680" s="278"/>
      <c r="D680" s="729">
        <v>913</v>
      </c>
      <c r="E680" s="173" t="s">
        <v>558</v>
      </c>
      <c r="L680" s="425" t="str">
        <f t="shared" si="59"/>
        <v>A913</v>
      </c>
      <c r="M680" s="173" t="str">
        <f t="shared" si="56"/>
        <v xml:space="preserve">A913:  Other Flows - Valuables </v>
      </c>
      <c r="N680" s="425" t="str">
        <f t="shared" si="60"/>
        <v>C913</v>
      </c>
      <c r="O680" s="173" t="str">
        <f t="shared" si="61"/>
        <v xml:space="preserve">C913:  Other Flows - Valuables </v>
      </c>
      <c r="P680" s="173" t="str">
        <f t="shared" si="62"/>
        <v>913: Other Flows - Valuables</v>
      </c>
    </row>
    <row r="681" spans="1:16">
      <c r="A681" s="278"/>
      <c r="D681" s="729">
        <v>914</v>
      </c>
      <c r="E681" s="173" t="s">
        <v>559</v>
      </c>
      <c r="L681" s="425" t="str">
        <f t="shared" si="59"/>
        <v>A914</v>
      </c>
      <c r="M681" s="173" t="str">
        <f t="shared" si="56"/>
        <v>A914:  Other Flows - Nonfinancial assets : Nonproduced assets [5141 + 5142 + 5143 + 5144]</v>
      </c>
      <c r="N681" s="425" t="str">
        <f t="shared" si="60"/>
        <v>C914</v>
      </c>
      <c r="O681" s="173" t="str">
        <f t="shared" si="61"/>
        <v>C914:  Other Flows - Nonfinancial assets : Nonproduced assets [5141 + 5142 + 5143 + 5144]</v>
      </c>
      <c r="P681" s="173" t="str">
        <f t="shared" si="62"/>
        <v>914: Other Flows - Nonfinancial assets : Nonproduced assets [5141 + 5142 + 5143 + 5144]</v>
      </c>
    </row>
    <row r="682" spans="1:16">
      <c r="A682" s="278"/>
      <c r="D682" s="730">
        <v>9141</v>
      </c>
      <c r="E682" s="179" t="s">
        <v>560</v>
      </c>
      <c r="L682" s="426" t="str">
        <f t="shared" si="59"/>
        <v>A9141</v>
      </c>
      <c r="M682" s="179" t="str">
        <f t="shared" si="56"/>
        <v xml:space="preserve">A9141:  Other Flows - Nonfinancial assets : Nonproduced assets:  Land </v>
      </c>
      <c r="N682" s="426" t="str">
        <f t="shared" si="60"/>
        <v>C9141</v>
      </c>
      <c r="O682" s="179" t="str">
        <f t="shared" si="61"/>
        <v xml:space="preserve">C9141:  Other Flows - Nonfinancial assets : Nonproduced assets:  Land </v>
      </c>
      <c r="P682" s="179" t="str">
        <f t="shared" si="62"/>
        <v>9141: Other Flows - Nonfinancial assets : Nonproduced assets: Land</v>
      </c>
    </row>
    <row r="683" spans="1:16">
      <c r="A683" s="278"/>
      <c r="D683" s="730">
        <v>9142</v>
      </c>
      <c r="E683" s="179" t="s">
        <v>561</v>
      </c>
      <c r="L683" s="426" t="str">
        <f t="shared" si="59"/>
        <v>A9142</v>
      </c>
      <c r="M683" s="179" t="str">
        <f t="shared" si="56"/>
        <v xml:space="preserve">A9142:  Other Flows - Nonfinancial assets : Nonproduced assets:  Subsoil assets </v>
      </c>
      <c r="N683" s="426" t="str">
        <f t="shared" si="60"/>
        <v>C9142</v>
      </c>
      <c r="O683" s="179" t="str">
        <f t="shared" si="61"/>
        <v xml:space="preserve">C9142:  Other Flows - Nonfinancial assets : Nonproduced assets:  Subsoil assets </v>
      </c>
      <c r="P683" s="179" t="str">
        <f t="shared" si="62"/>
        <v>9142: Other Flows - Nonfinancial assets : Nonproduced assets: Subsoil assets</v>
      </c>
    </row>
    <row r="684" spans="1:16">
      <c r="A684" s="278"/>
      <c r="D684" s="730">
        <v>9143</v>
      </c>
      <c r="E684" s="179" t="s">
        <v>562</v>
      </c>
      <c r="L684" s="426" t="str">
        <f t="shared" si="59"/>
        <v>A9143</v>
      </c>
      <c r="M684" s="179" t="str">
        <f t="shared" si="56"/>
        <v xml:space="preserve">A9143:  Other Flows - Nonfinancial assets : Nonproduced assets:  Other naturally occurring assets </v>
      </c>
      <c r="N684" s="426" t="str">
        <f t="shared" si="60"/>
        <v>C9143</v>
      </c>
      <c r="O684" s="179" t="str">
        <f t="shared" si="61"/>
        <v xml:space="preserve">C9143:  Other Flows - Nonfinancial assets : Nonproduced assets:  Other naturally occurring assets </v>
      </c>
      <c r="P684" s="179" t="str">
        <f t="shared" si="62"/>
        <v>9143: Other Flows - Nonfinancial assets : Nonproduced assets: Other naturally occurring assets</v>
      </c>
    </row>
    <row r="685" spans="1:16">
      <c r="A685" s="278"/>
      <c r="D685" s="730">
        <v>9144</v>
      </c>
      <c r="E685" s="179" t="s">
        <v>563</v>
      </c>
      <c r="L685" s="426" t="str">
        <f t="shared" si="59"/>
        <v>A9144</v>
      </c>
      <c r="M685" s="179" t="str">
        <f t="shared" si="56"/>
        <v xml:space="preserve">A9144:  Other Flows - Nonfinancial assets : Nonproduced assets:  Intangible nonproduced assets </v>
      </c>
      <c r="N685" s="426" t="str">
        <f t="shared" si="60"/>
        <v>C9144</v>
      </c>
      <c r="O685" s="179" t="str">
        <f t="shared" si="61"/>
        <v xml:space="preserve">C9144:  Other Flows - Nonfinancial assets : Nonproduced assets:  Intangible nonproduced assets </v>
      </c>
      <c r="P685" s="179" t="str">
        <f t="shared" si="62"/>
        <v>9144: Other Flows - Nonfinancial assets : Nonproduced assets: Intangible nonproduced assets</v>
      </c>
    </row>
    <row r="686" spans="1:16">
      <c r="A686" s="279"/>
      <c r="D686" s="728">
        <v>92</v>
      </c>
      <c r="E686" s="197" t="s">
        <v>0</v>
      </c>
      <c r="L686" s="427" t="str">
        <f t="shared" si="59"/>
        <v>A92</v>
      </c>
      <c r="M686" s="200" t="str">
        <f t="shared" si="56"/>
        <v xml:space="preserve">A92:  Other Flows - Financial assets [521+522+523] </v>
      </c>
      <c r="N686" s="427" t="str">
        <f t="shared" si="60"/>
        <v>C92</v>
      </c>
      <c r="O686" s="200" t="str">
        <f t="shared" si="61"/>
        <v xml:space="preserve">C92:  Other Flows - Financial assets [521+522+523] </v>
      </c>
      <c r="P686" s="200" t="str">
        <f t="shared" si="62"/>
        <v>92: Other Flows - Financial assets [521+522+523]</v>
      </c>
    </row>
    <row r="687" spans="1:16">
      <c r="A687" s="280"/>
      <c r="D687" s="738">
        <v>9201</v>
      </c>
      <c r="E687" s="224" t="s">
        <v>24</v>
      </c>
      <c r="L687" s="430" t="str">
        <f t="shared" si="59"/>
        <v>A9201</v>
      </c>
      <c r="M687" s="224" t="str">
        <f t="shared" si="56"/>
        <v xml:space="preserve">A9201:  Other Flows - Financial assets:  Monetary gold and SDRs </v>
      </c>
      <c r="N687" s="430" t="str">
        <f t="shared" si="60"/>
        <v>C9201</v>
      </c>
      <c r="O687" s="224" t="str">
        <f t="shared" si="61"/>
        <v xml:space="preserve">C9201:  Other Flows - Financial assets:  Monetary gold and SDRs </v>
      </c>
      <c r="P687" s="224" t="str">
        <f t="shared" si="62"/>
        <v>9201: Other Flows - Financial assets: Monetary gold and SDRs</v>
      </c>
    </row>
    <row r="688" spans="1:16">
      <c r="A688" s="278"/>
      <c r="D688" s="738">
        <v>9202</v>
      </c>
      <c r="E688" s="224" t="s">
        <v>1</v>
      </c>
      <c r="L688" s="430" t="str">
        <f t="shared" si="59"/>
        <v>A9202</v>
      </c>
      <c r="M688" s="224" t="str">
        <f t="shared" si="56"/>
        <v xml:space="preserve">A9202:  Other Flows - Financial assets:  Currency and deposits [5212+5222] </v>
      </c>
      <c r="N688" s="430" t="str">
        <f t="shared" si="60"/>
        <v>C9202</v>
      </c>
      <c r="O688" s="224" t="str">
        <f t="shared" si="61"/>
        <v xml:space="preserve">C9202:  Other Flows - Financial assets:  Currency and deposits [5212+5222] </v>
      </c>
      <c r="P688" s="224" t="str">
        <f t="shared" si="62"/>
        <v>9202: Other Flows - Financial assets: Currency and deposits [5212+5222]</v>
      </c>
    </row>
    <row r="689" spans="1:16">
      <c r="A689" s="278"/>
      <c r="D689" s="738">
        <v>9203</v>
      </c>
      <c r="E689" s="224" t="s">
        <v>2</v>
      </c>
      <c r="L689" s="430" t="str">
        <f t="shared" si="59"/>
        <v>A9203</v>
      </c>
      <c r="M689" s="224" t="str">
        <f t="shared" si="56"/>
        <v xml:space="preserve">A9203:  Other Flows - Financial assets:  Securities other than shares [5213+5223] </v>
      </c>
      <c r="N689" s="430" t="str">
        <f t="shared" si="60"/>
        <v>C9203</v>
      </c>
      <c r="O689" s="224" t="str">
        <f t="shared" si="61"/>
        <v xml:space="preserve">C9203:  Other Flows - Financial assets:  Securities other than shares [5213+5223] </v>
      </c>
      <c r="P689" s="224" t="str">
        <f t="shared" si="62"/>
        <v>9203: Other Flows - Financial assets: Securities other than shares [5213+5223]</v>
      </c>
    </row>
    <row r="690" spans="1:16">
      <c r="A690" s="278"/>
      <c r="D690" s="738">
        <v>9204</v>
      </c>
      <c r="E690" s="224" t="s">
        <v>3</v>
      </c>
      <c r="L690" s="430" t="str">
        <f t="shared" si="59"/>
        <v>A9204</v>
      </c>
      <c r="M690" s="224" t="str">
        <f t="shared" si="56"/>
        <v xml:space="preserve">A9204:  Other Flows - Financial assets:  Loans [5214+5224] </v>
      </c>
      <c r="N690" s="430" t="str">
        <f t="shared" si="60"/>
        <v>C9204</v>
      </c>
      <c r="O690" s="224" t="str">
        <f t="shared" si="61"/>
        <v xml:space="preserve">C9204:  Other Flows - Financial assets:  Loans [5214+5224] </v>
      </c>
      <c r="P690" s="224" t="str">
        <f t="shared" si="62"/>
        <v>9204: Other Flows - Financial assets: Loans [5214+5224]</v>
      </c>
    </row>
    <row r="691" spans="1:16">
      <c r="A691" s="278"/>
      <c r="D691" s="738">
        <v>9205</v>
      </c>
      <c r="E691" s="224" t="s">
        <v>4</v>
      </c>
      <c r="L691" s="430" t="str">
        <f t="shared" si="59"/>
        <v>A9205</v>
      </c>
      <c r="M691" s="224" t="str">
        <f t="shared" si="56"/>
        <v xml:space="preserve">A9205:  Other Flows - Financial assets:  Shares and other equity [5215+5225] </v>
      </c>
      <c r="N691" s="430" t="str">
        <f t="shared" si="60"/>
        <v>C9205</v>
      </c>
      <c r="O691" s="224" t="str">
        <f t="shared" si="61"/>
        <v xml:space="preserve">C9205:  Other Flows - Financial assets:  Shares and other equity [5215+5225] </v>
      </c>
      <c r="P691" s="224" t="str">
        <f t="shared" si="62"/>
        <v>9205: Other Flows - Financial assets: Shares and other equity [5215+5225]</v>
      </c>
    </row>
    <row r="692" spans="1:16">
      <c r="A692" s="280"/>
      <c r="D692" s="738">
        <v>9206</v>
      </c>
      <c r="E692" s="224" t="s">
        <v>5</v>
      </c>
      <c r="L692" s="430" t="str">
        <f t="shared" si="59"/>
        <v>A9206</v>
      </c>
      <c r="M692" s="224" t="str">
        <f t="shared" si="56"/>
        <v xml:space="preserve">A9206:  Other Flows - Financial assets:  Insurance technical reserves [5216+5226] </v>
      </c>
      <c r="N692" s="430" t="str">
        <f t="shared" si="60"/>
        <v>C9206</v>
      </c>
      <c r="O692" s="224" t="str">
        <f t="shared" si="61"/>
        <v xml:space="preserve">C9206:  Other Flows - Financial assets:  Insurance technical reserves [5216+5226] </v>
      </c>
      <c r="P692" s="224" t="str">
        <f t="shared" si="62"/>
        <v>9206: Other Flows - Financial assets: Insurance technical reserves [5216+5226]</v>
      </c>
    </row>
    <row r="693" spans="1:16">
      <c r="A693" s="278"/>
      <c r="D693" s="738">
        <v>9207</v>
      </c>
      <c r="E693" s="224" t="s">
        <v>6</v>
      </c>
      <c r="L693" s="430" t="str">
        <f t="shared" si="59"/>
        <v>A9207</v>
      </c>
      <c r="M693" s="224" t="str">
        <f t="shared" ref="M693:M738" si="63">L693&amp;":  "&amp;E693</f>
        <v xml:space="preserve">A9207:  Other Flows - Financial assets:  Financial derivatives [5217+5227] </v>
      </c>
      <c r="N693" s="430" t="str">
        <f t="shared" si="60"/>
        <v>C9207</v>
      </c>
      <c r="O693" s="224" t="str">
        <f t="shared" si="61"/>
        <v xml:space="preserve">C9207:  Other Flows - Financial assets:  Financial derivatives [5217+5227] </v>
      </c>
      <c r="P693" s="224" t="str">
        <f t="shared" si="62"/>
        <v>9207: Other Flows - Financial assets: Financial derivatives [5217+5227]</v>
      </c>
    </row>
    <row r="694" spans="1:16">
      <c r="A694" s="278"/>
      <c r="D694" s="738">
        <v>9208</v>
      </c>
      <c r="E694" s="224" t="s">
        <v>7</v>
      </c>
      <c r="L694" s="430" t="str">
        <f t="shared" si="59"/>
        <v>A9208</v>
      </c>
      <c r="M694" s="224" t="str">
        <f t="shared" si="63"/>
        <v xml:space="preserve">A9208:  Other Flows - Financial assets:  Other accounts receivable [5218+5228] </v>
      </c>
      <c r="N694" s="430" t="str">
        <f t="shared" si="60"/>
        <v>C9208</v>
      </c>
      <c r="O694" s="224" t="str">
        <f t="shared" si="61"/>
        <v xml:space="preserve">C9208:  Other Flows - Financial assets:  Other accounts receivable [5218+5228] </v>
      </c>
      <c r="P694" s="224" t="str">
        <f t="shared" si="62"/>
        <v>9208: Other Flows - Financial assets: Other accounts receivable [5218+5228]</v>
      </c>
    </row>
    <row r="695" spans="1:16">
      <c r="A695" s="278"/>
      <c r="D695" s="729">
        <v>921</v>
      </c>
      <c r="E695" s="173" t="s">
        <v>8</v>
      </c>
      <c r="L695" s="425" t="str">
        <f t="shared" si="59"/>
        <v>A921</v>
      </c>
      <c r="M695" s="173" t="str">
        <f t="shared" si="63"/>
        <v>A921:  Other Flows - Financial assets:  Domestic  [5212 + 5213 + 5214 + 5215 + 5216+ 5217 + 5218]</v>
      </c>
      <c r="N695" s="425" t="str">
        <f t="shared" si="60"/>
        <v>C921</v>
      </c>
      <c r="O695" s="173" t="str">
        <f t="shared" si="61"/>
        <v>C921:  Other Flows - Financial assets:  Domestic  [5212 + 5213 + 5214 + 5215 + 5216+ 5217 + 5218]</v>
      </c>
      <c r="P695" s="173" t="str">
        <f t="shared" si="62"/>
        <v>921: Other Flows - Financial assets: Domestic [5212 + 5213 + 5214 + 5215 + 5216+ 5217 + 5218]</v>
      </c>
    </row>
    <row r="696" spans="1:16">
      <c r="A696" s="278"/>
      <c r="D696" s="730">
        <v>9212</v>
      </c>
      <c r="E696" s="179" t="s">
        <v>9</v>
      </c>
      <c r="L696" s="426" t="str">
        <f t="shared" si="59"/>
        <v>A9212</v>
      </c>
      <c r="M696" s="179" t="str">
        <f t="shared" si="63"/>
        <v xml:space="preserve">A9212:  Other Flows - Financial assets:  Domestic - Currency and deposits </v>
      </c>
      <c r="N696" s="426" t="str">
        <f t="shared" si="60"/>
        <v>C9212</v>
      </c>
      <c r="O696" s="179" t="str">
        <f t="shared" si="61"/>
        <v xml:space="preserve">C9212:  Other Flows - Financial assets:  Domestic - Currency and deposits </v>
      </c>
      <c r="P696" s="179" t="str">
        <f t="shared" si="62"/>
        <v>9212: Other Flows - Financial assets: Domestic - Currency and deposits</v>
      </c>
    </row>
    <row r="697" spans="1:16">
      <c r="A697" s="279"/>
      <c r="D697" s="730">
        <v>9213</v>
      </c>
      <c r="E697" s="179" t="s">
        <v>10</v>
      </c>
      <c r="L697" s="426" t="str">
        <f t="shared" si="59"/>
        <v>A9213</v>
      </c>
      <c r="M697" s="179" t="str">
        <f t="shared" si="63"/>
        <v xml:space="preserve">A9213:  Other Flows - Financial assets:  Domestic - Securities other than shares </v>
      </c>
      <c r="N697" s="426" t="str">
        <f t="shared" si="60"/>
        <v>C9213</v>
      </c>
      <c r="O697" s="179" t="str">
        <f t="shared" si="61"/>
        <v xml:space="preserve">C9213:  Other Flows - Financial assets:  Domestic - Securities other than shares </v>
      </c>
      <c r="P697" s="179" t="str">
        <f t="shared" si="62"/>
        <v>9213: Other Flows - Financial assets: Domestic - Securities other than shares</v>
      </c>
    </row>
    <row r="698" spans="1:16">
      <c r="A698" s="279"/>
      <c r="D698" s="730">
        <v>9214</v>
      </c>
      <c r="E698" s="179" t="s">
        <v>11</v>
      </c>
      <c r="L698" s="426" t="str">
        <f t="shared" si="59"/>
        <v>A9214</v>
      </c>
      <c r="M698" s="179" t="str">
        <f t="shared" si="63"/>
        <v xml:space="preserve">A9214:  Other Flows - Financial assets:  Domestic - Loans </v>
      </c>
      <c r="N698" s="426" t="str">
        <f t="shared" si="60"/>
        <v>C9214</v>
      </c>
      <c r="O698" s="179" t="str">
        <f t="shared" si="61"/>
        <v xml:space="preserve">C9214:  Other Flows - Financial assets:  Domestic - Loans </v>
      </c>
      <c r="P698" s="179" t="str">
        <f t="shared" si="62"/>
        <v>9214: Other Flows - Financial assets: Domestic - Loans</v>
      </c>
    </row>
    <row r="699" spans="1:16">
      <c r="A699" s="279"/>
      <c r="D699" s="730">
        <v>9215</v>
      </c>
      <c r="E699" s="179" t="s">
        <v>12</v>
      </c>
      <c r="L699" s="426" t="str">
        <f t="shared" si="59"/>
        <v>A9215</v>
      </c>
      <c r="M699" s="179" t="str">
        <f t="shared" si="63"/>
        <v xml:space="preserve">A9215:  Other Flows - Financial assets:  Domestic - Shares and other equity </v>
      </c>
      <c r="N699" s="426" t="str">
        <f t="shared" si="60"/>
        <v>C9215</v>
      </c>
      <c r="O699" s="179" t="str">
        <f t="shared" si="61"/>
        <v xml:space="preserve">C9215:  Other Flows - Financial assets:  Domestic - Shares and other equity </v>
      </c>
      <c r="P699" s="179" t="str">
        <f t="shared" si="62"/>
        <v>9215: Other Flows - Financial assets: Domestic - Shares and other equity</v>
      </c>
    </row>
    <row r="700" spans="1:16">
      <c r="A700" s="278"/>
      <c r="D700" s="730">
        <v>9216</v>
      </c>
      <c r="E700" s="179" t="s">
        <v>13</v>
      </c>
      <c r="L700" s="426" t="str">
        <f t="shared" si="59"/>
        <v>A9216</v>
      </c>
      <c r="M700" s="179" t="str">
        <f t="shared" si="63"/>
        <v xml:space="preserve">A9216:  Other Flows - Financial assets:  Domestic - Insurance technical reserves </v>
      </c>
      <c r="N700" s="426" t="str">
        <f t="shared" si="60"/>
        <v>C9216</v>
      </c>
      <c r="O700" s="179" t="str">
        <f t="shared" si="61"/>
        <v xml:space="preserve">C9216:  Other Flows - Financial assets:  Domestic - Insurance technical reserves </v>
      </c>
      <c r="P700" s="179" t="str">
        <f t="shared" si="62"/>
        <v>9216: Other Flows - Financial assets: Domestic - Insurance technical reserves</v>
      </c>
    </row>
    <row r="701" spans="1:16">
      <c r="A701" s="278"/>
      <c r="D701" s="730">
        <v>9217</v>
      </c>
      <c r="E701" s="179" t="s">
        <v>14</v>
      </c>
      <c r="L701" s="426" t="str">
        <f t="shared" si="59"/>
        <v>A9217</v>
      </c>
      <c r="M701" s="179" t="str">
        <f t="shared" si="63"/>
        <v xml:space="preserve">A9217:  Other Flows - Financial assets:  Domestic - Financial derivatives </v>
      </c>
      <c r="N701" s="426" t="str">
        <f t="shared" si="60"/>
        <v>C9217</v>
      </c>
      <c r="O701" s="179" t="str">
        <f t="shared" si="61"/>
        <v xml:space="preserve">C9217:  Other Flows - Financial assets:  Domestic - Financial derivatives </v>
      </c>
      <c r="P701" s="179" t="str">
        <f t="shared" si="62"/>
        <v>9217: Other Flows - Financial assets: Domestic - Financial derivatives</v>
      </c>
    </row>
    <row r="702" spans="1:16">
      <c r="A702" s="278"/>
      <c r="D702" s="730">
        <v>9218</v>
      </c>
      <c r="E702" s="179" t="s">
        <v>15</v>
      </c>
      <c r="L702" s="426" t="str">
        <f t="shared" si="59"/>
        <v>A9218</v>
      </c>
      <c r="M702" s="179" t="str">
        <f t="shared" si="63"/>
        <v xml:space="preserve">A9218:  Other Flows - Financial assets:  Domestic - Other accounts receivable </v>
      </c>
      <c r="N702" s="426" t="str">
        <f t="shared" si="60"/>
        <v>C9218</v>
      </c>
      <c r="O702" s="179" t="str">
        <f t="shared" si="61"/>
        <v xml:space="preserve">C9218:  Other Flows - Financial assets:  Domestic - Other accounts receivable </v>
      </c>
      <c r="P702" s="179" t="str">
        <f t="shared" si="62"/>
        <v>9218: Other Flows - Financial assets: Domestic - Other accounts receivable</v>
      </c>
    </row>
    <row r="703" spans="1:16">
      <c r="A703" s="278"/>
      <c r="D703" s="729">
        <v>922</v>
      </c>
      <c r="E703" s="173" t="s">
        <v>16</v>
      </c>
      <c r="L703" s="425" t="str">
        <f t="shared" si="59"/>
        <v>A922</v>
      </c>
      <c r="M703" s="173" t="str">
        <f t="shared" si="63"/>
        <v>A922:  Other Flows - Financial assets:  Foreign  [5222 + 5223 + 5224 + 5225 + 5226+ 5227 + 5228]</v>
      </c>
      <c r="N703" s="425" t="str">
        <f t="shared" si="60"/>
        <v>C922</v>
      </c>
      <c r="O703" s="173" t="str">
        <f t="shared" si="61"/>
        <v>C922:  Other Flows - Financial assets:  Foreign  [5222 + 5223 + 5224 + 5225 + 5226+ 5227 + 5228]</v>
      </c>
      <c r="P703" s="173" t="str">
        <f t="shared" si="62"/>
        <v>922: Other Flows - Financial assets: Foreign [5222 + 5223 + 5224 + 5225 + 5226+ 5227 + 5228]</v>
      </c>
    </row>
    <row r="704" spans="1:16">
      <c r="A704" s="278"/>
      <c r="D704" s="730">
        <v>9221</v>
      </c>
      <c r="E704" s="179" t="s">
        <v>2387</v>
      </c>
      <c r="L704" s="426" t="str">
        <f t="shared" si="59"/>
        <v>A9221</v>
      </c>
      <c r="M704" s="179" t="str">
        <f t="shared" si="63"/>
        <v>A9221:  Other Flows - Financial assets:  Foreign  - Monetary gold and SDRs</v>
      </c>
      <c r="N704" s="426" t="str">
        <f t="shared" si="60"/>
        <v>C9221</v>
      </c>
      <c r="O704" s="179" t="str">
        <f t="shared" si="61"/>
        <v>C9221:  Other Flows - Financial assets:  Foreign  - Monetary gold and SDRs</v>
      </c>
      <c r="P704" s="179" t="str">
        <f t="shared" si="62"/>
        <v>9221: Other Flows - Financial assets: Foreign - Monetary gold and SDRs</v>
      </c>
    </row>
    <row r="705" spans="1:17">
      <c r="A705" s="280"/>
      <c r="D705" s="730">
        <v>9222</v>
      </c>
      <c r="E705" s="179" t="s">
        <v>17</v>
      </c>
      <c r="L705" s="426" t="str">
        <f t="shared" si="59"/>
        <v>A9222</v>
      </c>
      <c r="M705" s="179" t="str">
        <f t="shared" si="63"/>
        <v xml:space="preserve">A9222:  Other Flows - Financial assets:  Foreign  - Currency and deposits </v>
      </c>
      <c r="N705" s="426" t="str">
        <f t="shared" si="60"/>
        <v>C9222</v>
      </c>
      <c r="O705" s="179" t="str">
        <f t="shared" si="61"/>
        <v xml:space="preserve">C9222:  Other Flows - Financial assets:  Foreign  - Currency and deposits </v>
      </c>
      <c r="P705" s="179" t="str">
        <f t="shared" si="62"/>
        <v>9222: Other Flows - Financial assets: Foreign - Currency and deposits</v>
      </c>
    </row>
    <row r="706" spans="1:17">
      <c r="A706" s="278"/>
      <c r="D706" s="730">
        <v>9223</v>
      </c>
      <c r="E706" s="179" t="s">
        <v>18</v>
      </c>
      <c r="L706" s="426" t="str">
        <f t="shared" si="59"/>
        <v>A9223</v>
      </c>
      <c r="M706" s="179" t="str">
        <f t="shared" si="63"/>
        <v xml:space="preserve">A9223:  Other Flows - Financial assets:  Foreign  - Securities other than shares </v>
      </c>
      <c r="N706" s="426" t="str">
        <f t="shared" si="60"/>
        <v>C9223</v>
      </c>
      <c r="O706" s="179" t="str">
        <f t="shared" si="61"/>
        <v xml:space="preserve">C9223:  Other Flows - Financial assets:  Foreign  - Securities other than shares </v>
      </c>
      <c r="P706" s="179" t="str">
        <f t="shared" si="62"/>
        <v>9223: Other Flows - Financial assets: Foreign - Securities other than shares</v>
      </c>
    </row>
    <row r="707" spans="1:17">
      <c r="A707" s="278"/>
      <c r="D707" s="730">
        <v>9224</v>
      </c>
      <c r="E707" s="179" t="s">
        <v>19</v>
      </c>
      <c r="L707" s="426" t="str">
        <f t="shared" si="59"/>
        <v>A9224</v>
      </c>
      <c r="M707" s="179" t="str">
        <f t="shared" si="63"/>
        <v xml:space="preserve">A9224:  Other Flows - Financial assets:  Foreign  - Loans </v>
      </c>
      <c r="N707" s="426" t="str">
        <f t="shared" si="60"/>
        <v>C9224</v>
      </c>
      <c r="O707" s="179" t="str">
        <f t="shared" si="61"/>
        <v xml:space="preserve">C9224:  Other Flows - Financial assets:  Foreign  - Loans </v>
      </c>
      <c r="P707" s="179" t="str">
        <f t="shared" si="62"/>
        <v>9224: Other Flows - Financial assets: Foreign - Loans</v>
      </c>
    </row>
    <row r="708" spans="1:17">
      <c r="A708" s="278"/>
      <c r="D708" s="730">
        <v>9225</v>
      </c>
      <c r="E708" s="179" t="s">
        <v>20</v>
      </c>
      <c r="L708" s="426" t="str">
        <f t="shared" si="59"/>
        <v>A9225</v>
      </c>
      <c r="M708" s="179" t="str">
        <f t="shared" si="63"/>
        <v xml:space="preserve">A9225:  Other Flows - Financial assets:  Foreign  - Shares and other equity </v>
      </c>
      <c r="N708" s="426" t="str">
        <f t="shared" si="60"/>
        <v>C9225</v>
      </c>
      <c r="O708" s="179" t="str">
        <f t="shared" si="61"/>
        <v xml:space="preserve">C9225:  Other Flows - Financial assets:  Foreign  - Shares and other equity </v>
      </c>
      <c r="P708" s="179" t="str">
        <f t="shared" si="62"/>
        <v>9225: Other Flows - Financial assets: Foreign - Shares and other equity</v>
      </c>
    </row>
    <row r="709" spans="1:17">
      <c r="A709" s="278"/>
      <c r="D709" s="730">
        <v>9226</v>
      </c>
      <c r="E709" s="179" t="s">
        <v>21</v>
      </c>
      <c r="L709" s="426" t="str">
        <f t="shared" si="59"/>
        <v>A9226</v>
      </c>
      <c r="M709" s="179" t="str">
        <f t="shared" si="63"/>
        <v xml:space="preserve">A9226:  Other Flows - Financial assets:  Foreign  - Insurance technical reserves </v>
      </c>
      <c r="N709" s="426" t="str">
        <f t="shared" si="60"/>
        <v>C9226</v>
      </c>
      <c r="O709" s="179" t="str">
        <f t="shared" si="61"/>
        <v xml:space="preserve">C9226:  Other Flows - Financial assets:  Foreign  - Insurance technical reserves </v>
      </c>
      <c r="P709" s="179" t="str">
        <f t="shared" si="62"/>
        <v>9226: Other Flows - Financial assets: Foreign - Insurance technical reserves</v>
      </c>
    </row>
    <row r="710" spans="1:17">
      <c r="A710" s="278"/>
      <c r="D710" s="730">
        <v>9227</v>
      </c>
      <c r="E710" s="179" t="s">
        <v>22</v>
      </c>
      <c r="L710" s="426" t="str">
        <f t="shared" si="59"/>
        <v>A9227</v>
      </c>
      <c r="M710" s="179" t="str">
        <f t="shared" si="63"/>
        <v xml:space="preserve">A9227:  Other Flows - Financial assets:  Foreign  - Financial derivatives </v>
      </c>
      <c r="N710" s="426" t="str">
        <f t="shared" si="60"/>
        <v>C9227</v>
      </c>
      <c r="O710" s="179" t="str">
        <f t="shared" si="61"/>
        <v xml:space="preserve">C9227:  Other Flows - Financial assets:  Foreign  - Financial derivatives </v>
      </c>
      <c r="P710" s="179" t="str">
        <f t="shared" si="62"/>
        <v>9227: Other Flows - Financial assets: Foreign - Financial derivatives</v>
      </c>
    </row>
    <row r="711" spans="1:17">
      <c r="A711" s="280"/>
      <c r="D711" s="730">
        <v>9228</v>
      </c>
      <c r="E711" s="179" t="s">
        <v>23</v>
      </c>
      <c r="L711" s="426" t="str">
        <f t="shared" si="59"/>
        <v>A9228</v>
      </c>
      <c r="M711" s="179" t="str">
        <f t="shared" si="63"/>
        <v xml:space="preserve">A9228:  Other Flows - Financial assets:  Foreign  - Other accounts receivable </v>
      </c>
      <c r="N711" s="426" t="str">
        <f t="shared" si="60"/>
        <v>C9228</v>
      </c>
      <c r="O711" s="179" t="str">
        <f t="shared" si="61"/>
        <v xml:space="preserve">C9228:  Other Flows - Financial assets:  Foreign  - Other accounts receivable </v>
      </c>
      <c r="P711" s="179" t="str">
        <f t="shared" si="62"/>
        <v>9228: Other Flows - Financial assets: Foreign - Other accounts receivable</v>
      </c>
    </row>
    <row r="712" spans="1:17">
      <c r="A712" s="278"/>
      <c r="D712" s="728">
        <v>93</v>
      </c>
      <c r="E712" s="197" t="s">
        <v>25</v>
      </c>
      <c r="L712" s="427" t="str">
        <f t="shared" si="59"/>
        <v>A93</v>
      </c>
      <c r="M712" s="200" t="str">
        <f t="shared" si="63"/>
        <v xml:space="preserve">A93:  Other Flows - Liabilities [531+532] </v>
      </c>
      <c r="N712" s="427" t="str">
        <f t="shared" si="60"/>
        <v>C93</v>
      </c>
      <c r="O712" s="200" t="str">
        <f t="shared" si="61"/>
        <v xml:space="preserve">C93:  Other Flows - Liabilities [531+532] </v>
      </c>
      <c r="P712" s="200" t="str">
        <f t="shared" si="62"/>
        <v>93: Other Flows - Liabilities [531+532]</v>
      </c>
    </row>
    <row r="713" spans="1:17">
      <c r="A713" s="278"/>
      <c r="D713" s="738">
        <v>9301</v>
      </c>
      <c r="E713" s="224" t="s">
        <v>2388</v>
      </c>
      <c r="L713" s="430" t="str">
        <f t="shared" si="59"/>
        <v>A9301</v>
      </c>
      <c r="M713" s="224" t="str">
        <f t="shared" si="63"/>
        <v>A9301:  Other Flows - Liabilities:  Special Drawing Rights (SDRs)</v>
      </c>
      <c r="N713" s="430" t="str">
        <f t="shared" si="60"/>
        <v>C9301</v>
      </c>
      <c r="O713" s="224" t="str">
        <f t="shared" si="61"/>
        <v>C9301:  Other Flows - Liabilities:  Special Drawing Rights (SDRs)</v>
      </c>
      <c r="P713" s="224" t="str">
        <f t="shared" si="62"/>
        <v>9301: Other Flows - Liabilities: Special Drawing Rights (SDRs)</v>
      </c>
    </row>
    <row r="714" spans="1:17">
      <c r="A714" s="278"/>
      <c r="D714" s="738">
        <v>9302</v>
      </c>
      <c r="E714" s="224" t="s">
        <v>26</v>
      </c>
      <c r="L714" s="430" t="str">
        <f t="shared" si="59"/>
        <v>A9302</v>
      </c>
      <c r="M714" s="224" t="str">
        <f t="shared" si="63"/>
        <v xml:space="preserve">A9302:  Other Flows - Liabilities:  Currency and deposits [5312+5322] </v>
      </c>
      <c r="N714" s="430" t="str">
        <f t="shared" si="60"/>
        <v>C9302</v>
      </c>
      <c r="O714" s="224" t="str">
        <f t="shared" si="61"/>
        <v xml:space="preserve">C9302:  Other Flows - Liabilities:  Currency and deposits [5312+5322] </v>
      </c>
      <c r="P714" s="224" t="str">
        <f t="shared" si="62"/>
        <v>9302: Other Flows - Liabilities: Currency and deposits [5312+5322]</v>
      </c>
    </row>
    <row r="715" spans="1:17">
      <c r="A715" s="278"/>
      <c r="D715" s="738">
        <v>9303</v>
      </c>
      <c r="E715" s="224" t="s">
        <v>27</v>
      </c>
      <c r="L715" s="430" t="str">
        <f t="shared" si="59"/>
        <v>A9303</v>
      </c>
      <c r="M715" s="224" t="str">
        <f t="shared" si="63"/>
        <v xml:space="preserve">A9303:  Other Flows - Liabilities:  Securities other than shares [5313+5323] </v>
      </c>
      <c r="N715" s="430" t="str">
        <f t="shared" si="60"/>
        <v>C9303</v>
      </c>
      <c r="O715" s="224" t="str">
        <f t="shared" si="61"/>
        <v xml:space="preserve">C9303:  Other Flows - Liabilities:  Securities other than shares [5313+5323] </v>
      </c>
      <c r="P715" s="224" t="str">
        <f t="shared" si="62"/>
        <v>9303: Other Flows - Liabilities: Securities other than shares [5313+5323]</v>
      </c>
    </row>
    <row r="716" spans="1:17">
      <c r="A716" s="278"/>
      <c r="D716" s="738">
        <v>9304</v>
      </c>
      <c r="E716" s="224" t="s">
        <v>28</v>
      </c>
      <c r="L716" s="430" t="str">
        <f t="shared" si="59"/>
        <v>A9304</v>
      </c>
      <c r="M716" s="224" t="str">
        <f t="shared" si="63"/>
        <v xml:space="preserve">A9304:  Other Flows - Liabilities:  Loans [5314+5324] </v>
      </c>
      <c r="N716" s="430" t="str">
        <f t="shared" si="60"/>
        <v>C9304</v>
      </c>
      <c r="O716" s="224" t="str">
        <f t="shared" si="61"/>
        <v xml:space="preserve">C9304:  Other Flows - Liabilities:  Loans [5314+5324] </v>
      </c>
      <c r="P716" s="224" t="str">
        <f t="shared" si="62"/>
        <v>9304: Other Flows - Liabilities: Loans [5314+5324]</v>
      </c>
    </row>
    <row r="717" spans="1:17">
      <c r="A717" s="280"/>
      <c r="D717" s="738">
        <v>9305</v>
      </c>
      <c r="E717" s="224" t="s">
        <v>29</v>
      </c>
      <c r="L717" s="430" t="str">
        <f t="shared" si="59"/>
        <v>A9305</v>
      </c>
      <c r="M717" s="224" t="str">
        <f t="shared" si="63"/>
        <v xml:space="preserve">A9305:  Other Flows - Liabilities:  Shares and other equity [5315+5325] </v>
      </c>
      <c r="N717" s="430" t="str">
        <f t="shared" si="60"/>
        <v>C9305</v>
      </c>
      <c r="O717" s="224" t="str">
        <f t="shared" si="61"/>
        <v xml:space="preserve">C9305:  Other Flows - Liabilities:  Shares and other equity [5315+5325] </v>
      </c>
      <c r="P717" s="224" t="str">
        <f t="shared" si="62"/>
        <v>9305: Other Flows - Liabilities: Shares and other equity [5315+5325]</v>
      </c>
    </row>
    <row r="718" spans="1:17">
      <c r="A718" s="279"/>
      <c r="D718" s="738">
        <v>9306</v>
      </c>
      <c r="E718" s="224" t="s">
        <v>30</v>
      </c>
      <c r="L718" s="430" t="str">
        <f t="shared" si="59"/>
        <v>A9306</v>
      </c>
      <c r="M718" s="224" t="str">
        <f t="shared" si="63"/>
        <v xml:space="preserve">A9306:  Other Flows - Liabilities:  Insurance technical reserves [5316+5326] </v>
      </c>
      <c r="N718" s="430" t="str">
        <f t="shared" si="60"/>
        <v>C9306</v>
      </c>
      <c r="O718" s="224" t="str">
        <f t="shared" si="61"/>
        <v xml:space="preserve">C9306:  Other Flows - Liabilities:  Insurance technical reserves [5316+5326] </v>
      </c>
      <c r="P718" s="224" t="str">
        <f t="shared" si="62"/>
        <v>9306: Other Flows - Liabilities: Insurance technical reserves [5316+5326]</v>
      </c>
      <c r="Q718" t="s">
        <v>1063</v>
      </c>
    </row>
    <row r="719" spans="1:17">
      <c r="A719" s="278"/>
      <c r="D719" s="738">
        <v>9307</v>
      </c>
      <c r="E719" s="224" t="s">
        <v>31</v>
      </c>
      <c r="L719" s="430" t="str">
        <f t="shared" si="59"/>
        <v>A9307</v>
      </c>
      <c r="M719" s="224" t="str">
        <f t="shared" si="63"/>
        <v xml:space="preserve">A9307:  Other Flows - Liabilities:  Financial derivatives [5317+5327] </v>
      </c>
      <c r="N719" s="430" t="str">
        <f t="shared" si="60"/>
        <v>C9307</v>
      </c>
      <c r="O719" s="224" t="str">
        <f t="shared" si="61"/>
        <v xml:space="preserve">C9307:  Other Flows - Liabilities:  Financial derivatives [5317+5327] </v>
      </c>
      <c r="P719" s="224" t="str">
        <f t="shared" si="62"/>
        <v>9307: Other Flows - Liabilities: Financial derivatives [5317+5327]</v>
      </c>
    </row>
    <row r="720" spans="1:17">
      <c r="A720" s="278"/>
      <c r="D720" s="738">
        <v>9308</v>
      </c>
      <c r="E720" s="224" t="s">
        <v>53</v>
      </c>
      <c r="L720" s="430" t="str">
        <f t="shared" si="59"/>
        <v>A9308</v>
      </c>
      <c r="M720" s="224" t="str">
        <f t="shared" si="63"/>
        <v xml:space="preserve">A9308:  Other Flows - Liabilities:  Other accounts payable [5318+5328] </v>
      </c>
      <c r="N720" s="430" t="str">
        <f t="shared" si="60"/>
        <v>C9308</v>
      </c>
      <c r="O720" s="224" t="str">
        <f t="shared" si="61"/>
        <v xml:space="preserve">C9308:  Other Flows - Liabilities:  Other accounts payable [5318+5328] </v>
      </c>
      <c r="P720" s="224" t="str">
        <f t="shared" si="62"/>
        <v>9308: Other Flows - Liabilities: Other accounts payable [5318+5328]</v>
      </c>
    </row>
    <row r="721" spans="1:16">
      <c r="A721" s="278"/>
      <c r="D721" s="729">
        <v>931</v>
      </c>
      <c r="E721" s="173" t="s">
        <v>32</v>
      </c>
      <c r="L721" s="425" t="str">
        <f t="shared" si="59"/>
        <v>A931</v>
      </c>
      <c r="M721" s="173" t="str">
        <f t="shared" si="63"/>
        <v>A931:  Other Flows - Liabilities:  Domestic  [5312 + 5313 + 5314 + 5315 + 5316+ 5317 + 5318]</v>
      </c>
      <c r="N721" s="425" t="str">
        <f t="shared" si="60"/>
        <v>C931</v>
      </c>
      <c r="O721" s="173" t="str">
        <f t="shared" si="61"/>
        <v>C931:  Other Flows - Liabilities:  Domestic  [5312 + 5313 + 5314 + 5315 + 5316+ 5317 + 5318]</v>
      </c>
      <c r="P721" s="173" t="str">
        <f t="shared" si="62"/>
        <v>931: Other Flows - Liabilities: Domestic [5312 + 5313 + 5314 + 5315 + 5316+ 5317 + 5318]</v>
      </c>
    </row>
    <row r="722" spans="1:16">
      <c r="A722" s="278"/>
      <c r="D722" s="730">
        <v>9312</v>
      </c>
      <c r="E722" s="179" t="s">
        <v>33</v>
      </c>
      <c r="L722" s="426" t="str">
        <f t="shared" si="59"/>
        <v>A9312</v>
      </c>
      <c r="M722" s="179" t="str">
        <f t="shared" si="63"/>
        <v xml:space="preserve">A9312:  Other Flows - Liabilities:  Domestic - Currency and deposits </v>
      </c>
      <c r="N722" s="426" t="str">
        <f t="shared" si="60"/>
        <v>C9312</v>
      </c>
      <c r="O722" s="179" t="str">
        <f t="shared" si="61"/>
        <v xml:space="preserve">C9312:  Other Flows - Liabilities:  Domestic - Currency and deposits </v>
      </c>
      <c r="P722" s="179" t="str">
        <f t="shared" si="62"/>
        <v>9312: Other Flows - Liabilities: Domestic - Currency and deposits</v>
      </c>
    </row>
    <row r="723" spans="1:16">
      <c r="A723" s="278"/>
      <c r="D723" s="730">
        <v>9313</v>
      </c>
      <c r="E723" s="179" t="s">
        <v>34</v>
      </c>
      <c r="L723" s="426" t="str">
        <f t="shared" si="59"/>
        <v>A9313</v>
      </c>
      <c r="M723" s="179" t="str">
        <f t="shared" si="63"/>
        <v xml:space="preserve">A9313:  Other Flows - Liabilities:  Domestic - Securities other than shares </v>
      </c>
      <c r="N723" s="426" t="str">
        <f t="shared" si="60"/>
        <v>C9313</v>
      </c>
      <c r="O723" s="179" t="str">
        <f t="shared" si="61"/>
        <v xml:space="preserve">C9313:  Other Flows - Liabilities:  Domestic - Securities other than shares </v>
      </c>
      <c r="P723" s="179" t="str">
        <f t="shared" si="62"/>
        <v>9313: Other Flows - Liabilities: Domestic - Securities other than shares</v>
      </c>
    </row>
    <row r="724" spans="1:16">
      <c r="A724" s="278"/>
      <c r="D724" s="730">
        <v>9314</v>
      </c>
      <c r="E724" s="179" t="s">
        <v>35</v>
      </c>
      <c r="L724" s="426" t="str">
        <f t="shared" si="59"/>
        <v>A9314</v>
      </c>
      <c r="M724" s="179" t="str">
        <f t="shared" si="63"/>
        <v xml:space="preserve">A9314:  Other Flows - Liabilities:  Domestic - Loans </v>
      </c>
      <c r="N724" s="426" t="str">
        <f t="shared" si="60"/>
        <v>C9314</v>
      </c>
      <c r="O724" s="179" t="str">
        <f t="shared" si="61"/>
        <v xml:space="preserve">C9314:  Other Flows - Liabilities:  Domestic - Loans </v>
      </c>
      <c r="P724" s="179" t="str">
        <f t="shared" si="62"/>
        <v>9314: Other Flows - Liabilities: Domestic - Loans</v>
      </c>
    </row>
    <row r="725" spans="1:16" s="706" customFormat="1">
      <c r="A725" s="716"/>
      <c r="B725" s="717"/>
      <c r="C725" s="717"/>
      <c r="D725" s="737">
        <v>9315</v>
      </c>
      <c r="E725" s="228" t="s">
        <v>36</v>
      </c>
      <c r="F725"/>
      <c r="G725"/>
      <c r="H725"/>
      <c r="I725"/>
      <c r="J725"/>
      <c r="K725"/>
      <c r="L725" s="431" t="str">
        <f t="shared" si="59"/>
        <v>A9315</v>
      </c>
      <c r="M725" s="228" t="str">
        <f t="shared" si="63"/>
        <v xml:space="preserve">A9315:  Other Flows - Liabilities:  Domestic - Shares and other equity </v>
      </c>
      <c r="N725" s="431" t="str">
        <f t="shared" si="60"/>
        <v>C9315</v>
      </c>
      <c r="O725" s="228" t="str">
        <f t="shared" si="61"/>
        <v xml:space="preserve">C9315:  Other Flows - Liabilities:  Domestic - Shares and other equity </v>
      </c>
      <c r="P725" s="228" t="str">
        <f t="shared" si="62"/>
        <v>9315: Other Flows - Liabilities: Domestic - Shares and other equity</v>
      </c>
    </row>
    <row r="726" spans="1:16">
      <c r="A726" s="278"/>
      <c r="D726" s="737">
        <v>9316</v>
      </c>
      <c r="E726" s="228" t="s">
        <v>37</v>
      </c>
      <c r="L726" s="431" t="str">
        <f t="shared" si="59"/>
        <v>A9316</v>
      </c>
      <c r="M726" s="228" t="str">
        <f t="shared" si="63"/>
        <v xml:space="preserve">A9316:  Other Flows - Liabilities:  Domestic - Insurance technical reserves </v>
      </c>
      <c r="N726" s="431" t="str">
        <f t="shared" si="60"/>
        <v>C9316</v>
      </c>
      <c r="O726" s="228" t="str">
        <f t="shared" si="61"/>
        <v xml:space="preserve">C9316:  Other Flows - Liabilities:  Domestic - Insurance technical reserves </v>
      </c>
      <c r="P726" s="228" t="str">
        <f t="shared" si="62"/>
        <v>9316: Other Flows - Liabilities: Domestic - Insurance technical reserves</v>
      </c>
    </row>
    <row r="727" spans="1:16">
      <c r="A727" s="278"/>
      <c r="D727" s="737">
        <v>9317</v>
      </c>
      <c r="E727" s="228" t="s">
        <v>38</v>
      </c>
      <c r="L727" s="431" t="str">
        <f t="shared" si="59"/>
        <v>A9317</v>
      </c>
      <c r="M727" s="228" t="str">
        <f t="shared" si="63"/>
        <v xml:space="preserve">A9317:  Other Flows - Liabilities:  Domestic - Financial derivatives </v>
      </c>
      <c r="N727" s="431" t="str">
        <f t="shared" si="60"/>
        <v>C9317</v>
      </c>
      <c r="O727" s="228" t="str">
        <f t="shared" ref="O727:O738" si="64">N727&amp;":  "&amp;E727</f>
        <v xml:space="preserve">C9317:  Other Flows - Liabilities:  Domestic - Financial derivatives </v>
      </c>
      <c r="P727" s="228" t="str">
        <f t="shared" si="62"/>
        <v>9317: Other Flows - Liabilities: Domestic - Financial derivatives</v>
      </c>
    </row>
    <row r="728" spans="1:16">
      <c r="A728" s="278"/>
      <c r="D728" s="737">
        <v>9318</v>
      </c>
      <c r="E728" s="228" t="s">
        <v>39</v>
      </c>
      <c r="L728" s="431" t="str">
        <f t="shared" si="59"/>
        <v>A9318</v>
      </c>
      <c r="M728" s="228" t="str">
        <f t="shared" si="63"/>
        <v xml:space="preserve">A9318:  Other Flows - Liabilities:  Domestic - Other accounts payable </v>
      </c>
      <c r="N728" s="431" t="str">
        <f t="shared" si="60"/>
        <v>C9318</v>
      </c>
      <c r="O728" s="228" t="str">
        <f t="shared" si="64"/>
        <v xml:space="preserve">C9318:  Other Flows - Liabilities:  Domestic - Other accounts payable </v>
      </c>
      <c r="P728" s="228" t="str">
        <f t="shared" si="62"/>
        <v>9318: Other Flows - Liabilities: Domestic - Other accounts payable</v>
      </c>
    </row>
    <row r="729" spans="1:16">
      <c r="A729" s="278"/>
      <c r="D729" s="739">
        <v>932</v>
      </c>
      <c r="E729" s="229" t="s">
        <v>40</v>
      </c>
      <c r="L729" s="432" t="str">
        <f t="shared" si="59"/>
        <v>A932</v>
      </c>
      <c r="M729" s="229" t="str">
        <f t="shared" si="63"/>
        <v>A932:  Other Flows - Liabilities:  Foreign [5322 + 5323 + 5324 + 5325 + 5326+ 5327 + 5328]</v>
      </c>
      <c r="N729" s="432" t="str">
        <f t="shared" si="60"/>
        <v>C932</v>
      </c>
      <c r="O729" s="229" t="str">
        <f t="shared" si="64"/>
        <v>C932:  Other Flows - Liabilities:  Foreign [5322 + 5323 + 5324 + 5325 + 5326+ 5327 + 5328]</v>
      </c>
      <c r="P729" s="229" t="str">
        <f t="shared" si="62"/>
        <v>932: Other Flows - Liabilities: Foreign [5322 + 5323 + 5324 + 5325 + 5326+ 5327 + 5328]</v>
      </c>
    </row>
    <row r="730" spans="1:16">
      <c r="A730" s="279"/>
      <c r="D730" s="737">
        <v>9322</v>
      </c>
      <c r="E730" s="228" t="s">
        <v>2389</v>
      </c>
      <c r="L730" s="431" t="str">
        <f t="shared" ref="L730:L738" si="65">"A"&amp;""&amp;D730</f>
        <v>A9322</v>
      </c>
      <c r="M730" s="228" t="str">
        <f t="shared" si="63"/>
        <v>A9322:  Other Flows - Liabilities:  Foreign  - Special Drawing Rights (SDRs)</v>
      </c>
      <c r="N730" s="431" t="str">
        <f t="shared" ref="N730:N738" si="66">"C"&amp;""&amp;D730</f>
        <v>C9322</v>
      </c>
      <c r="O730" s="228" t="str">
        <f t="shared" si="64"/>
        <v>C9322:  Other Flows - Liabilities:  Foreign  - Special Drawing Rights (SDRs)</v>
      </c>
      <c r="P730" s="228" t="str">
        <f t="shared" si="62"/>
        <v>9322: Other Flows - Liabilities: Foreign - Special Drawing Rights (SDRs)</v>
      </c>
    </row>
    <row r="731" spans="1:16">
      <c r="A731" s="281"/>
      <c r="D731" s="737">
        <v>9322</v>
      </c>
      <c r="E731" s="228" t="s">
        <v>41</v>
      </c>
      <c r="L731" s="431" t="str">
        <f t="shared" si="65"/>
        <v>A9322</v>
      </c>
      <c r="M731" s="228" t="str">
        <f t="shared" si="63"/>
        <v xml:space="preserve">A9322:  Other Flows - Liabilities:  Foreign  - Currency and deposits </v>
      </c>
      <c r="N731" s="431" t="str">
        <f t="shared" si="66"/>
        <v>C9322</v>
      </c>
      <c r="O731" s="228" t="str">
        <f t="shared" si="64"/>
        <v xml:space="preserve">C9322:  Other Flows - Liabilities:  Foreign  - Currency and deposits </v>
      </c>
      <c r="P731" s="228" t="str">
        <f t="shared" si="62"/>
        <v>9322: Other Flows - Liabilities: Foreign - Currency and deposits</v>
      </c>
    </row>
    <row r="732" spans="1:16">
      <c r="D732" s="737">
        <v>9323</v>
      </c>
      <c r="E732" s="228" t="s">
        <v>42</v>
      </c>
      <c r="L732" s="431" t="str">
        <f t="shared" si="65"/>
        <v>A9323</v>
      </c>
      <c r="M732" s="228" t="str">
        <f t="shared" si="63"/>
        <v xml:space="preserve">A9323:  Other Flows - Liabilities:  Foreign  - Securities other than shares </v>
      </c>
      <c r="N732" s="431" t="str">
        <f t="shared" si="66"/>
        <v>C9323</v>
      </c>
      <c r="O732" s="228" t="str">
        <f t="shared" si="64"/>
        <v xml:space="preserve">C9323:  Other Flows - Liabilities:  Foreign  - Securities other than shares </v>
      </c>
      <c r="P732" s="228" t="str">
        <f t="shared" si="62"/>
        <v>9323: Other Flows - Liabilities: Foreign - Securities other than shares</v>
      </c>
    </row>
    <row r="733" spans="1:16">
      <c r="D733" s="737">
        <v>9324</v>
      </c>
      <c r="E733" s="228" t="s">
        <v>43</v>
      </c>
      <c r="L733" s="431" t="str">
        <f t="shared" si="65"/>
        <v>A9324</v>
      </c>
      <c r="M733" s="228" t="str">
        <f t="shared" si="63"/>
        <v xml:space="preserve">A9324:  Other Flows - Liabilities:  Foreign  - Loans </v>
      </c>
      <c r="N733" s="431" t="str">
        <f t="shared" si="66"/>
        <v>C9324</v>
      </c>
      <c r="O733" s="228" t="str">
        <f t="shared" si="64"/>
        <v xml:space="preserve">C9324:  Other Flows - Liabilities:  Foreign  - Loans </v>
      </c>
      <c r="P733" s="228" t="str">
        <f t="shared" si="62"/>
        <v>9324: Other Flows - Liabilities: Foreign - Loans</v>
      </c>
    </row>
    <row r="734" spans="1:16">
      <c r="D734" s="737">
        <v>9325</v>
      </c>
      <c r="E734" s="228" t="s">
        <v>44</v>
      </c>
      <c r="L734" s="431" t="str">
        <f t="shared" si="65"/>
        <v>A9325</v>
      </c>
      <c r="M734" s="228" t="str">
        <f t="shared" si="63"/>
        <v xml:space="preserve">A9325:  Other Flows - Liabilities:  Foreign  - Shares and other equity </v>
      </c>
      <c r="N734" s="431" t="str">
        <f t="shared" si="66"/>
        <v>C9325</v>
      </c>
      <c r="O734" s="228" t="str">
        <f t="shared" si="64"/>
        <v xml:space="preserve">C9325:  Other Flows - Liabilities:  Foreign  - Shares and other equity </v>
      </c>
      <c r="P734" s="228" t="str">
        <f t="shared" si="62"/>
        <v>9325: Other Flows - Liabilities: Foreign - Shares and other equity</v>
      </c>
    </row>
    <row r="735" spans="1:16">
      <c r="D735" s="737">
        <v>9326</v>
      </c>
      <c r="E735" s="228" t="s">
        <v>45</v>
      </c>
      <c r="L735" s="431" t="str">
        <f t="shared" si="65"/>
        <v>A9326</v>
      </c>
      <c r="M735" s="228" t="str">
        <f t="shared" si="63"/>
        <v xml:space="preserve">A9326:  Other Flows - Liabilities:  Foreign  - Insurance technical reserves </v>
      </c>
      <c r="N735" s="431" t="str">
        <f t="shared" si="66"/>
        <v>C9326</v>
      </c>
      <c r="O735" s="228" t="str">
        <f t="shared" si="64"/>
        <v xml:space="preserve">C9326:  Other Flows - Liabilities:  Foreign  - Insurance technical reserves </v>
      </c>
      <c r="P735" s="228" t="str">
        <f t="shared" si="62"/>
        <v>9326: Other Flows - Liabilities: Foreign - Insurance technical reserves</v>
      </c>
    </row>
    <row r="736" spans="1:16">
      <c r="D736" s="730">
        <v>9327</v>
      </c>
      <c r="E736" s="179" t="s">
        <v>46</v>
      </c>
      <c r="L736" s="426" t="str">
        <f t="shared" si="65"/>
        <v>A9327</v>
      </c>
      <c r="M736" s="179" t="str">
        <f t="shared" si="63"/>
        <v xml:space="preserve">A9327:  Other Flows - Liabilities:  Foreign  - Financial derivatives </v>
      </c>
      <c r="N736" s="426" t="str">
        <f t="shared" si="66"/>
        <v>C9327</v>
      </c>
      <c r="O736" s="179" t="str">
        <f t="shared" si="64"/>
        <v xml:space="preserve">C9327:  Other Flows - Liabilities:  Foreign  - Financial derivatives </v>
      </c>
      <c r="P736" s="179" t="str">
        <f>RIGHT(TRIM(M736),LEN(TRIM(M736))-1)</f>
        <v>9327: Other Flows - Liabilities: Foreign - Financial derivatives</v>
      </c>
    </row>
    <row r="737" spans="4:16" ht="15" thickBot="1">
      <c r="D737" s="740">
        <v>9328</v>
      </c>
      <c r="E737" s="479" t="s">
        <v>47</v>
      </c>
      <c r="L737" s="478" t="str">
        <f t="shared" si="65"/>
        <v>A9328</v>
      </c>
      <c r="M737" s="479" t="str">
        <f t="shared" si="63"/>
        <v xml:space="preserve">A9328:  Other Flows - Liabilities:  Foreign  - Other accounts payable </v>
      </c>
      <c r="N737" s="478" t="str">
        <f t="shared" si="66"/>
        <v>C9328</v>
      </c>
      <c r="O737" s="479" t="str">
        <f t="shared" si="64"/>
        <v xml:space="preserve">C9328:  Other Flows - Liabilities:  Foreign  - Other accounts payable </v>
      </c>
      <c r="P737" s="479" t="str">
        <f>RIGHT(TRIM(M737),LEN(TRIM(M737))-1)</f>
        <v>9328: Other Flows - Liabilities: Foreign - Other accounts payable</v>
      </c>
    </row>
    <row r="738" spans="4:16">
      <c r="D738" s="718" t="s">
        <v>773</v>
      </c>
      <c r="E738" s="719" t="s">
        <v>2311</v>
      </c>
      <c r="F738" s="706"/>
      <c r="G738" s="706"/>
      <c r="H738" s="706"/>
      <c r="I738" s="706"/>
      <c r="K738" s="706"/>
      <c r="L738" s="753" t="str">
        <f t="shared" si="65"/>
        <v>A9M3</v>
      </c>
      <c r="M738" s="719" t="str">
        <f t="shared" si="63"/>
        <v>A9M3:  Other Flows - Memo Item: Debt at market value</v>
      </c>
      <c r="N738" s="753" t="str">
        <f t="shared" si="66"/>
        <v>C9M3</v>
      </c>
      <c r="O738" s="719" t="str">
        <f t="shared" si="64"/>
        <v>C9M3:  Other Flows - Memo Item: Debt at market value</v>
      </c>
      <c r="P738" s="706" t="str">
        <f>RIGHT(TRIM(M738),LEN(TRIM(M738))-1)</f>
        <v>9M3: Other Flows - Memo Item: Debt at market value</v>
      </c>
    </row>
  </sheetData>
  <sheetProtection sheet="1" objects="1" scenarios="1"/>
  <mergeCells count="1">
    <mergeCell ref="B1:D1"/>
  </mergeCells>
  <phoneticPr fontId="1" type="noConversion"/>
  <pageMargins left="0.75" right="0.75" top="1" bottom="1" header="0.5" footer="0.5"/>
  <pageSetup scale="10" orientation="portrait" r:id="rId1"/>
  <headerFooter alignWithMargins="0"/>
</worksheet>
</file>

<file path=xl/worksheets/sheet27.xml><?xml version="1.0" encoding="utf-8"?>
<worksheet xmlns="http://schemas.openxmlformats.org/spreadsheetml/2006/main" xmlns:r="http://schemas.openxmlformats.org/officeDocument/2006/relationships">
  <sheetPr codeName="Sheet36"/>
  <dimension ref="A1:D22"/>
  <sheetViews>
    <sheetView workbookViewId="0">
      <selection activeCell="D11" sqref="D11"/>
    </sheetView>
  </sheetViews>
  <sheetFormatPr defaultRowHeight="12.75"/>
  <cols>
    <col min="1" max="1" width="13.7109375" bestFit="1" customWidth="1"/>
    <col min="2" max="2" width="17.28515625" bestFit="1" customWidth="1"/>
    <col min="3" max="3" width="19.85546875" bestFit="1" customWidth="1"/>
    <col min="4" max="4" width="19.28515625" bestFit="1" customWidth="1"/>
  </cols>
  <sheetData>
    <row r="1" spans="1:4">
      <c r="A1" t="s">
        <v>2129</v>
      </c>
    </row>
    <row r="2" spans="1:4">
      <c r="A2" t="s">
        <v>2114</v>
      </c>
    </row>
    <row r="3" spans="1:4">
      <c r="A3" t="s">
        <v>2115</v>
      </c>
    </row>
    <row r="6" spans="1:4">
      <c r="A6" t="s">
        <v>2116</v>
      </c>
      <c r="B6" t="s">
        <v>2117</v>
      </c>
      <c r="C6" t="s">
        <v>2132</v>
      </c>
      <c r="D6" t="s">
        <v>2131</v>
      </c>
    </row>
    <row r="7" spans="1:4">
      <c r="A7" s="658" t="s">
        <v>2118</v>
      </c>
      <c r="B7" s="658" t="str">
        <f>IF(TRIM(UPPER('Cover page'!$J$20))="A","Non cash",IF(TRIM(UPPER('Cover page'!$J$20))="C","Cash",TRIM('Cover page'!$J$20)))</f>
        <v/>
      </c>
      <c r="C7" t="b">
        <f>IF(COUNTIF($B$7:$B$18,"Non cash")&gt;0,TRUE,FALSE)</f>
        <v>0</v>
      </c>
      <c r="D7" s="447" t="b">
        <f t="shared" ref="D7:D18" si="0">B7="Cash"</f>
        <v>0</v>
      </c>
    </row>
    <row r="8" spans="1:4">
      <c r="A8" s="658" t="s">
        <v>2119</v>
      </c>
      <c r="B8" s="658" t="str">
        <f>IF(TRIM(UPPER('Cover page'!$K$20))="A","Non cash",IF(TRIM(UPPER('Cover page'!$K$20))="C","Cash",TRIM('Cover page'!$K$20)))</f>
        <v/>
      </c>
      <c r="C8" t="b">
        <f t="shared" ref="C8:C18" si="1">IF(COUNTIF($B$7:$B$18,"Non cash")&gt;0,TRUE,FALSE)</f>
        <v>0</v>
      </c>
      <c r="D8" s="447" t="b">
        <f t="shared" si="0"/>
        <v>0</v>
      </c>
    </row>
    <row r="9" spans="1:4">
      <c r="A9" s="658" t="s">
        <v>2120</v>
      </c>
      <c r="B9" s="658" t="str">
        <f>IF(TRIM(UPPER('Cover page'!$L$20))="A","Non cash",IF(TRIM(UPPER('Cover page'!$L$20))="C","Cash",TRIM('Cover page'!$L$20)))</f>
        <v/>
      </c>
      <c r="C9" t="b">
        <f t="shared" si="1"/>
        <v>0</v>
      </c>
      <c r="D9" s="447" t="b">
        <f t="shared" si="0"/>
        <v>0</v>
      </c>
    </row>
    <row r="10" spans="1:4">
      <c r="A10" s="650" t="s">
        <v>2121</v>
      </c>
      <c r="B10" s="650" t="str">
        <f>IF(COUNTBLANK(B7:B9)=COUNTA(B7:B9),"",IF(COUNTIF(B7:B9,"Non cash")&gt;0,"Non cash","Cash"))</f>
        <v/>
      </c>
      <c r="C10" t="b">
        <f t="shared" si="1"/>
        <v>0</v>
      </c>
      <c r="D10" s="447" t="b">
        <f t="shared" si="0"/>
        <v>0</v>
      </c>
    </row>
    <row r="11" spans="1:4">
      <c r="A11" s="659" t="s">
        <v>2122</v>
      </c>
      <c r="B11" s="659" t="str">
        <f>IF(COUNTBLANK(B7:B10)=COUNTA(B7:B10),IF(TRIM(UPPER('Cover page'!$M$20))="A","Non cash",IF(TRIM(UPPER('Cover page'!$M$20))="C","Cash",TRIM('Cover page'!$M$20))),IF(COUNTIF(B7:B10,"Non cash")&gt;0,"Non cash","Cash"))</f>
        <v/>
      </c>
      <c r="C11" t="b">
        <f t="shared" si="1"/>
        <v>0</v>
      </c>
      <c r="D11" s="447" t="b">
        <f t="shared" si="0"/>
        <v>0</v>
      </c>
    </row>
    <row r="12" spans="1:4">
      <c r="A12" s="658" t="s">
        <v>2123</v>
      </c>
      <c r="B12" s="658" t="str">
        <f>IF(TRIM(UPPER('Cover page'!$N$20))="A","Non cash",IF(TRIM(UPPER('Cover page'!$N$20))="C","Cash",TRIM('Cover page'!$N$20)))</f>
        <v/>
      </c>
      <c r="C12" t="b">
        <f t="shared" si="1"/>
        <v>0</v>
      </c>
      <c r="D12" s="447" t="b">
        <f t="shared" si="0"/>
        <v>0</v>
      </c>
    </row>
    <row r="13" spans="1:4">
      <c r="A13" s="658" t="s">
        <v>2124</v>
      </c>
      <c r="B13" s="658" t="str">
        <f>IF(TRIM(UPPER('Cover page'!$O$20))="A","Non cash",IF(TRIM(UPPER('Cover page'!$O$20))="C","Cash",TRIM('Cover page'!$O$20)))</f>
        <v/>
      </c>
      <c r="C13" t="b">
        <f t="shared" si="1"/>
        <v>0</v>
      </c>
      <c r="D13" s="447" t="b">
        <f t="shared" si="0"/>
        <v>0</v>
      </c>
    </row>
    <row r="14" spans="1:4">
      <c r="A14" s="650" t="s">
        <v>2125</v>
      </c>
      <c r="B14" s="650" t="str">
        <f>IF(COUNTBLANK(B12:B13)=COUNTA(B12:B13),IF(TRIM(UPPER('Cover page'!$N$20))="A","Non cash",IF(TRIM(UPPER('Cover page'!$N$20))="C","Cash",TRIM('Cover page'!$N$20))),IF(COUNTIF(B12:B13,"Non cash")&gt;0,"Non cash","Cash"))</f>
        <v/>
      </c>
      <c r="C14" t="b">
        <f t="shared" si="1"/>
        <v>0</v>
      </c>
      <c r="D14" s="447" t="b">
        <f t="shared" si="0"/>
        <v>0</v>
      </c>
    </row>
    <row r="15" spans="1:4" ht="12.75" customHeight="1">
      <c r="A15" s="659" t="s">
        <v>2126</v>
      </c>
      <c r="B15" s="659" t="str">
        <f>IF(COUNTBLANK(B11:B14)=COUNTA(B11:B14),IF(TRIM(UPPER('Cover page'!$P$20))="A","Non cash",IF(TRIM(UPPER('Cover page'!$P$20))="C","Cash",TRIM('Cover page'!$P$20))),IF(COUNTIF(B11:B14,"Non cash")&gt;0,"Non cash","Cash"))</f>
        <v/>
      </c>
      <c r="C15" t="b">
        <f t="shared" si="1"/>
        <v>0</v>
      </c>
      <c r="D15" s="447" t="b">
        <f t="shared" si="0"/>
        <v>0</v>
      </c>
    </row>
    <row r="16" spans="1:4" ht="12.75" customHeight="1">
      <c r="A16" s="658" t="s">
        <v>2127</v>
      </c>
      <c r="B16" s="658" t="str">
        <f>IF(TRIM(UPPER('Cover page'!$Q$20))="A","Non cash",IF(TRIM(UPPER('Cover page'!$Q$20))="C","Cash",TRIM('Cover page'!$Q$20)))</f>
        <v/>
      </c>
      <c r="C16" t="b">
        <f t="shared" si="1"/>
        <v>0</v>
      </c>
      <c r="D16" s="447" t="b">
        <f t="shared" si="0"/>
        <v>0</v>
      </c>
    </row>
    <row r="17" spans="1:4">
      <c r="A17" s="650" t="s">
        <v>2128</v>
      </c>
      <c r="B17" s="650" t="str">
        <f>IF(COUNTBLANK(B15:B16)=COUNTA(B15:B16),"",IF(COUNTIF(B15:B16,"Non cash")&gt;0,"Non cash","Cash"))</f>
        <v/>
      </c>
      <c r="C17" t="b">
        <f t="shared" si="1"/>
        <v>0</v>
      </c>
      <c r="D17" s="447" t="b">
        <f t="shared" si="0"/>
        <v>0</v>
      </c>
    </row>
    <row r="18" spans="1:4">
      <c r="A18" s="659" t="s">
        <v>1017</v>
      </c>
      <c r="B18" s="659" t="str">
        <f>IF(COUNTBLANK(B15:B17)=COUNTA(B15:B17),IF(TRIM(UPPER('Cover page'!$R$20))="A","Non cash",IF(TRIM(UPPER('Cover page'!$R$20))="C","Cash",TRIM('Cover page'!$R$20))),IF(COUNTIF(B15:B17,"Non cash")&gt;0,"Non cash","Cash"))</f>
        <v/>
      </c>
      <c r="C18" t="b">
        <f t="shared" si="1"/>
        <v>0</v>
      </c>
      <c r="D18" s="447" t="b">
        <f t="shared" si="0"/>
        <v>0</v>
      </c>
    </row>
    <row r="22" spans="1:4">
      <c r="A22" t="s">
        <v>2130</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3" enableFormatConditionsCalculation="0">
    <tabColor indexed="53"/>
    <outlinePr summaryRight="0"/>
  </sheetPr>
  <dimension ref="A1:BE2212"/>
  <sheetViews>
    <sheetView zoomScaleNormal="100" workbookViewId="0">
      <pane xSplit="2" ySplit="5" topLeftCell="C6" activePane="bottomRight" state="frozen"/>
      <selection activeCell="A6" sqref="A6"/>
      <selection pane="topRight" activeCell="A6" sqref="A6"/>
      <selection pane="bottomLeft" activeCell="A6" sqref="A6"/>
      <selection pane="bottomRight" activeCell="A6" sqref="A6"/>
    </sheetView>
  </sheetViews>
  <sheetFormatPr defaultRowHeight="12.75"/>
  <cols>
    <col min="1" max="1" width="17.7109375" style="515" customWidth="1"/>
    <col min="2" max="2" width="37.42578125" style="315" customWidth="1"/>
    <col min="3" max="3" width="12.140625" style="306" customWidth="1"/>
    <col min="4" max="4" width="81.140625" style="306" bestFit="1" customWidth="1"/>
    <col min="5" max="5" width="16.7109375" style="306" customWidth="1"/>
    <col min="6" max="6" width="14.140625" style="310" hidden="1" customWidth="1"/>
    <col min="7" max="16384" width="9.140625" style="306"/>
  </cols>
  <sheetData>
    <row r="1" spans="1:7" ht="20.25">
      <c r="A1" s="555"/>
      <c r="B1" s="312"/>
      <c r="C1" s="448"/>
      <c r="D1" s="303"/>
      <c r="E1" s="754"/>
      <c r="F1" s="449"/>
    </row>
    <row r="2" spans="1:7" ht="18">
      <c r="A2" s="453" t="s">
        <v>924</v>
      </c>
      <c r="B2" s="452"/>
      <c r="C2" s="454" t="s">
        <v>935</v>
      </c>
      <c r="D2" s="476" t="str">
        <f>IF(F5="","[Accounting Method]", F5) &amp; ": GFSM 2001 STATISTICAL TREATMENT "</f>
        <v xml:space="preserve">[Accounting Method]: GFSM 2001 STATISTICAL TREATMENT </v>
      </c>
      <c r="E2" s="476"/>
      <c r="F2" s="476"/>
    </row>
    <row r="3" spans="1:7" ht="13.5" thickBot="1">
      <c r="A3" s="510"/>
      <c r="B3" s="313"/>
      <c r="C3" s="316"/>
      <c r="D3" s="304" t="s">
        <v>2391</v>
      </c>
      <c r="E3" s="305"/>
      <c r="F3" s="305"/>
    </row>
    <row r="4" spans="1:7" ht="12.75" customHeight="1">
      <c r="A4" s="767" t="s">
        <v>79</v>
      </c>
      <c r="B4" s="318"/>
      <c r="C4" s="769">
        <f>+'Cover page'!I11</f>
        <v>0</v>
      </c>
      <c r="D4" s="311" t="s">
        <v>1239</v>
      </c>
      <c r="E4" s="442" t="s">
        <v>934</v>
      </c>
      <c r="F4" s="442" t="s">
        <v>934</v>
      </c>
    </row>
    <row r="5" spans="1:7" ht="36.75" customHeight="1" thickBot="1">
      <c r="A5" s="768"/>
      <c r="B5" s="451" t="s">
        <v>80</v>
      </c>
      <c r="C5" s="770"/>
      <c r="D5" s="450" t="s">
        <v>2045</v>
      </c>
      <c r="E5" s="445" t="str">
        <f>F5</f>
        <v/>
      </c>
      <c r="F5" s="445" t="str">
        <f>'Accounting Methods'!B7</f>
        <v/>
      </c>
    </row>
    <row r="6" spans="1:7">
      <c r="A6" s="511"/>
      <c r="B6" s="493"/>
      <c r="C6" s="475"/>
      <c r="D6" s="755"/>
      <c r="E6" s="307"/>
      <c r="F6" s="308" t="str">
        <f>IF($D6&lt;&gt;"",MID($D6,1,FIND(":",$D6)-1),IF($E6&lt;&gt;"",$E6,"")) &amp; ""</f>
        <v/>
      </c>
    </row>
    <row r="7" spans="1:7">
      <c r="A7" s="512"/>
      <c r="B7" s="492"/>
      <c r="C7" s="517"/>
      <c r="D7" s="755"/>
      <c r="E7" s="755"/>
      <c r="F7" s="309" t="str">
        <f t="shared" ref="F7:F70" si="0">IF($D7&lt;&gt;"",MID($D7,1,FIND(":",$D7)-1),IF($E7&lt;&gt;"",$E7,"")) &amp; ""</f>
        <v/>
      </c>
    </row>
    <row r="8" spans="1:7">
      <c r="A8" s="512"/>
      <c r="B8" s="492"/>
      <c r="C8" s="517"/>
      <c r="D8" s="755"/>
      <c r="E8" s="755"/>
      <c r="F8" s="309" t="str">
        <f t="shared" si="0"/>
        <v/>
      </c>
    </row>
    <row r="9" spans="1:7">
      <c r="A9" s="512"/>
      <c r="B9" s="492"/>
      <c r="C9" s="517"/>
      <c r="D9" s="755"/>
      <c r="E9" s="755"/>
      <c r="F9" s="309" t="str">
        <f t="shared" si="0"/>
        <v/>
      </c>
      <c r="G9" s="306" t="s">
        <v>2392</v>
      </c>
    </row>
    <row r="10" spans="1:7">
      <c r="A10" s="512"/>
      <c r="B10" s="492"/>
      <c r="C10" s="517"/>
      <c r="D10" s="755"/>
      <c r="E10" s="755"/>
      <c r="F10" s="309" t="str">
        <f t="shared" si="0"/>
        <v/>
      </c>
    </row>
    <row r="11" spans="1:7">
      <c r="A11" s="512"/>
      <c r="B11" s="492"/>
      <c r="C11" s="517"/>
      <c r="D11" s="755"/>
      <c r="E11" s="755"/>
      <c r="F11" s="309" t="str">
        <f t="shared" si="0"/>
        <v/>
      </c>
    </row>
    <row r="12" spans="1:7">
      <c r="A12" s="512"/>
      <c r="B12" s="492"/>
      <c r="C12" s="517"/>
      <c r="D12" s="755"/>
      <c r="E12" s="755"/>
      <c r="F12" s="309" t="str">
        <f t="shared" si="0"/>
        <v/>
      </c>
    </row>
    <row r="13" spans="1:7">
      <c r="A13" s="512"/>
      <c r="B13" s="492"/>
      <c r="C13" s="517"/>
      <c r="D13" s="755"/>
      <c r="E13" s="755"/>
      <c r="F13" s="309" t="str">
        <f t="shared" si="0"/>
        <v/>
      </c>
    </row>
    <row r="14" spans="1:7">
      <c r="A14" s="512"/>
      <c r="B14" s="492"/>
      <c r="C14" s="517"/>
      <c r="D14" s="755"/>
      <c r="E14" s="755"/>
      <c r="F14" s="309" t="str">
        <f t="shared" si="0"/>
        <v/>
      </c>
    </row>
    <row r="15" spans="1:7">
      <c r="A15" s="512"/>
      <c r="B15" s="492"/>
      <c r="C15" s="517"/>
      <c r="D15" s="755"/>
      <c r="E15" s="755"/>
      <c r="F15" s="309" t="str">
        <f t="shared" si="0"/>
        <v/>
      </c>
    </row>
    <row r="16" spans="1:7">
      <c r="A16" s="512"/>
      <c r="B16" s="492"/>
      <c r="C16" s="517"/>
      <c r="D16" s="755"/>
      <c r="E16" s="755"/>
      <c r="F16" s="309" t="str">
        <f t="shared" si="0"/>
        <v/>
      </c>
    </row>
    <row r="17" spans="1:7">
      <c r="A17" s="512"/>
      <c r="B17" s="492"/>
      <c r="C17" s="517"/>
      <c r="D17" s="755"/>
      <c r="E17" s="755"/>
      <c r="F17" s="309" t="str">
        <f t="shared" si="0"/>
        <v/>
      </c>
    </row>
    <row r="18" spans="1:7">
      <c r="A18" s="512"/>
      <c r="B18" s="492"/>
      <c r="C18" s="517"/>
      <c r="D18" s="755"/>
      <c r="E18" s="755"/>
      <c r="F18" s="309" t="str">
        <f t="shared" si="0"/>
        <v/>
      </c>
    </row>
    <row r="19" spans="1:7">
      <c r="A19" s="512"/>
      <c r="B19" s="492"/>
      <c r="C19" s="517"/>
      <c r="D19" s="755"/>
      <c r="E19" s="755"/>
      <c r="F19" s="309" t="str">
        <f t="shared" si="0"/>
        <v/>
      </c>
    </row>
    <row r="20" spans="1:7">
      <c r="A20" s="512"/>
      <c r="B20" s="492"/>
      <c r="C20" s="517"/>
      <c r="D20" s="755"/>
      <c r="E20" s="755"/>
      <c r="F20" s="309" t="str">
        <f t="shared" si="0"/>
        <v/>
      </c>
    </row>
    <row r="21" spans="1:7">
      <c r="A21" s="512"/>
      <c r="B21" s="492"/>
      <c r="C21" s="517"/>
      <c r="D21" s="755"/>
      <c r="E21" s="755"/>
      <c r="F21" s="309" t="str">
        <f t="shared" si="0"/>
        <v/>
      </c>
      <c r="G21" s="306" t="str">
        <f>TRIM($D21)</f>
        <v/>
      </c>
    </row>
    <row r="22" spans="1:7">
      <c r="A22" s="512"/>
      <c r="B22" s="492"/>
      <c r="C22" s="517"/>
      <c r="D22" s="755"/>
      <c r="E22" s="755"/>
      <c r="F22" s="309" t="str">
        <f t="shared" si="0"/>
        <v/>
      </c>
    </row>
    <row r="23" spans="1:7">
      <c r="A23" s="512"/>
      <c r="B23" s="492"/>
      <c r="C23" s="517"/>
      <c r="D23" s="755"/>
      <c r="E23" s="755"/>
      <c r="F23" s="309" t="str">
        <f t="shared" si="0"/>
        <v/>
      </c>
    </row>
    <row r="24" spans="1:7">
      <c r="A24" s="512"/>
      <c r="B24" s="492"/>
      <c r="C24" s="517"/>
      <c r="D24" s="755"/>
      <c r="E24" s="755"/>
      <c r="F24" s="309" t="str">
        <f t="shared" si="0"/>
        <v/>
      </c>
    </row>
    <row r="25" spans="1:7">
      <c r="A25" s="512"/>
      <c r="B25" s="492"/>
      <c r="C25" s="517"/>
      <c r="D25" s="755"/>
      <c r="E25" s="755"/>
      <c r="F25" s="309" t="str">
        <f t="shared" si="0"/>
        <v/>
      </c>
    </row>
    <row r="26" spans="1:7">
      <c r="A26" s="512"/>
      <c r="B26" s="492"/>
      <c r="C26" s="517"/>
      <c r="D26" s="755"/>
      <c r="E26" s="755"/>
      <c r="F26" s="309" t="str">
        <f t="shared" si="0"/>
        <v/>
      </c>
    </row>
    <row r="27" spans="1:7">
      <c r="A27" s="512"/>
      <c r="B27" s="492"/>
      <c r="C27" s="517"/>
      <c r="D27" s="755"/>
      <c r="E27" s="755"/>
      <c r="F27" s="309" t="str">
        <f t="shared" si="0"/>
        <v/>
      </c>
    </row>
    <row r="28" spans="1:7">
      <c r="A28" s="512"/>
      <c r="B28" s="492"/>
      <c r="C28" s="517"/>
      <c r="D28" s="755"/>
      <c r="E28" s="755"/>
      <c r="F28" s="309" t="str">
        <f t="shared" si="0"/>
        <v/>
      </c>
    </row>
    <row r="29" spans="1:7">
      <c r="A29" s="512"/>
      <c r="B29" s="492"/>
      <c r="C29" s="517"/>
      <c r="D29" s="755"/>
      <c r="E29" s="755"/>
      <c r="F29" s="309" t="str">
        <f t="shared" si="0"/>
        <v/>
      </c>
    </row>
    <row r="30" spans="1:7">
      <c r="A30" s="512"/>
      <c r="B30" s="492"/>
      <c r="C30" s="517"/>
      <c r="D30" s="755"/>
      <c r="E30" s="755"/>
      <c r="F30" s="309" t="str">
        <f t="shared" si="0"/>
        <v/>
      </c>
    </row>
    <row r="31" spans="1:7">
      <c r="A31" s="512"/>
      <c r="B31" s="492"/>
      <c r="C31" s="517"/>
      <c r="D31" s="755"/>
      <c r="E31" s="755"/>
      <c r="F31" s="309" t="str">
        <f t="shared" si="0"/>
        <v/>
      </c>
    </row>
    <row r="32" spans="1:7">
      <c r="A32" s="512"/>
      <c r="B32" s="492"/>
      <c r="C32" s="517"/>
      <c r="D32" s="755"/>
      <c r="E32" s="755"/>
      <c r="F32" s="309" t="str">
        <f t="shared" si="0"/>
        <v/>
      </c>
    </row>
    <row r="33" spans="1:7">
      <c r="A33" s="512"/>
      <c r="B33" s="492"/>
      <c r="C33" s="517"/>
      <c r="D33" s="755"/>
      <c r="E33" s="755"/>
      <c r="F33" s="309" t="str">
        <f t="shared" si="0"/>
        <v/>
      </c>
    </row>
    <row r="34" spans="1:7">
      <c r="A34" s="512"/>
      <c r="B34" s="492"/>
      <c r="C34" s="517"/>
      <c r="D34" s="755"/>
      <c r="E34" s="755"/>
      <c r="F34" s="309" t="str">
        <f t="shared" si="0"/>
        <v/>
      </c>
    </row>
    <row r="35" spans="1:7">
      <c r="A35" s="512"/>
      <c r="B35" s="492"/>
      <c r="C35" s="517"/>
      <c r="D35" s="755"/>
      <c r="E35" s="755"/>
      <c r="F35" s="309" t="str">
        <f t="shared" si="0"/>
        <v/>
      </c>
    </row>
    <row r="36" spans="1:7">
      <c r="A36" s="512"/>
      <c r="B36" s="492"/>
      <c r="C36" s="517"/>
      <c r="D36" s="755"/>
      <c r="E36" s="755"/>
      <c r="F36" s="309" t="str">
        <f t="shared" si="0"/>
        <v/>
      </c>
    </row>
    <row r="37" spans="1:7">
      <c r="A37" s="512"/>
      <c r="B37" s="492"/>
      <c r="C37" s="517"/>
      <c r="D37" s="755"/>
      <c r="E37" s="755"/>
      <c r="F37" s="309" t="str">
        <f t="shared" si="0"/>
        <v/>
      </c>
    </row>
    <row r="38" spans="1:7">
      <c r="A38" s="512"/>
      <c r="B38" s="492"/>
      <c r="C38" s="517"/>
      <c r="D38" s="755"/>
      <c r="E38" s="755"/>
      <c r="F38" s="309" t="str">
        <f t="shared" si="0"/>
        <v/>
      </c>
    </row>
    <row r="39" spans="1:7">
      <c r="A39" s="512"/>
      <c r="B39" s="492"/>
      <c r="C39" s="517"/>
      <c r="D39" s="755"/>
      <c r="E39" s="755"/>
      <c r="F39" s="309" t="str">
        <f t="shared" si="0"/>
        <v/>
      </c>
    </row>
    <row r="40" spans="1:7">
      <c r="A40" s="512"/>
      <c r="B40" s="492"/>
      <c r="C40" s="517"/>
      <c r="D40" s="755"/>
      <c r="E40" s="755"/>
      <c r="F40" s="309" t="str">
        <f t="shared" si="0"/>
        <v/>
      </c>
    </row>
    <row r="41" spans="1:7">
      <c r="A41" s="512"/>
      <c r="B41" s="492"/>
      <c r="C41" s="517"/>
      <c r="D41" s="755"/>
      <c r="E41" s="755"/>
      <c r="F41" s="309" t="str">
        <f t="shared" si="0"/>
        <v/>
      </c>
      <c r="G41" s="306">
        <v>116</v>
      </c>
    </row>
    <row r="42" spans="1:7">
      <c r="A42" s="512"/>
      <c r="B42" s="492"/>
      <c r="C42" s="517"/>
      <c r="D42" s="755"/>
      <c r="E42" s="755"/>
      <c r="F42" s="309" t="str">
        <f t="shared" si="0"/>
        <v/>
      </c>
    </row>
    <row r="43" spans="1:7">
      <c r="A43" s="512"/>
      <c r="B43" s="492"/>
      <c r="C43" s="517"/>
      <c r="D43" s="755"/>
      <c r="E43" s="755"/>
      <c r="F43" s="309" t="str">
        <f t="shared" si="0"/>
        <v/>
      </c>
      <c r="G43" s="306">
        <v>121</v>
      </c>
    </row>
    <row r="44" spans="1:7">
      <c r="A44" s="513"/>
      <c r="B44" s="492"/>
      <c r="C44" s="517"/>
      <c r="D44" s="755"/>
      <c r="E44" s="755"/>
      <c r="F44" s="309" t="str">
        <f t="shared" si="0"/>
        <v/>
      </c>
    </row>
    <row r="45" spans="1:7">
      <c r="A45" s="512"/>
      <c r="B45" s="492"/>
      <c r="C45" s="517"/>
      <c r="D45" s="755"/>
      <c r="E45" s="755"/>
      <c r="F45" s="309" t="str">
        <f t="shared" si="0"/>
        <v/>
      </c>
    </row>
    <row r="46" spans="1:7">
      <c r="A46" s="512"/>
      <c r="B46" s="492"/>
      <c r="C46" s="517"/>
      <c r="D46" s="755"/>
      <c r="E46" s="755"/>
      <c r="F46" s="309" t="str">
        <f t="shared" si="0"/>
        <v/>
      </c>
    </row>
    <row r="47" spans="1:7">
      <c r="A47" s="512"/>
      <c r="B47" s="492"/>
      <c r="C47" s="517"/>
      <c r="D47" s="755"/>
      <c r="E47" s="755"/>
      <c r="F47" s="309" t="str">
        <f t="shared" si="0"/>
        <v/>
      </c>
    </row>
    <row r="48" spans="1:7">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si="0"/>
        <v/>
      </c>
    </row>
    <row r="71" spans="1:6">
      <c r="A71" s="512"/>
      <c r="B71" s="492"/>
      <c r="C71" s="517"/>
      <c r="D71" s="755"/>
      <c r="E71" s="755"/>
      <c r="F71" s="309" t="str">
        <f t="shared" ref="F71:F134" si="1">IF($D71&lt;&gt;"",MID($D71,1,FIND(":",$D71)-1),IF($E71&lt;&gt;"",$E71,"")) &amp; ""</f>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si="1"/>
        <v/>
      </c>
    </row>
    <row r="135" spans="1:6">
      <c r="A135" s="512"/>
      <c r="B135" s="492"/>
      <c r="C135" s="517"/>
      <c r="D135" s="755"/>
      <c r="E135" s="755"/>
      <c r="F135" s="309" t="str">
        <f t="shared" ref="F135:F198" si="2">IF($D135&lt;&gt;"",MID($D135,1,FIND(":",$D135)-1),IF($E135&lt;&gt;"",$E135,"")) &amp; ""</f>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8">
      <c r="A177" s="512"/>
      <c r="B177" s="492"/>
      <c r="C177" s="517"/>
      <c r="D177" s="755"/>
      <c r="E177" s="755"/>
      <c r="F177" s="309" t="str">
        <f t="shared" si="2"/>
        <v/>
      </c>
    </row>
    <row r="178" spans="1:8">
      <c r="A178" s="512"/>
      <c r="B178" s="492"/>
      <c r="C178" s="517"/>
      <c r="D178" s="755"/>
      <c r="E178" s="755"/>
      <c r="F178" s="309" t="str">
        <f t="shared" si="2"/>
        <v/>
      </c>
    </row>
    <row r="179" spans="1:8">
      <c r="A179" s="512"/>
      <c r="B179" s="492"/>
      <c r="C179" s="517"/>
      <c r="D179" s="755"/>
      <c r="E179" s="755"/>
      <c r="F179" s="309" t="str">
        <f t="shared" si="2"/>
        <v/>
      </c>
      <c r="H179" s="306" t="s">
        <v>2312</v>
      </c>
    </row>
    <row r="180" spans="1:8">
      <c r="A180" s="512"/>
      <c r="B180" s="492"/>
      <c r="C180" s="517"/>
      <c r="D180" s="755"/>
      <c r="E180" s="755"/>
      <c r="F180" s="309" t="str">
        <f t="shared" si="2"/>
        <v/>
      </c>
      <c r="H180" s="306" t="s">
        <v>2313</v>
      </c>
    </row>
    <row r="181" spans="1:8">
      <c r="A181" s="512"/>
      <c r="B181" s="492"/>
      <c r="C181" s="517"/>
      <c r="D181" s="755"/>
      <c r="E181" s="755"/>
      <c r="F181" s="309" t="str">
        <f t="shared" si="2"/>
        <v/>
      </c>
      <c r="H181" s="306" t="s">
        <v>2314</v>
      </c>
    </row>
    <row r="182" spans="1:8">
      <c r="A182" s="512"/>
      <c r="B182" s="492"/>
      <c r="C182" s="517"/>
      <c r="D182" s="755"/>
      <c r="E182" s="755"/>
      <c r="F182" s="309" t="str">
        <f t="shared" si="2"/>
        <v/>
      </c>
      <c r="H182" s="306" t="s">
        <v>2315</v>
      </c>
    </row>
    <row r="183" spans="1:8">
      <c r="A183" s="512"/>
      <c r="B183" s="492"/>
      <c r="C183" s="517"/>
      <c r="D183" s="755"/>
      <c r="E183" s="755"/>
      <c r="F183" s="309" t="str">
        <f t="shared" si="2"/>
        <v/>
      </c>
      <c r="H183" s="306" t="s">
        <v>2316</v>
      </c>
    </row>
    <row r="184" spans="1:8">
      <c r="A184" s="512"/>
      <c r="B184" s="492"/>
      <c r="C184" s="517"/>
      <c r="D184" s="755"/>
      <c r="E184" s="755"/>
      <c r="F184" s="309" t="str">
        <f t="shared" si="2"/>
        <v/>
      </c>
      <c r="H184" s="306" t="s">
        <v>2317</v>
      </c>
    </row>
    <row r="185" spans="1:8">
      <c r="A185" s="512"/>
      <c r="B185" s="492"/>
      <c r="C185" s="517"/>
      <c r="D185" s="755"/>
      <c r="E185" s="755"/>
      <c r="F185" s="309" t="str">
        <f t="shared" si="2"/>
        <v/>
      </c>
      <c r="H185" s="306" t="s">
        <v>2318</v>
      </c>
    </row>
    <row r="186" spans="1:8">
      <c r="A186" s="512"/>
      <c r="B186" s="492"/>
      <c r="C186" s="517"/>
      <c r="D186" s="755"/>
      <c r="E186" s="755"/>
      <c r="F186" s="309" t="str">
        <f t="shared" si="2"/>
        <v/>
      </c>
    </row>
    <row r="187" spans="1:8">
      <c r="A187" s="512"/>
      <c r="B187" s="492"/>
      <c r="C187" s="517"/>
      <c r="D187" s="755"/>
      <c r="E187" s="755"/>
      <c r="F187" s="309" t="str">
        <f t="shared" si="2"/>
        <v/>
      </c>
    </row>
    <row r="188" spans="1:8">
      <c r="A188" s="512"/>
      <c r="B188" s="492"/>
      <c r="C188" s="517"/>
      <c r="D188" s="755"/>
      <c r="E188" s="755"/>
      <c r="F188" s="309" t="str">
        <f t="shared" si="2"/>
        <v/>
      </c>
    </row>
    <row r="189" spans="1:8">
      <c r="A189" s="512"/>
      <c r="B189" s="492"/>
      <c r="C189" s="517"/>
      <c r="D189" s="755"/>
      <c r="E189" s="755"/>
      <c r="F189" s="309" t="str">
        <f t="shared" si="2"/>
        <v/>
      </c>
    </row>
    <row r="190" spans="1:8">
      <c r="A190" s="512"/>
      <c r="B190" s="492"/>
      <c r="C190" s="517"/>
      <c r="D190" s="755"/>
      <c r="E190" s="755"/>
      <c r="F190" s="309" t="str">
        <f t="shared" si="2"/>
        <v/>
      </c>
    </row>
    <row r="191" spans="1:8">
      <c r="A191" s="512"/>
      <c r="B191" s="492"/>
      <c r="C191" s="517"/>
      <c r="D191" s="755"/>
      <c r="E191" s="755"/>
      <c r="F191" s="309" t="str">
        <f t="shared" si="2"/>
        <v/>
      </c>
    </row>
    <row r="192" spans="1:8">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si="2"/>
        <v/>
      </c>
    </row>
    <row r="199" spans="1:6">
      <c r="A199" s="512"/>
      <c r="B199" s="492"/>
      <c r="C199" s="517"/>
      <c r="D199" s="755"/>
      <c r="E199" s="755"/>
      <c r="F199" s="309" t="str">
        <f t="shared" ref="F199:F262" si="3">IF($D199&lt;&gt;"",MID($D199,1,FIND(":",$D199)-1),IF($E199&lt;&gt;"",$E199,"")) &amp; ""</f>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si="3"/>
        <v/>
      </c>
    </row>
    <row r="263" spans="1:6">
      <c r="A263" s="512"/>
      <c r="B263" s="492"/>
      <c r="C263" s="517"/>
      <c r="D263" s="755"/>
      <c r="E263" s="755"/>
      <c r="F263" s="309" t="str">
        <f t="shared" ref="F263:F326" si="4">IF($D263&lt;&gt;"",MID($D263,1,FIND(":",$D263)-1),IF($E263&lt;&gt;"",$E263,"")) &amp; ""</f>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11">
      <c r="A305" s="512"/>
      <c r="B305" s="492"/>
      <c r="C305" s="517"/>
      <c r="D305" s="755"/>
      <c r="E305" s="755"/>
      <c r="F305" s="309" t="str">
        <f t="shared" si="4"/>
        <v/>
      </c>
    </row>
    <row r="306" spans="1:11">
      <c r="A306" s="512"/>
      <c r="B306" s="492"/>
      <c r="C306" s="517"/>
      <c r="D306" s="755"/>
      <c r="E306" s="755"/>
      <c r="F306" s="309" t="str">
        <f t="shared" si="4"/>
        <v/>
      </c>
    </row>
    <row r="307" spans="1:11">
      <c r="A307" s="512"/>
      <c r="B307" s="492"/>
      <c r="C307" s="517"/>
      <c r="D307" s="755"/>
      <c r="E307" s="755"/>
      <c r="F307" s="309" t="str">
        <f t="shared" si="4"/>
        <v/>
      </c>
    </row>
    <row r="308" spans="1:11">
      <c r="A308" s="512"/>
      <c r="B308" s="492"/>
      <c r="C308" s="517"/>
      <c r="D308" s="755"/>
      <c r="E308" s="755"/>
      <c r="F308" s="309" t="str">
        <f t="shared" si="4"/>
        <v/>
      </c>
    </row>
    <row r="309" spans="1:11">
      <c r="A309" s="512"/>
      <c r="B309" s="492"/>
      <c r="C309" s="517"/>
      <c r="D309" s="755"/>
      <c r="E309" s="755"/>
      <c r="F309" s="309" t="str">
        <f t="shared" si="4"/>
        <v/>
      </c>
    </row>
    <row r="310" spans="1:11">
      <c r="A310" s="512"/>
      <c r="B310" s="492"/>
      <c r="C310" s="517"/>
      <c r="D310" s="755"/>
      <c r="E310" s="755"/>
      <c r="F310" s="309" t="str">
        <f t="shared" si="4"/>
        <v/>
      </c>
    </row>
    <row r="311" spans="1:11">
      <c r="A311" s="512"/>
      <c r="B311" s="492"/>
      <c r="C311" s="517"/>
      <c r="D311" s="755"/>
      <c r="E311" s="755"/>
      <c r="F311" s="309" t="str">
        <f t="shared" si="4"/>
        <v/>
      </c>
    </row>
    <row r="312" spans="1:11">
      <c r="A312" s="512"/>
      <c r="B312" s="492"/>
      <c r="C312" s="517"/>
      <c r="D312" s="755"/>
      <c r="E312" s="755"/>
      <c r="F312" s="309" t="str">
        <f t="shared" si="4"/>
        <v/>
      </c>
    </row>
    <row r="313" spans="1:11">
      <c r="A313" s="512"/>
      <c r="B313" s="492"/>
      <c r="C313" s="517"/>
      <c r="D313" s="755"/>
      <c r="E313" s="755"/>
      <c r="F313" s="309" t="str">
        <f t="shared" si="4"/>
        <v/>
      </c>
    </row>
    <row r="314" spans="1:11">
      <c r="A314" s="512"/>
      <c r="B314" s="492"/>
      <c r="C314" s="517"/>
      <c r="D314" s="755"/>
      <c r="E314" s="755"/>
      <c r="F314" s="309" t="str">
        <f t="shared" si="4"/>
        <v/>
      </c>
    </row>
    <row r="315" spans="1:11">
      <c r="A315" s="512"/>
      <c r="B315" s="492"/>
      <c r="C315" s="517"/>
      <c r="D315" s="755"/>
      <c r="E315" s="755"/>
      <c r="F315" s="309" t="str">
        <f t="shared" si="4"/>
        <v/>
      </c>
    </row>
    <row r="316" spans="1:11">
      <c r="A316" s="512"/>
      <c r="B316" s="492"/>
      <c r="C316" s="757"/>
      <c r="D316" s="755"/>
      <c r="E316" s="755"/>
      <c r="F316" s="309" t="str">
        <f t="shared" si="4"/>
        <v/>
      </c>
      <c r="K316" s="306">
        <f>(1000*12)/60</f>
        <v>200</v>
      </c>
    </row>
    <row r="317" spans="1:11">
      <c r="A317" s="512"/>
      <c r="B317" s="492"/>
      <c r="C317" s="517"/>
      <c r="D317" s="755"/>
      <c r="E317" s="755"/>
      <c r="F317" s="309" t="str">
        <f t="shared" si="4"/>
        <v/>
      </c>
    </row>
    <row r="318" spans="1:11">
      <c r="A318" s="512"/>
      <c r="B318" s="492"/>
      <c r="C318" s="517"/>
      <c r="D318" s="755"/>
      <c r="E318" s="755"/>
      <c r="F318" s="309" t="str">
        <f t="shared" si="4"/>
        <v/>
      </c>
    </row>
    <row r="319" spans="1:11">
      <c r="A319" s="512"/>
      <c r="B319" s="492"/>
      <c r="C319" s="517"/>
      <c r="D319" s="755"/>
      <c r="E319" s="755"/>
      <c r="F319" s="309" t="str">
        <f t="shared" si="4"/>
        <v/>
      </c>
    </row>
    <row r="320" spans="1:11">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si="4"/>
        <v/>
      </c>
    </row>
    <row r="327" spans="1:6">
      <c r="A327" s="512"/>
      <c r="B327" s="492"/>
      <c r="C327" s="517"/>
      <c r="D327" s="755"/>
      <c r="E327" s="755"/>
      <c r="F327" s="309" t="str">
        <f t="shared" ref="F327:F390" si="5">IF($D327&lt;&gt;"",MID($D327,1,FIND(":",$D327)-1),IF($E327&lt;&gt;"",$E327,"")) &amp; ""</f>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si="5"/>
        <v/>
      </c>
    </row>
    <row r="391" spans="1:6">
      <c r="A391" s="512"/>
      <c r="B391" s="492"/>
      <c r="C391" s="517"/>
      <c r="D391" s="755"/>
      <c r="E391" s="755"/>
      <c r="F391" s="309" t="str">
        <f t="shared" ref="F391:F454" si="6">IF($D391&lt;&gt;"",MID($D391,1,FIND(":",$D391)-1),IF($E391&lt;&gt;"",$E391,"")) &amp; ""</f>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si="6"/>
        <v/>
      </c>
    </row>
    <row r="455" spans="1:6">
      <c r="A455" s="512"/>
      <c r="B455" s="492"/>
      <c r="C455" s="517"/>
      <c r="D455" s="755"/>
      <c r="E455" s="755"/>
      <c r="F455" s="309" t="str">
        <f t="shared" ref="F455:F518" si="7">IF($D455&lt;&gt;"",MID($D455,1,FIND(":",$D455)-1),IF($E455&lt;&gt;"",$E455,"")) &amp; ""</f>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si="7"/>
        <v/>
      </c>
    </row>
    <row r="519" spans="1:6">
      <c r="A519" s="512"/>
      <c r="B519" s="494"/>
      <c r="C519" s="517"/>
      <c r="D519" s="755"/>
      <c r="E519" s="755"/>
      <c r="F519" s="309" t="str">
        <f t="shared" ref="F519:F582" si="8">IF($D519&lt;&gt;"",MID($D519,1,FIND(":",$D519)-1),IF($E519&lt;&gt;"",$E519,"")) &amp; ""</f>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si="8"/>
        <v/>
      </c>
    </row>
    <row r="583" spans="1:6">
      <c r="A583" s="512"/>
      <c r="B583" s="494"/>
      <c r="C583" s="517"/>
      <c r="D583" s="755"/>
      <c r="E583" s="755"/>
      <c r="F583" s="309" t="str">
        <f t="shared" ref="F583:F646" si="9">IF($D583&lt;&gt;"",MID($D583,1,FIND(":",$D583)-1),IF($E583&lt;&gt;"",$E583,"")) &amp; ""</f>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si="9"/>
        <v/>
      </c>
    </row>
    <row r="647" spans="1:6">
      <c r="A647" s="514"/>
      <c r="B647" s="314"/>
      <c r="C647" s="316"/>
      <c r="D647" s="755"/>
      <c r="E647" s="755"/>
      <c r="F647" s="309" t="str">
        <f t="shared" ref="F647:F710" si="10">IF($D647&lt;&gt;"",MID($D647,1,FIND(":",$D647)-1),IF($E647&lt;&gt;"",$E647,"")) &amp; ""</f>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si="10"/>
        <v/>
      </c>
    </row>
    <row r="711" spans="1:6">
      <c r="A711" s="514"/>
      <c r="B711" s="314"/>
      <c r="C711" s="316"/>
      <c r="D711" s="755"/>
      <c r="E711" s="755"/>
      <c r="F711" s="309" t="str">
        <f t="shared" ref="F711:F774" si="11">IF($D711&lt;&gt;"",MID($D711,1,FIND(":",$D711)-1),IF($E711&lt;&gt;"",$E711,"")) &amp; ""</f>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si="11"/>
        <v/>
      </c>
    </row>
    <row r="775" spans="1:6">
      <c r="A775" s="514"/>
      <c r="B775" s="314"/>
      <c r="C775" s="316"/>
      <c r="D775" s="755"/>
      <c r="E775" s="755"/>
      <c r="F775" s="309" t="str">
        <f t="shared" ref="F775:F838" si="12">IF($D775&lt;&gt;"",MID($D775,1,FIND(":",$D775)-1),IF($E775&lt;&gt;"",$E775,"")) &amp; ""</f>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si="12"/>
        <v/>
      </c>
    </row>
    <row r="839" spans="1:6">
      <c r="A839" s="514"/>
      <c r="B839" s="314"/>
      <c r="C839" s="316"/>
      <c r="D839" s="755"/>
      <c r="E839" s="755"/>
      <c r="F839" s="309" t="str">
        <f t="shared" ref="F839:F902" si="13">IF($D839&lt;&gt;"",MID($D839,1,FIND(":",$D839)-1),IF($E839&lt;&gt;"",$E839,"")) &amp; ""</f>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si="13"/>
        <v/>
      </c>
    </row>
    <row r="903" spans="1:6">
      <c r="A903" s="514"/>
      <c r="B903" s="314"/>
      <c r="C903" s="316"/>
      <c r="D903" s="755"/>
      <c r="E903" s="755"/>
      <c r="F903" s="309" t="str">
        <f t="shared" ref="F903:F966" si="14">IF($D903&lt;&gt;"",MID($D903,1,FIND(":",$D903)-1),IF($E903&lt;&gt;"",$E903,"")) &amp; ""</f>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si="14"/>
        <v/>
      </c>
    </row>
    <row r="967" spans="1:6">
      <c r="A967" s="514"/>
      <c r="B967" s="314"/>
      <c r="C967" s="316"/>
      <c r="D967" s="755"/>
      <c r="E967" s="755"/>
      <c r="F967" s="309" t="str">
        <f t="shared" ref="F967:F1030" si="15">IF($D967&lt;&gt;"",MID($D967,1,FIND(":",$D967)-1),IF($E967&lt;&gt;"",$E967,"")) &amp; ""</f>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si="15"/>
        <v/>
      </c>
    </row>
    <row r="1031" spans="1:6">
      <c r="A1031" s="514"/>
      <c r="B1031" s="314"/>
      <c r="C1031" s="316"/>
      <c r="D1031" s="755"/>
      <c r="E1031" s="755"/>
      <c r="F1031" s="309" t="str">
        <f t="shared" ref="F1031:F1094" si="16">IF($D1031&lt;&gt;"",MID($D1031,1,FIND(":",$D1031)-1),IF($E1031&lt;&gt;"",$E1031,"")) &amp; ""</f>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si="16"/>
        <v/>
      </c>
    </row>
    <row r="1095" spans="1:6">
      <c r="A1095" s="514"/>
      <c r="B1095" s="314"/>
      <c r="C1095" s="316"/>
      <c r="D1095" s="755"/>
      <c r="E1095" s="755"/>
      <c r="F1095" s="309" t="str">
        <f t="shared" ref="F1095:F1158" si="17">IF($D1095&lt;&gt;"",MID($D1095,1,FIND(":",$D1095)-1),IF($E1095&lt;&gt;"",$E1095,"")) &amp; ""</f>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si="17"/>
        <v/>
      </c>
    </row>
    <row r="1159" spans="1:6">
      <c r="A1159" s="514"/>
      <c r="B1159" s="314"/>
      <c r="C1159" s="316"/>
      <c r="D1159" s="755"/>
      <c r="E1159" s="755"/>
      <c r="F1159" s="309" t="str">
        <f t="shared" ref="F1159:F1222" si="18">IF($D1159&lt;&gt;"",MID($D1159,1,FIND(":",$D1159)-1),IF($E1159&lt;&gt;"",$E1159,"")) &amp; ""</f>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si="18"/>
        <v/>
      </c>
    </row>
    <row r="1223" spans="1:6">
      <c r="A1223" s="514"/>
      <c r="B1223" s="314"/>
      <c r="C1223" s="316"/>
      <c r="D1223" s="755"/>
      <c r="E1223" s="755"/>
      <c r="F1223" s="309" t="str">
        <f t="shared" ref="F1223:F1286" si="19">IF($D1223&lt;&gt;"",MID($D1223,1,FIND(":",$D1223)-1),IF($E1223&lt;&gt;"",$E1223,"")) &amp; ""</f>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si="19"/>
        <v/>
      </c>
    </row>
    <row r="1287" spans="1:6">
      <c r="A1287" s="514"/>
      <c r="B1287" s="314"/>
      <c r="C1287" s="316"/>
      <c r="D1287" s="755"/>
      <c r="E1287" s="755"/>
      <c r="F1287" s="309" t="str">
        <f t="shared" ref="F1287:F1350" si="20">IF($D1287&lt;&gt;"",MID($D1287,1,FIND(":",$D1287)-1),IF($E1287&lt;&gt;"",$E1287,"")) &amp; ""</f>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si="20"/>
        <v/>
      </c>
    </row>
    <row r="1351" spans="1:6">
      <c r="A1351" s="514"/>
      <c r="B1351" s="314"/>
      <c r="C1351" s="316"/>
      <c r="D1351" s="755"/>
      <c r="E1351" s="755"/>
      <c r="F1351" s="309" t="str">
        <f t="shared" ref="F1351:F1414" si="21">IF($D1351&lt;&gt;"",MID($D1351,1,FIND(":",$D1351)-1),IF($E1351&lt;&gt;"",$E1351,"")) &amp; ""</f>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si="21"/>
        <v/>
      </c>
    </row>
    <row r="1415" spans="1:6">
      <c r="A1415" s="514"/>
      <c r="B1415" s="314"/>
      <c r="C1415" s="316"/>
      <c r="D1415" s="755"/>
      <c r="E1415" s="755"/>
      <c r="F1415" s="309" t="str">
        <f t="shared" ref="F1415:F1478" si="22">IF($D1415&lt;&gt;"",MID($D1415,1,FIND(":",$D1415)-1),IF($E1415&lt;&gt;"",$E1415,"")) &amp; ""</f>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si="22"/>
        <v/>
      </c>
    </row>
    <row r="1479" spans="1:6">
      <c r="A1479" s="514"/>
      <c r="B1479" s="314"/>
      <c r="C1479" s="316"/>
      <c r="D1479" s="755"/>
      <c r="E1479" s="755"/>
      <c r="F1479" s="309" t="str">
        <f t="shared" ref="F1479:F1542" si="23">IF($D1479&lt;&gt;"",MID($D1479,1,FIND(":",$D1479)-1),IF($E1479&lt;&gt;"",$E1479,"")) &amp; ""</f>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si="23"/>
        <v/>
      </c>
    </row>
    <row r="1543" spans="1:6">
      <c r="A1543" s="514"/>
      <c r="B1543" s="314"/>
      <c r="C1543" s="316"/>
      <c r="D1543" s="755"/>
      <c r="E1543" s="755"/>
      <c r="F1543" s="309" t="str">
        <f t="shared" ref="F1543:F1606" si="24">IF($D1543&lt;&gt;"",MID($D1543,1,FIND(":",$D1543)-1),IF($E1543&lt;&gt;"",$E1543,"")) &amp; ""</f>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si="24"/>
        <v/>
      </c>
    </row>
    <row r="1607" spans="1:6">
      <c r="A1607" s="514"/>
      <c r="B1607" s="314"/>
      <c r="C1607" s="316"/>
      <c r="D1607" s="755"/>
      <c r="E1607" s="755"/>
      <c r="F1607" s="309" t="str">
        <f t="shared" ref="F1607:F1670" si="25">IF($D1607&lt;&gt;"",MID($D1607,1,FIND(":",$D1607)-1),IF($E1607&lt;&gt;"",$E1607,"")) &amp; ""</f>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si="25"/>
        <v/>
      </c>
    </row>
    <row r="1671" spans="1:6">
      <c r="A1671" s="514"/>
      <c r="B1671" s="314"/>
      <c r="C1671" s="316"/>
      <c r="D1671" s="755"/>
      <c r="E1671" s="755"/>
      <c r="F1671" s="309" t="str">
        <f t="shared" ref="F1671:F1734" si="26">IF($D1671&lt;&gt;"",MID($D1671,1,FIND(":",$D1671)-1),IF($E1671&lt;&gt;"",$E1671,"")) &amp; ""</f>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si="26"/>
        <v/>
      </c>
    </row>
    <row r="1735" spans="1:6">
      <c r="A1735" s="514"/>
      <c r="B1735" s="314"/>
      <c r="C1735" s="316"/>
      <c r="D1735" s="755"/>
      <c r="E1735" s="755"/>
      <c r="F1735" s="309" t="str">
        <f t="shared" ref="F1735:F1798" si="27">IF($D1735&lt;&gt;"",MID($D1735,1,FIND(":",$D1735)-1),IF($E1735&lt;&gt;"",$E1735,"")) &amp; ""</f>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si="27"/>
        <v/>
      </c>
    </row>
    <row r="1799" spans="1:6">
      <c r="A1799" s="514"/>
      <c r="B1799" s="314"/>
      <c r="C1799" s="316"/>
      <c r="D1799" s="755"/>
      <c r="E1799" s="755"/>
      <c r="F1799" s="309" t="str">
        <f t="shared" ref="F1799:F1862" si="28">IF($D1799&lt;&gt;"",MID($D1799,1,FIND(":",$D1799)-1),IF($E1799&lt;&gt;"",$E1799,"")) &amp; ""</f>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si="28"/>
        <v/>
      </c>
    </row>
    <row r="1863" spans="1:6">
      <c r="A1863" s="514"/>
      <c r="B1863" s="314"/>
      <c r="C1863" s="316"/>
      <c r="D1863" s="755"/>
      <c r="E1863" s="755"/>
      <c r="F1863" s="309" t="str">
        <f t="shared" ref="F1863:F1926" si="29">IF($D1863&lt;&gt;"",MID($D1863,1,FIND(":",$D1863)-1),IF($E1863&lt;&gt;"",$E1863,"")) &amp; ""</f>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si="29"/>
        <v/>
      </c>
    </row>
    <row r="1927" spans="1:6">
      <c r="A1927" s="514"/>
      <c r="B1927" s="314"/>
      <c r="C1927" s="316"/>
      <c r="D1927" s="755"/>
      <c r="E1927" s="755"/>
      <c r="F1927" s="309" t="str">
        <f t="shared" ref="F1927:F1990" si="30">IF($D1927&lt;&gt;"",MID($D1927,1,FIND(":",$D1927)-1),IF($E1927&lt;&gt;"",$E1927,"")) &amp; ""</f>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si="30"/>
        <v/>
      </c>
    </row>
    <row r="1991" spans="1:6">
      <c r="A1991" s="514"/>
      <c r="B1991" s="314"/>
      <c r="C1991" s="316"/>
      <c r="D1991" s="755"/>
      <c r="E1991" s="755"/>
      <c r="F1991" s="309" t="str">
        <f t="shared" ref="F1991:F2005" si="31">IF($D1991&lt;&gt;"",MID($D1991,1,FIND(":",$D1991)-1),IF($E1991&lt;&gt;"",$E1991,"")) &amp; ""</f>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phoneticPr fontId="1" type="noConversion"/>
  <dataValidations count="4">
    <dataValidation type="list" allowBlank="1" showInputMessage="1" showErrorMessage="1" sqref="I7:I12 A3:B3 G3">
      <formula1>GFSLIST</formula1>
    </dataValidation>
    <dataValidation type="list" allowBlank="1" showInputMessage="1" showErrorMessage="1" sqref="D8:D2005">
      <formula1>GFSM_Code_List</formula1>
    </dataValidation>
    <dataValidation type="list" allowBlank="1" showErrorMessage="1" prompt="Test" sqref="D6:D7">
      <formula1>GFSM_Code_List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sheetPr codeName="Sheet4">
    <tabColor indexed="53"/>
    <outlinePr summaryRight="0"/>
  </sheetPr>
  <dimension ref="A1:BE2212"/>
  <sheetViews>
    <sheetView zoomScale="90" workbookViewId="0">
      <pane xSplit="2" ySplit="5" topLeftCell="C6" activePane="bottomRight" state="frozen"/>
      <selection activeCell="A6" sqref="A6"/>
      <selection pane="topRight" activeCell="A6" sqref="A6"/>
      <selection pane="bottomLeft" activeCell="A6" sqref="A6"/>
      <selection pane="bottomRight" activeCell="A6" sqref="A6"/>
    </sheetView>
  </sheetViews>
  <sheetFormatPr defaultRowHeight="12.75"/>
  <cols>
    <col min="1" max="1" width="18.42578125" style="515" customWidth="1"/>
    <col min="2" max="2" width="53.42578125" style="315" customWidth="1"/>
    <col min="3" max="3" width="12.140625" style="306" customWidth="1"/>
    <col min="4" max="4" width="79"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Methods'!B8</f>
        <v/>
      </c>
    </row>
    <row r="6" spans="1:6">
      <c r="A6" s="511"/>
      <c r="B6" s="493"/>
      <c r="C6" s="475"/>
      <c r="D6" s="755"/>
      <c r="E6" s="307"/>
      <c r="F6" s="308" t="str">
        <f>IF($D6&lt;&gt;"",MID($D6,1,FIND(":",$D6)-1),IF($E6&lt;&gt;"",$E6,"")) &amp; ""</f>
        <v/>
      </c>
    </row>
    <row r="7" spans="1:6">
      <c r="A7" s="512"/>
      <c r="B7" s="492"/>
      <c r="C7" s="517"/>
      <c r="D7" s="755"/>
      <c r="E7" s="755"/>
      <c r="F7" s="309" t="str">
        <f t="shared" ref="F7:F70" si="0">IF($D7&lt;&gt;"",MID($D7,1,FIND(":",$D7)-1),IF($E7&lt;&gt;"",$E7,"")) &amp; ""</f>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si="0"/>
        <v/>
      </c>
    </row>
    <row r="71" spans="1:6">
      <c r="A71" s="512"/>
      <c r="B71" s="492"/>
      <c r="C71" s="517"/>
      <c r="D71" s="755"/>
      <c r="E71" s="755"/>
      <c r="F71" s="309" t="str">
        <f t="shared" ref="F71:F134" si="1">IF($D71&lt;&gt;"",MID($D71,1,FIND(":",$D71)-1),IF($E71&lt;&gt;"",$E71,"")) &amp; ""</f>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si="1"/>
        <v/>
      </c>
    </row>
    <row r="135" spans="1:6">
      <c r="A135" s="512"/>
      <c r="B135" s="492"/>
      <c r="C135" s="517"/>
      <c r="D135" s="755"/>
      <c r="E135" s="755"/>
      <c r="F135" s="309" t="str">
        <f t="shared" ref="F135:F198" si="2">IF($D135&lt;&gt;"",MID($D135,1,FIND(":",$D135)-1),IF($E135&lt;&gt;"",$E135,"")) &amp; ""</f>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si="2"/>
        <v/>
      </c>
    </row>
    <row r="199" spans="1:6">
      <c r="A199" s="512"/>
      <c r="B199" s="492"/>
      <c r="C199" s="517"/>
      <c r="D199" s="755"/>
      <c r="E199" s="755"/>
      <c r="F199" s="309" t="str">
        <f t="shared" ref="F199:F262" si="3">IF($D199&lt;&gt;"",MID($D199,1,FIND(":",$D199)-1),IF($E199&lt;&gt;"",$E199,"")) &amp; ""</f>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si="3"/>
        <v/>
      </c>
    </row>
    <row r="263" spans="1:6">
      <c r="A263" s="512"/>
      <c r="B263" s="492"/>
      <c r="C263" s="517"/>
      <c r="D263" s="755"/>
      <c r="E263" s="755"/>
      <c r="F263" s="309" t="str">
        <f t="shared" ref="F263:F326" si="4">IF($D263&lt;&gt;"",MID($D263,1,FIND(":",$D263)-1),IF($E263&lt;&gt;"",$E263,"")) &amp; ""</f>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si="4"/>
        <v/>
      </c>
    </row>
    <row r="327" spans="1:6">
      <c r="A327" s="512"/>
      <c r="B327" s="492"/>
      <c r="C327" s="517"/>
      <c r="D327" s="755"/>
      <c r="E327" s="755"/>
      <c r="F327" s="309" t="str">
        <f t="shared" ref="F327:F390" si="5">IF($D327&lt;&gt;"",MID($D327,1,FIND(":",$D327)-1),IF($E327&lt;&gt;"",$E327,"")) &amp; ""</f>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si="5"/>
        <v/>
      </c>
    </row>
    <row r="391" spans="1:6">
      <c r="A391" s="512"/>
      <c r="B391" s="492"/>
      <c r="C391" s="517"/>
      <c r="D391" s="755"/>
      <c r="E391" s="755"/>
      <c r="F391" s="309" t="str">
        <f t="shared" ref="F391:F454" si="6">IF($D391&lt;&gt;"",MID($D391,1,FIND(":",$D391)-1),IF($E391&lt;&gt;"",$E391,"")) &amp; ""</f>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si="6"/>
        <v/>
      </c>
    </row>
    <row r="455" spans="1:6">
      <c r="A455" s="512"/>
      <c r="B455" s="492"/>
      <c r="C455" s="517"/>
      <c r="D455" s="755"/>
      <c r="E455" s="755"/>
      <c r="F455" s="309" t="str">
        <f t="shared" ref="F455:F518" si="7">IF($D455&lt;&gt;"",MID($D455,1,FIND(":",$D455)-1),IF($E455&lt;&gt;"",$E455,"")) &amp; ""</f>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si="7"/>
        <v/>
      </c>
    </row>
    <row r="519" spans="1:6">
      <c r="A519" s="512"/>
      <c r="B519" s="494"/>
      <c r="C519" s="517"/>
      <c r="D519" s="755"/>
      <c r="E519" s="755"/>
      <c r="F519" s="309" t="str">
        <f t="shared" ref="F519:F582" si="8">IF($D519&lt;&gt;"",MID($D519,1,FIND(":",$D519)-1),IF($E519&lt;&gt;"",$E519,"")) &amp; ""</f>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si="8"/>
        <v/>
      </c>
    </row>
    <row r="583" spans="1:6">
      <c r="A583" s="512"/>
      <c r="B583" s="494"/>
      <c r="C583" s="517"/>
      <c r="D583" s="755"/>
      <c r="E583" s="755"/>
      <c r="F583" s="309" t="str">
        <f t="shared" ref="F583:F646" si="9">IF($D583&lt;&gt;"",MID($D583,1,FIND(":",$D583)-1),IF($E583&lt;&gt;"",$E583,"")) &amp; ""</f>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si="9"/>
        <v/>
      </c>
    </row>
    <row r="647" spans="1:6">
      <c r="A647" s="514"/>
      <c r="B647" s="314"/>
      <c r="C647" s="316"/>
      <c r="D647" s="755"/>
      <c r="E647" s="755"/>
      <c r="F647" s="309" t="str">
        <f t="shared" ref="F647:F710" si="10">IF($D647&lt;&gt;"",MID($D647,1,FIND(":",$D647)-1),IF($E647&lt;&gt;"",$E647,"")) &amp; ""</f>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si="10"/>
        <v/>
      </c>
    </row>
    <row r="711" spans="1:6">
      <c r="A711" s="514"/>
      <c r="B711" s="314"/>
      <c r="C711" s="316"/>
      <c r="D711" s="755"/>
      <c r="E711" s="755"/>
      <c r="F711" s="309" t="str">
        <f t="shared" ref="F711:F774" si="11">IF($D711&lt;&gt;"",MID($D711,1,FIND(":",$D711)-1),IF($E711&lt;&gt;"",$E711,"")) &amp; ""</f>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si="11"/>
        <v/>
      </c>
    </row>
    <row r="775" spans="1:6">
      <c r="A775" s="514"/>
      <c r="B775" s="314"/>
      <c r="C775" s="316"/>
      <c r="D775" s="755"/>
      <c r="E775" s="755"/>
      <c r="F775" s="309" t="str">
        <f t="shared" ref="F775:F838" si="12">IF($D775&lt;&gt;"",MID($D775,1,FIND(":",$D775)-1),IF($E775&lt;&gt;"",$E775,"")) &amp; ""</f>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si="12"/>
        <v/>
      </c>
    </row>
    <row r="839" spans="1:6">
      <c r="A839" s="514"/>
      <c r="B839" s="314"/>
      <c r="C839" s="316"/>
      <c r="D839" s="755"/>
      <c r="E839" s="755"/>
      <c r="F839" s="309" t="str">
        <f t="shared" ref="F839:F902" si="13">IF($D839&lt;&gt;"",MID($D839,1,FIND(":",$D839)-1),IF($E839&lt;&gt;"",$E839,"")) &amp; ""</f>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si="13"/>
        <v/>
      </c>
    </row>
    <row r="903" spans="1:6">
      <c r="A903" s="514"/>
      <c r="B903" s="314"/>
      <c r="C903" s="316"/>
      <c r="D903" s="755"/>
      <c r="E903" s="755"/>
      <c r="F903" s="309" t="str">
        <f t="shared" ref="F903:F966" si="14">IF($D903&lt;&gt;"",MID($D903,1,FIND(":",$D903)-1),IF($E903&lt;&gt;"",$E903,"")) &amp; ""</f>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si="14"/>
        <v/>
      </c>
    </row>
    <row r="967" spans="1:6">
      <c r="A967" s="514"/>
      <c r="B967" s="314"/>
      <c r="C967" s="316"/>
      <c r="D967" s="755"/>
      <c r="E967" s="755"/>
      <c r="F967" s="309" t="str">
        <f t="shared" ref="F967:F1030" si="15">IF($D967&lt;&gt;"",MID($D967,1,FIND(":",$D967)-1),IF($E967&lt;&gt;"",$E967,"")) &amp; ""</f>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si="15"/>
        <v/>
      </c>
    </row>
    <row r="1031" spans="1:6">
      <c r="A1031" s="514"/>
      <c r="B1031" s="314"/>
      <c r="C1031" s="316"/>
      <c r="D1031" s="755"/>
      <c r="E1031" s="755"/>
      <c r="F1031" s="309" t="str">
        <f t="shared" ref="F1031:F1094" si="16">IF($D1031&lt;&gt;"",MID($D1031,1,FIND(":",$D1031)-1),IF($E1031&lt;&gt;"",$E1031,"")) &amp; ""</f>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si="16"/>
        <v/>
      </c>
    </row>
    <row r="1095" spans="1:6">
      <c r="A1095" s="514"/>
      <c r="B1095" s="314"/>
      <c r="C1095" s="316"/>
      <c r="D1095" s="755"/>
      <c r="E1095" s="755"/>
      <c r="F1095" s="309" t="str">
        <f t="shared" ref="F1095:F1158" si="17">IF($D1095&lt;&gt;"",MID($D1095,1,FIND(":",$D1095)-1),IF($E1095&lt;&gt;"",$E1095,"")) &amp; ""</f>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si="17"/>
        <v/>
      </c>
    </row>
    <row r="1159" spans="1:6">
      <c r="A1159" s="514"/>
      <c r="B1159" s="314"/>
      <c r="C1159" s="316"/>
      <c r="D1159" s="755"/>
      <c r="E1159" s="755"/>
      <c r="F1159" s="309" t="str">
        <f t="shared" ref="F1159:F1222" si="18">IF($D1159&lt;&gt;"",MID($D1159,1,FIND(":",$D1159)-1),IF($E1159&lt;&gt;"",$E1159,"")) &amp; ""</f>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si="18"/>
        <v/>
      </c>
    </row>
    <row r="1223" spans="1:6">
      <c r="A1223" s="514"/>
      <c r="B1223" s="314"/>
      <c r="C1223" s="316"/>
      <c r="D1223" s="755"/>
      <c r="E1223" s="755"/>
      <c r="F1223" s="309" t="str">
        <f t="shared" ref="F1223:F1286" si="19">IF($D1223&lt;&gt;"",MID($D1223,1,FIND(":",$D1223)-1),IF($E1223&lt;&gt;"",$E1223,"")) &amp; ""</f>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si="19"/>
        <v/>
      </c>
    </row>
    <row r="1287" spans="1:6">
      <c r="A1287" s="514"/>
      <c r="B1287" s="314"/>
      <c r="C1287" s="316"/>
      <c r="D1287" s="755"/>
      <c r="E1287" s="755"/>
      <c r="F1287" s="309" t="str">
        <f t="shared" ref="F1287:F1350" si="20">IF($D1287&lt;&gt;"",MID($D1287,1,FIND(":",$D1287)-1),IF($E1287&lt;&gt;"",$E1287,"")) &amp; ""</f>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si="20"/>
        <v/>
      </c>
    </row>
    <row r="1351" spans="1:6">
      <c r="A1351" s="514"/>
      <c r="B1351" s="314"/>
      <c r="C1351" s="316"/>
      <c r="D1351" s="755"/>
      <c r="E1351" s="755"/>
      <c r="F1351" s="309" t="str">
        <f t="shared" ref="F1351:F1414" si="21">IF($D1351&lt;&gt;"",MID($D1351,1,FIND(":",$D1351)-1),IF($E1351&lt;&gt;"",$E1351,"")) &amp; ""</f>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si="21"/>
        <v/>
      </c>
    </row>
    <row r="1415" spans="1:6">
      <c r="A1415" s="514"/>
      <c r="B1415" s="314"/>
      <c r="C1415" s="316"/>
      <c r="D1415" s="755"/>
      <c r="E1415" s="755"/>
      <c r="F1415" s="309" t="str">
        <f t="shared" ref="F1415:F1478" si="22">IF($D1415&lt;&gt;"",MID($D1415,1,FIND(":",$D1415)-1),IF($E1415&lt;&gt;"",$E1415,"")) &amp; ""</f>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si="22"/>
        <v/>
      </c>
    </row>
    <row r="1479" spans="1:6">
      <c r="A1479" s="514"/>
      <c r="B1479" s="314"/>
      <c r="C1479" s="316"/>
      <c r="D1479" s="755"/>
      <c r="E1479" s="755"/>
      <c r="F1479" s="309" t="str">
        <f t="shared" ref="F1479:F1542" si="23">IF($D1479&lt;&gt;"",MID($D1479,1,FIND(":",$D1479)-1),IF($E1479&lt;&gt;"",$E1479,"")) &amp; ""</f>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si="23"/>
        <v/>
      </c>
    </row>
    <row r="1543" spans="1:6">
      <c r="A1543" s="514"/>
      <c r="B1543" s="314"/>
      <c r="C1543" s="316"/>
      <c r="D1543" s="755"/>
      <c r="E1543" s="755"/>
      <c r="F1543" s="309" t="str">
        <f t="shared" ref="F1543:F1606" si="24">IF($D1543&lt;&gt;"",MID($D1543,1,FIND(":",$D1543)-1),IF($E1543&lt;&gt;"",$E1543,"")) &amp; ""</f>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si="24"/>
        <v/>
      </c>
    </row>
    <row r="1607" spans="1:6">
      <c r="A1607" s="514"/>
      <c r="B1607" s="314"/>
      <c r="C1607" s="316"/>
      <c r="D1607" s="755"/>
      <c r="E1607" s="755"/>
      <c r="F1607" s="309" t="str">
        <f t="shared" ref="F1607:F1670" si="25">IF($D1607&lt;&gt;"",MID($D1607,1,FIND(":",$D1607)-1),IF($E1607&lt;&gt;"",$E1607,"")) &amp; ""</f>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si="25"/>
        <v/>
      </c>
    </row>
    <row r="1671" spans="1:6">
      <c r="A1671" s="514"/>
      <c r="B1671" s="314"/>
      <c r="C1671" s="316"/>
      <c r="D1671" s="755"/>
      <c r="E1671" s="755"/>
      <c r="F1671" s="309" t="str">
        <f t="shared" ref="F1671:F1734" si="26">IF($D1671&lt;&gt;"",MID($D1671,1,FIND(":",$D1671)-1),IF($E1671&lt;&gt;"",$E1671,"")) &amp; ""</f>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si="26"/>
        <v/>
      </c>
    </row>
    <row r="1735" spans="1:6">
      <c r="A1735" s="514"/>
      <c r="B1735" s="314"/>
      <c r="C1735" s="316"/>
      <c r="D1735" s="755"/>
      <c r="E1735" s="755"/>
      <c r="F1735" s="309" t="str">
        <f t="shared" ref="F1735:F1798" si="27">IF($D1735&lt;&gt;"",MID($D1735,1,FIND(":",$D1735)-1),IF($E1735&lt;&gt;"",$E1735,"")) &amp; ""</f>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si="27"/>
        <v/>
      </c>
    </row>
    <row r="1799" spans="1:6">
      <c r="A1799" s="514"/>
      <c r="B1799" s="314"/>
      <c r="C1799" s="316"/>
      <c r="D1799" s="755"/>
      <c r="E1799" s="755"/>
      <c r="F1799" s="309" t="str">
        <f t="shared" ref="F1799:F1862" si="28">IF($D1799&lt;&gt;"",MID($D1799,1,FIND(":",$D1799)-1),IF($E1799&lt;&gt;"",$E1799,"")) &amp; ""</f>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si="28"/>
        <v/>
      </c>
    </row>
    <row r="1863" spans="1:6">
      <c r="A1863" s="514"/>
      <c r="B1863" s="314"/>
      <c r="C1863" s="316"/>
      <c r="D1863" s="755"/>
      <c r="E1863" s="755"/>
      <c r="F1863" s="309" t="str">
        <f t="shared" ref="F1863:F1926" si="29">IF($D1863&lt;&gt;"",MID($D1863,1,FIND(":",$D1863)-1),IF($E1863&lt;&gt;"",$E1863,"")) &amp; ""</f>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si="29"/>
        <v/>
      </c>
    </row>
    <row r="1927" spans="1:6">
      <c r="A1927" s="514"/>
      <c r="B1927" s="314"/>
      <c r="C1927" s="316"/>
      <c r="D1927" s="755"/>
      <c r="E1927" s="755"/>
      <c r="F1927" s="309" t="str">
        <f t="shared" ref="F1927:F1990" si="30">IF($D1927&lt;&gt;"",MID($D1927,1,FIND(":",$D1927)-1),IF($E1927&lt;&gt;"",$E1927,"")) &amp; ""</f>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si="30"/>
        <v/>
      </c>
    </row>
    <row r="1991" spans="1:6">
      <c r="A1991" s="514"/>
      <c r="B1991" s="314"/>
      <c r="C1991" s="316"/>
      <c r="D1991" s="755"/>
      <c r="E1991" s="755"/>
      <c r="F1991" s="309" t="str">
        <f t="shared" ref="F1991:F2005" si="31">IF($D1991&lt;&gt;"",MID($D1991,1,FIND(":",$D1991)-1),IF($E1991&lt;&gt;"",$E1991,"")) &amp; ""</f>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3">
    <dataValidation type="list" allowBlank="1" showInputMessage="1" showErrorMessage="1" sqref="D6:D2005">
      <formula1>GFSM_Code_List</formula1>
    </dataValidation>
    <dataValidation type="list" allowBlank="1" showInputMessage="1" showErrorMessage="1" sqref="I7:I12 A3:B3 G3">
      <formula1>GFSLIST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sheetPr codeName="Sheet5">
    <tabColor indexed="53"/>
    <outlinePr summaryRight="0"/>
  </sheetPr>
  <dimension ref="A1:BE2212"/>
  <sheetViews>
    <sheetView zoomScale="90" workbookViewId="0">
      <pane xSplit="2" ySplit="5" topLeftCell="C6" activePane="bottomRight" state="frozen"/>
      <selection activeCell="A6" sqref="A6"/>
      <selection pane="topRight" activeCell="A6" sqref="A6"/>
      <selection pane="bottomLeft" activeCell="A6" sqref="A6"/>
      <selection pane="bottomRight" activeCell="A6" sqref="A6"/>
    </sheetView>
  </sheetViews>
  <sheetFormatPr defaultRowHeight="12.75"/>
  <cols>
    <col min="1" max="1" width="18.42578125" style="515" customWidth="1"/>
    <col min="2" max="2" width="53.42578125" style="315" customWidth="1"/>
    <col min="3" max="3" width="12.140625" style="306" customWidth="1"/>
    <col min="4" max="4" width="72.28515625"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Methods'!B9</f>
        <v/>
      </c>
    </row>
    <row r="6" spans="1:6">
      <c r="A6" s="511"/>
      <c r="B6" s="493"/>
      <c r="C6" s="475"/>
      <c r="D6" s="755"/>
      <c r="E6" s="307"/>
      <c r="F6" s="308" t="str">
        <f>IF($D6&lt;&gt;"",MID($D6,1,FIND(":",$D6)-1),IF($E6&lt;&gt;"",$E6,"")) &amp; ""</f>
        <v/>
      </c>
    </row>
    <row r="7" spans="1:6">
      <c r="A7" s="512"/>
      <c r="B7" s="492"/>
      <c r="C7" s="517"/>
      <c r="D7" s="755"/>
      <c r="E7" s="755"/>
      <c r="F7" s="309" t="str">
        <f t="shared" ref="F7:F70" si="0">IF($D7&lt;&gt;"",MID($D7,1,FIND(":",$D7)-1),IF($E7&lt;&gt;"",$E7,"")) &amp; ""</f>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si="0"/>
        <v/>
      </c>
    </row>
    <row r="71" spans="1:6">
      <c r="A71" s="512"/>
      <c r="B71" s="492"/>
      <c r="C71" s="517"/>
      <c r="D71" s="755"/>
      <c r="E71" s="755"/>
      <c r="F71" s="309" t="str">
        <f t="shared" ref="F71:F134" si="1">IF($D71&lt;&gt;"",MID($D71,1,FIND(":",$D71)-1),IF($E71&lt;&gt;"",$E71,"")) &amp; ""</f>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si="1"/>
        <v/>
      </c>
    </row>
    <row r="135" spans="1:6">
      <c r="A135" s="512"/>
      <c r="B135" s="492"/>
      <c r="C135" s="517"/>
      <c r="D135" s="755"/>
      <c r="E135" s="755"/>
      <c r="F135" s="309" t="str">
        <f t="shared" ref="F135:F198" si="2">IF($D135&lt;&gt;"",MID($D135,1,FIND(":",$D135)-1),IF($E135&lt;&gt;"",$E135,"")) &amp; ""</f>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si="2"/>
        <v/>
      </c>
    </row>
    <row r="199" spans="1:6">
      <c r="A199" s="512"/>
      <c r="B199" s="492"/>
      <c r="C199" s="517"/>
      <c r="D199" s="755"/>
      <c r="E199" s="755"/>
      <c r="F199" s="309" t="str">
        <f t="shared" ref="F199:F262" si="3">IF($D199&lt;&gt;"",MID($D199,1,FIND(":",$D199)-1),IF($E199&lt;&gt;"",$E199,"")) &amp; ""</f>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si="3"/>
        <v/>
      </c>
    </row>
    <row r="263" spans="1:6">
      <c r="A263" s="512"/>
      <c r="B263" s="492"/>
      <c r="C263" s="517"/>
      <c r="D263" s="755"/>
      <c r="E263" s="755"/>
      <c r="F263" s="309" t="str">
        <f t="shared" ref="F263:F326" si="4">IF($D263&lt;&gt;"",MID($D263,1,FIND(":",$D263)-1),IF($E263&lt;&gt;"",$E263,"")) &amp; ""</f>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si="4"/>
        <v/>
      </c>
    </row>
    <row r="327" spans="1:6">
      <c r="A327" s="512"/>
      <c r="B327" s="492"/>
      <c r="C327" s="517"/>
      <c r="D327" s="755"/>
      <c r="E327" s="755"/>
      <c r="F327" s="309" t="str">
        <f t="shared" ref="F327:F390" si="5">IF($D327&lt;&gt;"",MID($D327,1,FIND(":",$D327)-1),IF($E327&lt;&gt;"",$E327,"")) &amp; ""</f>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si="5"/>
        <v/>
      </c>
    </row>
    <row r="391" spans="1:6">
      <c r="A391" s="512"/>
      <c r="B391" s="492"/>
      <c r="C391" s="517"/>
      <c r="D391" s="755"/>
      <c r="E391" s="755"/>
      <c r="F391" s="309" t="str">
        <f t="shared" ref="F391:F454" si="6">IF($D391&lt;&gt;"",MID($D391,1,FIND(":",$D391)-1),IF($E391&lt;&gt;"",$E391,"")) &amp; ""</f>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si="6"/>
        <v/>
      </c>
    </row>
    <row r="455" spans="1:6">
      <c r="A455" s="512"/>
      <c r="B455" s="492"/>
      <c r="C455" s="517"/>
      <c r="D455" s="755"/>
      <c r="E455" s="755"/>
      <c r="F455" s="309" t="str">
        <f t="shared" ref="F455:F518" si="7">IF($D455&lt;&gt;"",MID($D455,1,FIND(":",$D455)-1),IF($E455&lt;&gt;"",$E455,"")) &amp; ""</f>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si="7"/>
        <v/>
      </c>
    </row>
    <row r="519" spans="1:6">
      <c r="A519" s="512"/>
      <c r="B519" s="494"/>
      <c r="C519" s="517"/>
      <c r="D519" s="755"/>
      <c r="E519" s="755"/>
      <c r="F519" s="309" t="str">
        <f t="shared" ref="F519:F582" si="8">IF($D519&lt;&gt;"",MID($D519,1,FIND(":",$D519)-1),IF($E519&lt;&gt;"",$E519,"")) &amp; ""</f>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si="8"/>
        <v/>
      </c>
    </row>
    <row r="583" spans="1:6">
      <c r="A583" s="512"/>
      <c r="B583" s="494"/>
      <c r="C583" s="517"/>
      <c r="D583" s="755"/>
      <c r="E583" s="755"/>
      <c r="F583" s="309" t="str">
        <f t="shared" ref="F583:F646" si="9">IF($D583&lt;&gt;"",MID($D583,1,FIND(":",$D583)-1),IF($E583&lt;&gt;"",$E583,"")) &amp; ""</f>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si="9"/>
        <v/>
      </c>
    </row>
    <row r="647" spans="1:6">
      <c r="A647" s="514"/>
      <c r="B647" s="314"/>
      <c r="C647" s="316"/>
      <c r="D647" s="755"/>
      <c r="E647" s="755"/>
      <c r="F647" s="309" t="str">
        <f t="shared" ref="F647:F710" si="10">IF($D647&lt;&gt;"",MID($D647,1,FIND(":",$D647)-1),IF($E647&lt;&gt;"",$E647,"")) &amp; ""</f>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si="10"/>
        <v/>
      </c>
    </row>
    <row r="711" spans="1:6">
      <c r="A711" s="514"/>
      <c r="B711" s="314"/>
      <c r="C711" s="316"/>
      <c r="D711" s="755"/>
      <c r="E711" s="755"/>
      <c r="F711" s="309" t="str">
        <f t="shared" ref="F711:F774" si="11">IF($D711&lt;&gt;"",MID($D711,1,FIND(":",$D711)-1),IF($E711&lt;&gt;"",$E711,"")) &amp; ""</f>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si="11"/>
        <v/>
      </c>
    </row>
    <row r="775" spans="1:6">
      <c r="A775" s="514"/>
      <c r="B775" s="314"/>
      <c r="C775" s="316"/>
      <c r="D775" s="755"/>
      <c r="E775" s="755"/>
      <c r="F775" s="309" t="str">
        <f t="shared" ref="F775:F838" si="12">IF($D775&lt;&gt;"",MID($D775,1,FIND(":",$D775)-1),IF($E775&lt;&gt;"",$E775,"")) &amp; ""</f>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si="12"/>
        <v/>
      </c>
    </row>
    <row r="839" spans="1:6">
      <c r="A839" s="514"/>
      <c r="B839" s="314"/>
      <c r="C839" s="316"/>
      <c r="D839" s="755"/>
      <c r="E839" s="755"/>
      <c r="F839" s="309" t="str">
        <f t="shared" ref="F839:F902" si="13">IF($D839&lt;&gt;"",MID($D839,1,FIND(":",$D839)-1),IF($E839&lt;&gt;"",$E839,"")) &amp; ""</f>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si="13"/>
        <v/>
      </c>
    </row>
    <row r="903" spans="1:6">
      <c r="A903" s="514"/>
      <c r="B903" s="314"/>
      <c r="C903" s="316"/>
      <c r="D903" s="755"/>
      <c r="E903" s="755"/>
      <c r="F903" s="309" t="str">
        <f t="shared" ref="F903:F966" si="14">IF($D903&lt;&gt;"",MID($D903,1,FIND(":",$D903)-1),IF($E903&lt;&gt;"",$E903,"")) &amp; ""</f>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si="14"/>
        <v/>
      </c>
    </row>
    <row r="967" spans="1:6">
      <c r="A967" s="514"/>
      <c r="B967" s="314"/>
      <c r="C967" s="316"/>
      <c r="D967" s="755"/>
      <c r="E967" s="755"/>
      <c r="F967" s="309" t="str">
        <f t="shared" ref="F967:F1030" si="15">IF($D967&lt;&gt;"",MID($D967,1,FIND(":",$D967)-1),IF($E967&lt;&gt;"",$E967,"")) &amp; ""</f>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si="15"/>
        <v/>
      </c>
    </row>
    <row r="1031" spans="1:6">
      <c r="A1031" s="514"/>
      <c r="B1031" s="314"/>
      <c r="C1031" s="316"/>
      <c r="D1031" s="755"/>
      <c r="E1031" s="755"/>
      <c r="F1031" s="309" t="str">
        <f t="shared" ref="F1031:F1094" si="16">IF($D1031&lt;&gt;"",MID($D1031,1,FIND(":",$D1031)-1),IF($E1031&lt;&gt;"",$E1031,"")) &amp; ""</f>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si="16"/>
        <v/>
      </c>
    </row>
    <row r="1095" spans="1:6">
      <c r="A1095" s="514"/>
      <c r="B1095" s="314"/>
      <c r="C1095" s="316"/>
      <c r="D1095" s="755"/>
      <c r="E1095" s="755"/>
      <c r="F1095" s="309" t="str">
        <f t="shared" ref="F1095:F1158" si="17">IF($D1095&lt;&gt;"",MID($D1095,1,FIND(":",$D1095)-1),IF($E1095&lt;&gt;"",$E1095,"")) &amp; ""</f>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si="17"/>
        <v/>
      </c>
    </row>
    <row r="1159" spans="1:6">
      <c r="A1159" s="514"/>
      <c r="B1159" s="314"/>
      <c r="C1159" s="316"/>
      <c r="D1159" s="755"/>
      <c r="E1159" s="755"/>
      <c r="F1159" s="309" t="str">
        <f t="shared" ref="F1159:F1222" si="18">IF($D1159&lt;&gt;"",MID($D1159,1,FIND(":",$D1159)-1),IF($E1159&lt;&gt;"",$E1159,"")) &amp; ""</f>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si="18"/>
        <v/>
      </c>
    </row>
    <row r="1223" spans="1:6">
      <c r="A1223" s="514"/>
      <c r="B1223" s="314"/>
      <c r="C1223" s="316"/>
      <c r="D1223" s="755"/>
      <c r="E1223" s="755"/>
      <c r="F1223" s="309" t="str">
        <f t="shared" ref="F1223:F1286" si="19">IF($D1223&lt;&gt;"",MID($D1223,1,FIND(":",$D1223)-1),IF($E1223&lt;&gt;"",$E1223,"")) &amp; ""</f>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si="19"/>
        <v/>
      </c>
    </row>
    <row r="1287" spans="1:6">
      <c r="A1287" s="514"/>
      <c r="B1287" s="314"/>
      <c r="C1287" s="316"/>
      <c r="D1287" s="755"/>
      <c r="E1287" s="755"/>
      <c r="F1287" s="309" t="str">
        <f t="shared" ref="F1287:F1350" si="20">IF($D1287&lt;&gt;"",MID($D1287,1,FIND(":",$D1287)-1),IF($E1287&lt;&gt;"",$E1287,"")) &amp; ""</f>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si="20"/>
        <v/>
      </c>
    </row>
    <row r="1351" spans="1:6">
      <c r="A1351" s="514"/>
      <c r="B1351" s="314"/>
      <c r="C1351" s="316"/>
      <c r="D1351" s="755"/>
      <c r="E1351" s="755"/>
      <c r="F1351" s="309" t="str">
        <f t="shared" ref="F1351:F1414" si="21">IF($D1351&lt;&gt;"",MID($D1351,1,FIND(":",$D1351)-1),IF($E1351&lt;&gt;"",$E1351,"")) &amp; ""</f>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si="21"/>
        <v/>
      </c>
    </row>
    <row r="1415" spans="1:6">
      <c r="A1415" s="514"/>
      <c r="B1415" s="314"/>
      <c r="C1415" s="316"/>
      <c r="D1415" s="755"/>
      <c r="E1415" s="755"/>
      <c r="F1415" s="309" t="str">
        <f t="shared" ref="F1415:F1478" si="22">IF($D1415&lt;&gt;"",MID($D1415,1,FIND(":",$D1415)-1),IF($E1415&lt;&gt;"",$E1415,"")) &amp; ""</f>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si="22"/>
        <v/>
      </c>
    </row>
    <row r="1479" spans="1:6">
      <c r="A1479" s="514"/>
      <c r="B1479" s="314"/>
      <c r="C1479" s="316"/>
      <c r="D1479" s="755"/>
      <c r="E1479" s="755"/>
      <c r="F1479" s="309" t="str">
        <f t="shared" ref="F1479:F1542" si="23">IF($D1479&lt;&gt;"",MID($D1479,1,FIND(":",$D1479)-1),IF($E1479&lt;&gt;"",$E1479,"")) &amp; ""</f>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si="23"/>
        <v/>
      </c>
    </row>
    <row r="1543" spans="1:6">
      <c r="A1543" s="514"/>
      <c r="B1543" s="314"/>
      <c r="C1543" s="316"/>
      <c r="D1543" s="755"/>
      <c r="E1543" s="755"/>
      <c r="F1543" s="309" t="str">
        <f t="shared" ref="F1543:F1606" si="24">IF($D1543&lt;&gt;"",MID($D1543,1,FIND(":",$D1543)-1),IF($E1543&lt;&gt;"",$E1543,"")) &amp; ""</f>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si="24"/>
        <v/>
      </c>
    </row>
    <row r="1607" spans="1:6">
      <c r="A1607" s="514"/>
      <c r="B1607" s="314"/>
      <c r="C1607" s="316"/>
      <c r="D1607" s="755"/>
      <c r="E1607" s="755"/>
      <c r="F1607" s="309" t="str">
        <f t="shared" ref="F1607:F1670" si="25">IF($D1607&lt;&gt;"",MID($D1607,1,FIND(":",$D1607)-1),IF($E1607&lt;&gt;"",$E1607,"")) &amp; ""</f>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si="25"/>
        <v/>
      </c>
    </row>
    <row r="1671" spans="1:6">
      <c r="A1671" s="514"/>
      <c r="B1671" s="314"/>
      <c r="C1671" s="316"/>
      <c r="D1671" s="755"/>
      <c r="E1671" s="755"/>
      <c r="F1671" s="309" t="str">
        <f t="shared" ref="F1671:F1734" si="26">IF($D1671&lt;&gt;"",MID($D1671,1,FIND(":",$D1671)-1),IF($E1671&lt;&gt;"",$E1671,"")) &amp; ""</f>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si="26"/>
        <v/>
      </c>
    </row>
    <row r="1735" spans="1:6">
      <c r="A1735" s="514"/>
      <c r="B1735" s="314"/>
      <c r="C1735" s="316"/>
      <c r="D1735" s="755"/>
      <c r="E1735" s="755"/>
      <c r="F1735" s="309" t="str">
        <f t="shared" ref="F1735:F1798" si="27">IF($D1735&lt;&gt;"",MID($D1735,1,FIND(":",$D1735)-1),IF($E1735&lt;&gt;"",$E1735,"")) &amp; ""</f>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si="27"/>
        <v/>
      </c>
    </row>
    <row r="1799" spans="1:6">
      <c r="A1799" s="514"/>
      <c r="B1799" s="314"/>
      <c r="C1799" s="316"/>
      <c r="D1799" s="755"/>
      <c r="E1799" s="755"/>
      <c r="F1799" s="309" t="str">
        <f t="shared" ref="F1799:F1862" si="28">IF($D1799&lt;&gt;"",MID($D1799,1,FIND(":",$D1799)-1),IF($E1799&lt;&gt;"",$E1799,"")) &amp; ""</f>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si="28"/>
        <v/>
      </c>
    </row>
    <row r="1863" spans="1:6">
      <c r="A1863" s="514"/>
      <c r="B1863" s="314"/>
      <c r="C1863" s="316"/>
      <c r="D1863" s="755"/>
      <c r="E1863" s="755"/>
      <c r="F1863" s="309" t="str">
        <f t="shared" ref="F1863:F1926" si="29">IF($D1863&lt;&gt;"",MID($D1863,1,FIND(":",$D1863)-1),IF($E1863&lt;&gt;"",$E1863,"")) &amp; ""</f>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si="29"/>
        <v/>
      </c>
    </row>
    <row r="1927" spans="1:6">
      <c r="A1927" s="514"/>
      <c r="B1927" s="314"/>
      <c r="C1927" s="316"/>
      <c r="D1927" s="755"/>
      <c r="E1927" s="755"/>
      <c r="F1927" s="309" t="str">
        <f t="shared" ref="F1927:F1990" si="30">IF($D1927&lt;&gt;"",MID($D1927,1,FIND(":",$D1927)-1),IF($E1927&lt;&gt;"",$E1927,"")) &amp; ""</f>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si="30"/>
        <v/>
      </c>
    </row>
    <row r="1991" spans="1:6">
      <c r="A1991" s="514"/>
      <c r="B1991" s="314"/>
      <c r="C1991" s="316"/>
      <c r="D1991" s="755"/>
      <c r="E1991" s="755"/>
      <c r="F1991" s="309" t="str">
        <f t="shared" ref="F1991:F2005" si="31">IF($D1991&lt;&gt;"",MID($D1991,1,FIND(":",$D1991)-1),IF($E1991&lt;&gt;"",$E1991,"")) &amp; ""</f>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3">
    <dataValidation type="list" allowBlank="1" showInputMessage="1" showErrorMessage="1" sqref="I7:I12 A3:B3 G3">
      <formula1>GFSLIST</formula1>
    </dataValidation>
    <dataValidation type="list" allowBlank="1" showInputMessage="1" showErrorMessage="1" sqref="D6:D2005">
      <formula1>GFSM_Code_List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6">
    <tabColor indexed="53"/>
    <outlinePr summaryRight="0"/>
  </sheetPr>
  <dimension ref="A1:BE2212"/>
  <sheetViews>
    <sheetView zoomScale="90" workbookViewId="0">
      <pane xSplit="2" ySplit="5" topLeftCell="C6" activePane="bottomRight" state="frozen"/>
      <selection activeCell="A6" sqref="A6"/>
      <selection pane="topRight" activeCell="A6" sqref="A6"/>
      <selection pane="bottomLeft" activeCell="A6" sqref="A6"/>
      <selection pane="bottomRight" activeCell="A6" sqref="A6"/>
    </sheetView>
  </sheetViews>
  <sheetFormatPr defaultRowHeight="12.75"/>
  <cols>
    <col min="1" max="1" width="18.42578125" style="515" customWidth="1"/>
    <col min="2" max="2" width="53.42578125" style="315" customWidth="1"/>
    <col min="3" max="3" width="12.140625" style="306" customWidth="1"/>
    <col min="4" max="4" width="72.28515625"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Methods'!B10</f>
        <v/>
      </c>
    </row>
    <row r="6" spans="1:6">
      <c r="A6" s="511"/>
      <c r="B6" s="493"/>
      <c r="C6" s="475"/>
      <c r="D6" s="755"/>
      <c r="E6" s="307"/>
      <c r="F6" s="308" t="str">
        <f>IF($D6&lt;&gt;"",MID($D6,1,FIND(":",$D6)-1),IF($E6&lt;&gt;"",$E6,"")) &amp; ""</f>
        <v/>
      </c>
    </row>
    <row r="7" spans="1:6">
      <c r="A7" s="512"/>
      <c r="B7" s="492"/>
      <c r="C7" s="517"/>
      <c r="D7" s="755"/>
      <c r="E7" s="755"/>
      <c r="F7" s="309" t="str">
        <f t="shared" ref="F7:F70" si="0">IF($D7&lt;&gt;"",MID($D7,1,FIND(":",$D7)-1),IF($E7&lt;&gt;"",$E7,"")) &amp; ""</f>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si="0"/>
        <v/>
      </c>
    </row>
    <row r="71" spans="1:6">
      <c r="A71" s="512"/>
      <c r="B71" s="492"/>
      <c r="C71" s="517"/>
      <c r="D71" s="755"/>
      <c r="E71" s="755"/>
      <c r="F71" s="309" t="str">
        <f t="shared" ref="F71:F134" si="1">IF($D71&lt;&gt;"",MID($D71,1,FIND(":",$D71)-1),IF($E71&lt;&gt;"",$E71,"")) &amp; ""</f>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si="1"/>
        <v/>
      </c>
    </row>
    <row r="135" spans="1:6">
      <c r="A135" s="512"/>
      <c r="B135" s="492"/>
      <c r="C135" s="517"/>
      <c r="D135" s="755"/>
      <c r="E135" s="755"/>
      <c r="F135" s="309" t="str">
        <f t="shared" ref="F135:F198" si="2">IF($D135&lt;&gt;"",MID($D135,1,FIND(":",$D135)-1),IF($E135&lt;&gt;"",$E135,"")) &amp; ""</f>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si="2"/>
        <v/>
      </c>
    </row>
    <row r="199" spans="1:6">
      <c r="A199" s="512"/>
      <c r="B199" s="492"/>
      <c r="C199" s="517"/>
      <c r="D199" s="755"/>
      <c r="E199" s="755"/>
      <c r="F199" s="309" t="str">
        <f t="shared" ref="F199:F262" si="3">IF($D199&lt;&gt;"",MID($D199,1,FIND(":",$D199)-1),IF($E199&lt;&gt;"",$E199,"")) &amp; ""</f>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si="3"/>
        <v/>
      </c>
    </row>
    <row r="263" spans="1:6">
      <c r="A263" s="512"/>
      <c r="B263" s="492"/>
      <c r="C263" s="517"/>
      <c r="D263" s="755"/>
      <c r="E263" s="755"/>
      <c r="F263" s="309" t="str">
        <f t="shared" ref="F263:F326" si="4">IF($D263&lt;&gt;"",MID($D263,1,FIND(":",$D263)-1),IF($E263&lt;&gt;"",$E263,"")) &amp; ""</f>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si="4"/>
        <v/>
      </c>
    </row>
    <row r="327" spans="1:6">
      <c r="A327" s="512"/>
      <c r="B327" s="492"/>
      <c r="C327" s="517"/>
      <c r="D327" s="755"/>
      <c r="E327" s="755"/>
      <c r="F327" s="309" t="str">
        <f t="shared" ref="F327:F390" si="5">IF($D327&lt;&gt;"",MID($D327,1,FIND(":",$D327)-1),IF($E327&lt;&gt;"",$E327,"")) &amp; ""</f>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si="5"/>
        <v/>
      </c>
    </row>
    <row r="391" spans="1:6">
      <c r="A391" s="512"/>
      <c r="B391" s="492"/>
      <c r="C391" s="517"/>
      <c r="D391" s="755"/>
      <c r="E391" s="755"/>
      <c r="F391" s="309" t="str">
        <f t="shared" ref="F391:F454" si="6">IF($D391&lt;&gt;"",MID($D391,1,FIND(":",$D391)-1),IF($E391&lt;&gt;"",$E391,"")) &amp; ""</f>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si="6"/>
        <v/>
      </c>
    </row>
    <row r="455" spans="1:6">
      <c r="A455" s="512"/>
      <c r="B455" s="492"/>
      <c r="C455" s="517"/>
      <c r="D455" s="755"/>
      <c r="E455" s="755"/>
      <c r="F455" s="309" t="str">
        <f t="shared" ref="F455:F518" si="7">IF($D455&lt;&gt;"",MID($D455,1,FIND(":",$D455)-1),IF($E455&lt;&gt;"",$E455,"")) &amp; ""</f>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si="7"/>
        <v/>
      </c>
    </row>
    <row r="519" spans="1:6">
      <c r="A519" s="512"/>
      <c r="B519" s="494"/>
      <c r="C519" s="517"/>
      <c r="D519" s="755"/>
      <c r="E519" s="755"/>
      <c r="F519" s="309" t="str">
        <f t="shared" ref="F519:F582" si="8">IF($D519&lt;&gt;"",MID($D519,1,FIND(":",$D519)-1),IF($E519&lt;&gt;"",$E519,"")) &amp; ""</f>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si="8"/>
        <v/>
      </c>
    </row>
    <row r="583" spans="1:6">
      <c r="A583" s="512"/>
      <c r="B583" s="494"/>
      <c r="C583" s="517"/>
      <c r="D583" s="755"/>
      <c r="E583" s="755"/>
      <c r="F583" s="309" t="str">
        <f t="shared" ref="F583:F646" si="9">IF($D583&lt;&gt;"",MID($D583,1,FIND(":",$D583)-1),IF($E583&lt;&gt;"",$E583,"")) &amp; ""</f>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si="9"/>
        <v/>
      </c>
    </row>
    <row r="647" spans="1:6">
      <c r="A647" s="514"/>
      <c r="B647" s="314"/>
      <c r="C647" s="316"/>
      <c r="D647" s="755"/>
      <c r="E647" s="755"/>
      <c r="F647" s="309" t="str">
        <f t="shared" ref="F647:F710" si="10">IF($D647&lt;&gt;"",MID($D647,1,FIND(":",$D647)-1),IF($E647&lt;&gt;"",$E647,"")) &amp; ""</f>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si="10"/>
        <v/>
      </c>
    </row>
    <row r="711" spans="1:6">
      <c r="A711" s="514"/>
      <c r="B711" s="314"/>
      <c r="C711" s="316"/>
      <c r="D711" s="755"/>
      <c r="E711" s="755"/>
      <c r="F711" s="309" t="str">
        <f t="shared" ref="F711:F774" si="11">IF($D711&lt;&gt;"",MID($D711,1,FIND(":",$D711)-1),IF($E711&lt;&gt;"",$E711,"")) &amp; ""</f>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si="11"/>
        <v/>
      </c>
    </row>
    <row r="775" spans="1:6">
      <c r="A775" s="514"/>
      <c r="B775" s="314"/>
      <c r="C775" s="316"/>
      <c r="D775" s="755"/>
      <c r="E775" s="755"/>
      <c r="F775" s="309" t="str">
        <f t="shared" ref="F775:F838" si="12">IF($D775&lt;&gt;"",MID($D775,1,FIND(":",$D775)-1),IF($E775&lt;&gt;"",$E775,"")) &amp; ""</f>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si="12"/>
        <v/>
      </c>
    </row>
    <row r="839" spans="1:6">
      <c r="A839" s="514"/>
      <c r="B839" s="314"/>
      <c r="C839" s="316"/>
      <c r="D839" s="755"/>
      <c r="E839" s="755"/>
      <c r="F839" s="309" t="str">
        <f t="shared" ref="F839:F902" si="13">IF($D839&lt;&gt;"",MID($D839,1,FIND(":",$D839)-1),IF($E839&lt;&gt;"",$E839,"")) &amp; ""</f>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si="13"/>
        <v/>
      </c>
    </row>
    <row r="903" spans="1:6">
      <c r="A903" s="514"/>
      <c r="B903" s="314"/>
      <c r="C903" s="316"/>
      <c r="D903" s="755"/>
      <c r="E903" s="755"/>
      <c r="F903" s="309" t="str">
        <f t="shared" ref="F903:F966" si="14">IF($D903&lt;&gt;"",MID($D903,1,FIND(":",$D903)-1),IF($E903&lt;&gt;"",$E903,"")) &amp; ""</f>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si="14"/>
        <v/>
      </c>
    </row>
    <row r="967" spans="1:6">
      <c r="A967" s="514"/>
      <c r="B967" s="314"/>
      <c r="C967" s="316"/>
      <c r="D967" s="755"/>
      <c r="E967" s="755"/>
      <c r="F967" s="309" t="str">
        <f t="shared" ref="F967:F1030" si="15">IF($D967&lt;&gt;"",MID($D967,1,FIND(":",$D967)-1),IF($E967&lt;&gt;"",$E967,"")) &amp; ""</f>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si="15"/>
        <v/>
      </c>
    </row>
    <row r="1031" spans="1:6">
      <c r="A1031" s="514"/>
      <c r="B1031" s="314"/>
      <c r="C1031" s="316"/>
      <c r="D1031" s="755"/>
      <c r="E1031" s="755"/>
      <c r="F1031" s="309" t="str">
        <f t="shared" ref="F1031:F1094" si="16">IF($D1031&lt;&gt;"",MID($D1031,1,FIND(":",$D1031)-1),IF($E1031&lt;&gt;"",$E1031,"")) &amp; ""</f>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si="16"/>
        <v/>
      </c>
    </row>
    <row r="1095" spans="1:6">
      <c r="A1095" s="514"/>
      <c r="B1095" s="314"/>
      <c r="C1095" s="316"/>
      <c r="D1095" s="755"/>
      <c r="E1095" s="755"/>
      <c r="F1095" s="309" t="str">
        <f t="shared" ref="F1095:F1158" si="17">IF($D1095&lt;&gt;"",MID($D1095,1,FIND(":",$D1095)-1),IF($E1095&lt;&gt;"",$E1095,"")) &amp; ""</f>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si="17"/>
        <v/>
      </c>
    </row>
    <row r="1159" spans="1:6">
      <c r="A1159" s="514"/>
      <c r="B1159" s="314"/>
      <c r="C1159" s="316"/>
      <c r="D1159" s="755"/>
      <c r="E1159" s="755"/>
      <c r="F1159" s="309" t="str">
        <f t="shared" ref="F1159:F1222" si="18">IF($D1159&lt;&gt;"",MID($D1159,1,FIND(":",$D1159)-1),IF($E1159&lt;&gt;"",$E1159,"")) &amp; ""</f>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si="18"/>
        <v/>
      </c>
    </row>
    <row r="1223" spans="1:6">
      <c r="A1223" s="514"/>
      <c r="B1223" s="314"/>
      <c r="C1223" s="316"/>
      <c r="D1223" s="755"/>
      <c r="E1223" s="755"/>
      <c r="F1223" s="309" t="str">
        <f t="shared" ref="F1223:F1286" si="19">IF($D1223&lt;&gt;"",MID($D1223,1,FIND(":",$D1223)-1),IF($E1223&lt;&gt;"",$E1223,"")) &amp; ""</f>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si="19"/>
        <v/>
      </c>
    </row>
    <row r="1287" spans="1:6">
      <c r="A1287" s="514"/>
      <c r="B1287" s="314"/>
      <c r="C1287" s="316"/>
      <c r="D1287" s="755"/>
      <c r="E1287" s="755"/>
      <c r="F1287" s="309" t="str">
        <f t="shared" ref="F1287:F1350" si="20">IF($D1287&lt;&gt;"",MID($D1287,1,FIND(":",$D1287)-1),IF($E1287&lt;&gt;"",$E1287,"")) &amp; ""</f>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si="20"/>
        <v/>
      </c>
    </row>
    <row r="1351" spans="1:6">
      <c r="A1351" s="514"/>
      <c r="B1351" s="314"/>
      <c r="C1351" s="316"/>
      <c r="D1351" s="755"/>
      <c r="E1351" s="755"/>
      <c r="F1351" s="309" t="str">
        <f t="shared" ref="F1351:F1414" si="21">IF($D1351&lt;&gt;"",MID($D1351,1,FIND(":",$D1351)-1),IF($E1351&lt;&gt;"",$E1351,"")) &amp; ""</f>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si="21"/>
        <v/>
      </c>
    </row>
    <row r="1415" spans="1:6">
      <c r="A1415" s="514"/>
      <c r="B1415" s="314"/>
      <c r="C1415" s="316"/>
      <c r="D1415" s="755"/>
      <c r="E1415" s="755"/>
      <c r="F1415" s="309" t="str">
        <f t="shared" ref="F1415:F1478" si="22">IF($D1415&lt;&gt;"",MID($D1415,1,FIND(":",$D1415)-1),IF($E1415&lt;&gt;"",$E1415,"")) &amp; ""</f>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si="22"/>
        <v/>
      </c>
    </row>
    <row r="1479" spans="1:6">
      <c r="A1479" s="514"/>
      <c r="B1479" s="314"/>
      <c r="C1479" s="316"/>
      <c r="D1479" s="755"/>
      <c r="E1479" s="755"/>
      <c r="F1479" s="309" t="str">
        <f t="shared" ref="F1479:F1542" si="23">IF($D1479&lt;&gt;"",MID($D1479,1,FIND(":",$D1479)-1),IF($E1479&lt;&gt;"",$E1479,"")) &amp; ""</f>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si="23"/>
        <v/>
      </c>
    </row>
    <row r="1543" spans="1:6">
      <c r="A1543" s="514"/>
      <c r="B1543" s="314"/>
      <c r="C1543" s="316"/>
      <c r="D1543" s="755"/>
      <c r="E1543" s="755"/>
      <c r="F1543" s="309" t="str">
        <f t="shared" ref="F1543:F1606" si="24">IF($D1543&lt;&gt;"",MID($D1543,1,FIND(":",$D1543)-1),IF($E1543&lt;&gt;"",$E1543,"")) &amp; ""</f>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si="24"/>
        <v/>
      </c>
    </row>
    <row r="1607" spans="1:6">
      <c r="A1607" s="514"/>
      <c r="B1607" s="314"/>
      <c r="C1607" s="316"/>
      <c r="D1607" s="755"/>
      <c r="E1607" s="755"/>
      <c r="F1607" s="309" t="str">
        <f t="shared" ref="F1607:F1670" si="25">IF($D1607&lt;&gt;"",MID($D1607,1,FIND(":",$D1607)-1),IF($E1607&lt;&gt;"",$E1607,"")) &amp; ""</f>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si="25"/>
        <v/>
      </c>
    </row>
    <row r="1671" spans="1:6">
      <c r="A1671" s="514"/>
      <c r="B1671" s="314"/>
      <c r="C1671" s="316"/>
      <c r="D1671" s="755"/>
      <c r="E1671" s="755"/>
      <c r="F1671" s="309" t="str">
        <f t="shared" ref="F1671:F1734" si="26">IF($D1671&lt;&gt;"",MID($D1671,1,FIND(":",$D1671)-1),IF($E1671&lt;&gt;"",$E1671,"")) &amp; ""</f>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si="26"/>
        <v/>
      </c>
    </row>
    <row r="1735" spans="1:6">
      <c r="A1735" s="514"/>
      <c r="B1735" s="314"/>
      <c r="C1735" s="316"/>
      <c r="D1735" s="755"/>
      <c r="E1735" s="755"/>
      <c r="F1735" s="309" t="str">
        <f t="shared" ref="F1735:F1798" si="27">IF($D1735&lt;&gt;"",MID($D1735,1,FIND(":",$D1735)-1),IF($E1735&lt;&gt;"",$E1735,"")) &amp; ""</f>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si="27"/>
        <v/>
      </c>
    </row>
    <row r="1799" spans="1:6">
      <c r="A1799" s="514"/>
      <c r="B1799" s="314"/>
      <c r="C1799" s="316"/>
      <c r="D1799" s="755"/>
      <c r="E1799" s="755"/>
      <c r="F1799" s="309" t="str">
        <f t="shared" ref="F1799:F1862" si="28">IF($D1799&lt;&gt;"",MID($D1799,1,FIND(":",$D1799)-1),IF($E1799&lt;&gt;"",$E1799,"")) &amp; ""</f>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si="28"/>
        <v/>
      </c>
    </row>
    <row r="1863" spans="1:6">
      <c r="A1863" s="514"/>
      <c r="B1863" s="314"/>
      <c r="C1863" s="316"/>
      <c r="D1863" s="755"/>
      <c r="E1863" s="755"/>
      <c r="F1863" s="309" t="str">
        <f t="shared" ref="F1863:F1926" si="29">IF($D1863&lt;&gt;"",MID($D1863,1,FIND(":",$D1863)-1),IF($E1863&lt;&gt;"",$E1863,"")) &amp; ""</f>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si="29"/>
        <v/>
      </c>
    </row>
    <row r="1927" spans="1:6">
      <c r="A1927" s="514"/>
      <c r="B1927" s="314"/>
      <c r="C1927" s="316"/>
      <c r="D1927" s="755"/>
      <c r="E1927" s="755"/>
      <c r="F1927" s="309" t="str">
        <f t="shared" ref="F1927:F1990" si="30">IF($D1927&lt;&gt;"",MID($D1927,1,FIND(":",$D1927)-1),IF($E1927&lt;&gt;"",$E1927,"")) &amp; ""</f>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si="30"/>
        <v/>
      </c>
    </row>
    <row r="1991" spans="1:6">
      <c r="A1991" s="514"/>
      <c r="B1991" s="314"/>
      <c r="C1991" s="316"/>
      <c r="D1991" s="755"/>
      <c r="E1991" s="755"/>
      <c r="F1991" s="309" t="str">
        <f t="shared" ref="F1991:F2005" si="31">IF($D1991&lt;&gt;"",MID($D1991,1,FIND(":",$D1991)-1),IF($E1991&lt;&gt;"",$E1991,"")) &amp; ""</f>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4">
    <dataValidation type="list" allowBlank="1" showErrorMessage="1" prompt="Test" sqref="D6:D7">
      <formula1>GFSM_Code_List</formula1>
    </dataValidation>
    <dataValidation type="list" allowBlank="1" showInputMessage="1" showErrorMessage="1" sqref="D8:D2005">
      <formula1>GFSM_Code_List</formula1>
    </dataValidation>
    <dataValidation type="list" allowBlank="1" showInputMessage="1" showErrorMessage="1" sqref="I7:I12 A3:B3 G3">
      <formula1>GFSLIST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sheetPr codeName="Sheet7">
    <tabColor indexed="53"/>
    <outlinePr summaryRight="0"/>
  </sheetPr>
  <dimension ref="A1:BD2212"/>
  <sheetViews>
    <sheetView zoomScaleNormal="100" workbookViewId="0">
      <pane xSplit="2" ySplit="5" topLeftCell="E6" activePane="bottomRight" state="frozen"/>
      <selection activeCell="A6" sqref="A6"/>
      <selection pane="topRight" activeCell="A6" sqref="A6"/>
      <selection pane="bottomLeft" activeCell="A6" sqref="A6"/>
      <selection pane="bottomRight" activeCell="G1" sqref="G1:G65536"/>
    </sheetView>
  </sheetViews>
  <sheetFormatPr defaultRowHeight="12.75"/>
  <cols>
    <col min="1" max="1" width="18.42578125" style="515" customWidth="1"/>
    <col min="2" max="2" width="53.42578125" style="315" customWidth="1"/>
    <col min="3" max="3" width="12.140625" style="306" customWidth="1"/>
    <col min="4" max="4" width="56.42578125"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Methods'!B11</f>
        <v/>
      </c>
    </row>
    <row r="6" spans="1:6">
      <c r="A6" s="511"/>
      <c r="B6" s="493"/>
      <c r="C6" s="475"/>
      <c r="D6" s="755"/>
      <c r="E6" s="307"/>
      <c r="F6" s="308" t="str">
        <f>IF($D6&lt;&gt;"",MID($D6,1,FIND(":",$D6)-1),IF($E6&lt;&gt;"",$E6,"")) &amp; ""</f>
        <v/>
      </c>
    </row>
    <row r="7" spans="1:6">
      <c r="A7" s="512"/>
      <c r="B7" s="492"/>
      <c r="C7" s="517"/>
      <c r="D7" s="755"/>
      <c r="E7" s="755"/>
      <c r="F7" s="309" t="str">
        <f t="shared" ref="F7:F70" si="0">IF($D7&lt;&gt;"",MID($D7,1,FIND(":",$D7)-1),IF($E7&lt;&gt;"",$E7,"")) &amp; ""</f>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6">
      <c r="A49" s="512"/>
      <c r="B49" s="492"/>
      <c r="C49" s="517"/>
      <c r="D49" s="755"/>
      <c r="E49" s="755"/>
      <c r="F49" s="309" t="str">
        <f t="shared" si="0"/>
        <v/>
      </c>
    </row>
    <row r="50" spans="1:56"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row>
    <row r="51" spans="1:56">
      <c r="A51" s="512"/>
      <c r="B51" s="492"/>
      <c r="C51" s="517"/>
      <c r="D51" s="755"/>
      <c r="E51" s="755"/>
      <c r="F51" s="309" t="str">
        <f t="shared" si="0"/>
        <v/>
      </c>
    </row>
    <row r="52" spans="1:56">
      <c r="A52" s="512"/>
      <c r="B52" s="492"/>
      <c r="C52" s="517"/>
      <c r="D52" s="755"/>
      <c r="E52" s="755"/>
      <c r="F52" s="309" t="str">
        <f t="shared" si="0"/>
        <v/>
      </c>
    </row>
    <row r="53" spans="1:56">
      <c r="A53" s="512"/>
      <c r="B53" s="492"/>
      <c r="C53" s="517"/>
      <c r="D53" s="755"/>
      <c r="E53" s="755"/>
      <c r="F53" s="309" t="str">
        <f t="shared" si="0"/>
        <v/>
      </c>
    </row>
    <row r="54" spans="1:56">
      <c r="A54" s="512"/>
      <c r="B54" s="492"/>
      <c r="C54" s="517"/>
      <c r="D54" s="755"/>
      <c r="E54" s="755"/>
      <c r="F54" s="309" t="str">
        <f t="shared" si="0"/>
        <v/>
      </c>
    </row>
    <row r="55" spans="1:56">
      <c r="A55" s="512"/>
      <c r="B55" s="492"/>
      <c r="C55" s="517"/>
      <c r="D55" s="755"/>
      <c r="E55" s="755"/>
      <c r="F55" s="309" t="str">
        <f t="shared" si="0"/>
        <v/>
      </c>
    </row>
    <row r="56" spans="1:56">
      <c r="A56" s="512"/>
      <c r="B56" s="492"/>
      <c r="C56" s="517"/>
      <c r="D56" s="755"/>
      <c r="E56" s="755"/>
      <c r="F56" s="309" t="str">
        <f t="shared" si="0"/>
        <v/>
      </c>
    </row>
    <row r="57" spans="1:56">
      <c r="A57" s="512"/>
      <c r="B57" s="492"/>
      <c r="C57" s="517"/>
      <c r="D57" s="755"/>
      <c r="E57" s="755"/>
      <c r="F57" s="309" t="str">
        <f t="shared" si="0"/>
        <v/>
      </c>
    </row>
    <row r="58" spans="1:56">
      <c r="A58" s="512"/>
      <c r="B58" s="492"/>
      <c r="C58" s="517"/>
      <c r="D58" s="755"/>
      <c r="E58" s="755"/>
      <c r="F58" s="309" t="str">
        <f t="shared" si="0"/>
        <v/>
      </c>
    </row>
    <row r="59" spans="1:56">
      <c r="A59" s="512"/>
      <c r="B59" s="492"/>
      <c r="C59" s="517"/>
      <c r="D59" s="755"/>
      <c r="E59" s="755"/>
      <c r="F59" s="309" t="str">
        <f t="shared" si="0"/>
        <v/>
      </c>
    </row>
    <row r="60" spans="1:56">
      <c r="A60" s="512"/>
      <c r="B60" s="492"/>
      <c r="C60" s="517"/>
      <c r="D60" s="755"/>
      <c r="E60" s="755"/>
      <c r="F60" s="309" t="str">
        <f t="shared" si="0"/>
        <v/>
      </c>
    </row>
    <row r="61" spans="1:56">
      <c r="A61" s="512"/>
      <c r="B61" s="492"/>
      <c r="C61" s="517"/>
      <c r="D61" s="755"/>
      <c r="E61" s="755"/>
      <c r="F61" s="309" t="str">
        <f t="shared" si="0"/>
        <v/>
      </c>
    </row>
    <row r="62" spans="1:56">
      <c r="A62" s="512"/>
      <c r="B62" s="492"/>
      <c r="C62" s="517"/>
      <c r="D62" s="755"/>
      <c r="E62" s="755"/>
      <c r="F62" s="309" t="str">
        <f t="shared" si="0"/>
        <v/>
      </c>
    </row>
    <row r="63" spans="1:56">
      <c r="A63" s="512"/>
      <c r="B63" s="492"/>
      <c r="C63" s="517"/>
      <c r="D63" s="755"/>
      <c r="E63" s="755"/>
      <c r="F63" s="309" t="str">
        <f t="shared" si="0"/>
        <v/>
      </c>
    </row>
    <row r="64" spans="1:56">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si="0"/>
        <v/>
      </c>
    </row>
    <row r="71" spans="1:6">
      <c r="A71" s="512"/>
      <c r="B71" s="492"/>
      <c r="C71" s="517"/>
      <c r="D71" s="755"/>
      <c r="E71" s="755"/>
      <c r="F71" s="309" t="str">
        <f t="shared" ref="F71:F134" si="1">IF($D71&lt;&gt;"",MID($D71,1,FIND(":",$D71)-1),IF($E71&lt;&gt;"",$E71,"")) &amp; ""</f>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si="1"/>
        <v/>
      </c>
    </row>
    <row r="135" spans="1:6">
      <c r="A135" s="512"/>
      <c r="B135" s="492"/>
      <c r="C135" s="517"/>
      <c r="D135" s="755"/>
      <c r="E135" s="755"/>
      <c r="F135" s="309" t="str">
        <f t="shared" ref="F135:F198" si="2">IF($D135&lt;&gt;"",MID($D135,1,FIND(":",$D135)-1),IF($E135&lt;&gt;"",$E135,"")) &amp; ""</f>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si="2"/>
        <v/>
      </c>
    </row>
    <row r="199" spans="1:6">
      <c r="A199" s="512"/>
      <c r="B199" s="492"/>
      <c r="C199" s="517"/>
      <c r="D199" s="755"/>
      <c r="E199" s="755"/>
      <c r="F199" s="309" t="str">
        <f t="shared" ref="F199:F262" si="3">IF($D199&lt;&gt;"",MID($D199,1,FIND(":",$D199)-1),IF($E199&lt;&gt;"",$E199,"")) &amp; ""</f>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si="3"/>
        <v/>
      </c>
    </row>
    <row r="263" spans="1:6">
      <c r="A263" s="512"/>
      <c r="B263" s="492"/>
      <c r="C263" s="517"/>
      <c r="D263" s="755"/>
      <c r="E263" s="755"/>
      <c r="F263" s="309" t="str">
        <f t="shared" ref="F263:F326" si="4">IF($D263&lt;&gt;"",MID($D263,1,FIND(":",$D263)-1),IF($E263&lt;&gt;"",$E263,"")) &amp; ""</f>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si="4"/>
        <v/>
      </c>
    </row>
    <row r="327" spans="1:6">
      <c r="A327" s="512"/>
      <c r="B327" s="492"/>
      <c r="C327" s="517"/>
      <c r="D327" s="755"/>
      <c r="E327" s="755"/>
      <c r="F327" s="309" t="str">
        <f t="shared" ref="F327:F390" si="5">IF($D327&lt;&gt;"",MID($D327,1,FIND(":",$D327)-1),IF($E327&lt;&gt;"",$E327,"")) &amp; ""</f>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si="5"/>
        <v/>
      </c>
    </row>
    <row r="391" spans="1:6">
      <c r="A391" s="512"/>
      <c r="B391" s="492"/>
      <c r="C391" s="517"/>
      <c r="D391" s="755"/>
      <c r="E391" s="755"/>
      <c r="F391" s="309" t="str">
        <f t="shared" ref="F391:F454" si="6">IF($D391&lt;&gt;"",MID($D391,1,FIND(":",$D391)-1),IF($E391&lt;&gt;"",$E391,"")) &amp; ""</f>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si="6"/>
        <v/>
      </c>
    </row>
    <row r="455" spans="1:6">
      <c r="A455" s="512"/>
      <c r="B455" s="492"/>
      <c r="C455" s="517"/>
      <c r="D455" s="755"/>
      <c r="E455" s="755"/>
      <c r="F455" s="309" t="str">
        <f t="shared" ref="F455:F518" si="7">IF($D455&lt;&gt;"",MID($D455,1,FIND(":",$D455)-1),IF($E455&lt;&gt;"",$E455,"")) &amp; ""</f>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si="7"/>
        <v/>
      </c>
    </row>
    <row r="519" spans="1:6">
      <c r="A519" s="512"/>
      <c r="B519" s="494"/>
      <c r="C519" s="517"/>
      <c r="D519" s="755"/>
      <c r="E519" s="755"/>
      <c r="F519" s="309" t="str">
        <f t="shared" ref="F519:F582" si="8">IF($D519&lt;&gt;"",MID($D519,1,FIND(":",$D519)-1),IF($E519&lt;&gt;"",$E519,"")) &amp; ""</f>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si="8"/>
        <v/>
      </c>
    </row>
    <row r="583" spans="1:6">
      <c r="A583" s="512"/>
      <c r="B583" s="494"/>
      <c r="C583" s="517"/>
      <c r="D583" s="755"/>
      <c r="E583" s="755"/>
      <c r="F583" s="309" t="str">
        <f t="shared" ref="F583:F646" si="9">IF($D583&lt;&gt;"",MID($D583,1,FIND(":",$D583)-1),IF($E583&lt;&gt;"",$E583,"")) &amp; ""</f>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si="9"/>
        <v/>
      </c>
    </row>
    <row r="647" spans="1:6">
      <c r="A647" s="514"/>
      <c r="B647" s="314"/>
      <c r="C647" s="316"/>
      <c r="D647" s="755"/>
      <c r="E647" s="755"/>
      <c r="F647" s="309" t="str">
        <f t="shared" ref="F647:F710" si="10">IF($D647&lt;&gt;"",MID($D647,1,FIND(":",$D647)-1),IF($E647&lt;&gt;"",$E647,"")) &amp; ""</f>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si="10"/>
        <v/>
      </c>
    </row>
    <row r="711" spans="1:6">
      <c r="A711" s="514"/>
      <c r="B711" s="314"/>
      <c r="C711" s="316"/>
      <c r="D711" s="755"/>
      <c r="E711" s="755"/>
      <c r="F711" s="309" t="str">
        <f t="shared" ref="F711:F774" si="11">IF($D711&lt;&gt;"",MID($D711,1,FIND(":",$D711)-1),IF($E711&lt;&gt;"",$E711,"")) &amp; ""</f>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si="11"/>
        <v/>
      </c>
    </row>
    <row r="775" spans="1:6">
      <c r="A775" s="514"/>
      <c r="B775" s="314"/>
      <c r="C775" s="316"/>
      <c r="D775" s="755"/>
      <c r="E775" s="755"/>
      <c r="F775" s="309" t="str">
        <f t="shared" ref="F775:F838" si="12">IF($D775&lt;&gt;"",MID($D775,1,FIND(":",$D775)-1),IF($E775&lt;&gt;"",$E775,"")) &amp; ""</f>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si="12"/>
        <v/>
      </c>
    </row>
    <row r="839" spans="1:6">
      <c r="A839" s="514"/>
      <c r="B839" s="314"/>
      <c r="C839" s="316"/>
      <c r="D839" s="755"/>
      <c r="E839" s="755"/>
      <c r="F839" s="309" t="str">
        <f t="shared" ref="F839:F902" si="13">IF($D839&lt;&gt;"",MID($D839,1,FIND(":",$D839)-1),IF($E839&lt;&gt;"",$E839,"")) &amp; ""</f>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si="13"/>
        <v/>
      </c>
    </row>
    <row r="903" spans="1:6">
      <c r="A903" s="514"/>
      <c r="B903" s="314"/>
      <c r="C903" s="316"/>
      <c r="D903" s="755"/>
      <c r="E903" s="755"/>
      <c r="F903" s="309" t="str">
        <f t="shared" ref="F903:F966" si="14">IF($D903&lt;&gt;"",MID($D903,1,FIND(":",$D903)-1),IF($E903&lt;&gt;"",$E903,"")) &amp; ""</f>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si="14"/>
        <v/>
      </c>
    </row>
    <row r="967" spans="1:6">
      <c r="A967" s="514"/>
      <c r="B967" s="314"/>
      <c r="C967" s="316"/>
      <c r="D967" s="755"/>
      <c r="E967" s="755"/>
      <c r="F967" s="309" t="str">
        <f t="shared" ref="F967:F1030" si="15">IF($D967&lt;&gt;"",MID($D967,1,FIND(":",$D967)-1),IF($E967&lt;&gt;"",$E967,"")) &amp; ""</f>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si="15"/>
        <v/>
      </c>
    </row>
    <row r="1031" spans="1:6">
      <c r="A1031" s="514"/>
      <c r="B1031" s="314"/>
      <c r="C1031" s="316"/>
      <c r="D1031" s="755"/>
      <c r="E1031" s="755"/>
      <c r="F1031" s="309" t="str">
        <f t="shared" ref="F1031:F1094" si="16">IF($D1031&lt;&gt;"",MID($D1031,1,FIND(":",$D1031)-1),IF($E1031&lt;&gt;"",$E1031,"")) &amp; ""</f>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si="16"/>
        <v/>
      </c>
    </row>
    <row r="1095" spans="1:6">
      <c r="A1095" s="514"/>
      <c r="B1095" s="314"/>
      <c r="C1095" s="316"/>
      <c r="D1095" s="755"/>
      <c r="E1095" s="755"/>
      <c r="F1095" s="309" t="str">
        <f t="shared" ref="F1095:F1158" si="17">IF($D1095&lt;&gt;"",MID($D1095,1,FIND(":",$D1095)-1),IF($E1095&lt;&gt;"",$E1095,"")) &amp; ""</f>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si="17"/>
        <v/>
      </c>
    </row>
    <row r="1159" spans="1:6">
      <c r="A1159" s="514"/>
      <c r="B1159" s="314"/>
      <c r="C1159" s="316"/>
      <c r="D1159" s="755"/>
      <c r="E1159" s="755"/>
      <c r="F1159" s="309" t="str">
        <f t="shared" ref="F1159:F1222" si="18">IF($D1159&lt;&gt;"",MID($D1159,1,FIND(":",$D1159)-1),IF($E1159&lt;&gt;"",$E1159,"")) &amp; ""</f>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si="18"/>
        <v/>
      </c>
    </row>
    <row r="1223" spans="1:6">
      <c r="A1223" s="514"/>
      <c r="B1223" s="314"/>
      <c r="C1223" s="316"/>
      <c r="D1223" s="755"/>
      <c r="E1223" s="755"/>
      <c r="F1223" s="309" t="str">
        <f t="shared" ref="F1223:F1286" si="19">IF($D1223&lt;&gt;"",MID($D1223,1,FIND(":",$D1223)-1),IF($E1223&lt;&gt;"",$E1223,"")) &amp; ""</f>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si="19"/>
        <v/>
      </c>
    </row>
    <row r="1287" spans="1:6">
      <c r="A1287" s="514"/>
      <c r="B1287" s="314"/>
      <c r="C1287" s="316"/>
      <c r="D1287" s="755"/>
      <c r="E1287" s="755"/>
      <c r="F1287" s="309" t="str">
        <f t="shared" ref="F1287:F1350" si="20">IF($D1287&lt;&gt;"",MID($D1287,1,FIND(":",$D1287)-1),IF($E1287&lt;&gt;"",$E1287,"")) &amp; ""</f>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si="20"/>
        <v/>
      </c>
    </row>
    <row r="1351" spans="1:6">
      <c r="A1351" s="514"/>
      <c r="B1351" s="314"/>
      <c r="C1351" s="316"/>
      <c r="D1351" s="755"/>
      <c r="E1351" s="755"/>
      <c r="F1351" s="309" t="str">
        <f t="shared" ref="F1351:F1414" si="21">IF($D1351&lt;&gt;"",MID($D1351,1,FIND(":",$D1351)-1),IF($E1351&lt;&gt;"",$E1351,"")) &amp; ""</f>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si="21"/>
        <v/>
      </c>
    </row>
    <row r="1415" spans="1:6">
      <c r="A1415" s="514"/>
      <c r="B1415" s="314"/>
      <c r="C1415" s="316"/>
      <c r="D1415" s="755"/>
      <c r="E1415" s="755"/>
      <c r="F1415" s="309" t="str">
        <f t="shared" ref="F1415:F1478" si="22">IF($D1415&lt;&gt;"",MID($D1415,1,FIND(":",$D1415)-1),IF($E1415&lt;&gt;"",$E1415,"")) &amp; ""</f>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si="22"/>
        <v/>
      </c>
    </row>
    <row r="1479" spans="1:6">
      <c r="A1479" s="514"/>
      <c r="B1479" s="314"/>
      <c r="C1479" s="316"/>
      <c r="D1479" s="755"/>
      <c r="E1479" s="755"/>
      <c r="F1479" s="309" t="str">
        <f t="shared" ref="F1479:F1542" si="23">IF($D1479&lt;&gt;"",MID($D1479,1,FIND(":",$D1479)-1),IF($E1479&lt;&gt;"",$E1479,"")) &amp; ""</f>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si="23"/>
        <v/>
      </c>
    </row>
    <row r="1543" spans="1:6">
      <c r="A1543" s="514"/>
      <c r="B1543" s="314"/>
      <c r="C1543" s="316"/>
      <c r="D1543" s="755"/>
      <c r="E1543" s="755"/>
      <c r="F1543" s="309" t="str">
        <f t="shared" ref="F1543:F1606" si="24">IF($D1543&lt;&gt;"",MID($D1543,1,FIND(":",$D1543)-1),IF($E1543&lt;&gt;"",$E1543,"")) &amp; ""</f>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si="24"/>
        <v/>
      </c>
    </row>
    <row r="1607" spans="1:6">
      <c r="A1607" s="514"/>
      <c r="B1607" s="314"/>
      <c r="C1607" s="316"/>
      <c r="D1607" s="755"/>
      <c r="E1607" s="755"/>
      <c r="F1607" s="309" t="str">
        <f t="shared" ref="F1607:F1670" si="25">IF($D1607&lt;&gt;"",MID($D1607,1,FIND(":",$D1607)-1),IF($E1607&lt;&gt;"",$E1607,"")) &amp; ""</f>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si="25"/>
        <v/>
      </c>
    </row>
    <row r="1671" spans="1:6">
      <c r="A1671" s="514"/>
      <c r="B1671" s="314"/>
      <c r="C1671" s="316"/>
      <c r="D1671" s="755"/>
      <c r="E1671" s="755"/>
      <c r="F1671" s="309" t="str">
        <f t="shared" ref="F1671:F1734" si="26">IF($D1671&lt;&gt;"",MID($D1671,1,FIND(":",$D1671)-1),IF($E1671&lt;&gt;"",$E1671,"")) &amp; ""</f>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si="26"/>
        <v/>
      </c>
    </row>
    <row r="1735" spans="1:6">
      <c r="A1735" s="514"/>
      <c r="B1735" s="314"/>
      <c r="C1735" s="316"/>
      <c r="D1735" s="755"/>
      <c r="E1735" s="755"/>
      <c r="F1735" s="309" t="str">
        <f t="shared" ref="F1735:F1798" si="27">IF($D1735&lt;&gt;"",MID($D1735,1,FIND(":",$D1735)-1),IF($E1735&lt;&gt;"",$E1735,"")) &amp; ""</f>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si="27"/>
        <v/>
      </c>
    </row>
    <row r="1799" spans="1:6">
      <c r="A1799" s="514"/>
      <c r="B1799" s="314"/>
      <c r="C1799" s="316"/>
      <c r="D1799" s="755"/>
      <c r="E1799" s="755"/>
      <c r="F1799" s="309" t="str">
        <f t="shared" ref="F1799:F1862" si="28">IF($D1799&lt;&gt;"",MID($D1799,1,FIND(":",$D1799)-1),IF($E1799&lt;&gt;"",$E1799,"")) &amp; ""</f>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si="28"/>
        <v/>
      </c>
    </row>
    <row r="1863" spans="1:6">
      <c r="A1863" s="514"/>
      <c r="B1863" s="314"/>
      <c r="C1863" s="316"/>
      <c r="D1863" s="755"/>
      <c r="E1863" s="755"/>
      <c r="F1863" s="309" t="str">
        <f t="shared" ref="F1863:F1926" si="29">IF($D1863&lt;&gt;"",MID($D1863,1,FIND(":",$D1863)-1),IF($E1863&lt;&gt;"",$E1863,"")) &amp; ""</f>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si="29"/>
        <v/>
      </c>
    </row>
    <row r="1927" spans="1:6">
      <c r="A1927" s="514"/>
      <c r="B1927" s="314"/>
      <c r="C1927" s="316"/>
      <c r="D1927" s="755"/>
      <c r="E1927" s="755"/>
      <c r="F1927" s="309" t="str">
        <f t="shared" ref="F1927:F1990" si="30">IF($D1927&lt;&gt;"",MID($D1927,1,FIND(":",$D1927)-1),IF($E1927&lt;&gt;"",$E1927,"")) &amp; ""</f>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si="30"/>
        <v/>
      </c>
    </row>
    <row r="1991" spans="1:6">
      <c r="A1991" s="514"/>
      <c r="B1991" s="314"/>
      <c r="C1991" s="316"/>
      <c r="D1991" s="755"/>
      <c r="E1991" s="755"/>
      <c r="F1991" s="309" t="str">
        <f t="shared" ref="F1991:F2005" si="31">IF($D1991&lt;&gt;"",MID($D1991,1,FIND(":",$D1991)-1),IF($E1991&lt;&gt;"",$E1991,"")) &amp; ""</f>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4">
    <dataValidation type="list" allowBlank="1" showInputMessage="1" showErrorMessage="1" sqref="H7:H12 A3:B3">
      <formula1>GFSLIST</formula1>
    </dataValidation>
    <dataValidation type="list" allowBlank="1" showInputMessage="1" showErrorMessage="1" sqref="D8:D2005">
      <formula1>GFSM_Code_List</formula1>
    </dataValidation>
    <dataValidation type="list" allowBlank="1" showErrorMessage="1" prompt="Test" sqref="D6:D7">
      <formula1>GFSM_Code_List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8">
    <tabColor indexed="53"/>
    <outlinePr summaryRight="0"/>
  </sheetPr>
  <dimension ref="A1:BE2212"/>
  <sheetViews>
    <sheetView zoomScale="90" workbookViewId="0">
      <pane xSplit="2" ySplit="5" topLeftCell="C6" activePane="bottomRight" state="frozen"/>
      <selection activeCell="A6" sqref="A6"/>
      <selection pane="topRight" activeCell="A6" sqref="A6"/>
      <selection pane="bottomLeft" activeCell="A6" sqref="A6"/>
      <selection pane="bottomRight" activeCell="A6" sqref="A6"/>
    </sheetView>
  </sheetViews>
  <sheetFormatPr defaultRowHeight="12.75"/>
  <cols>
    <col min="1" max="1" width="18.42578125" style="515" customWidth="1"/>
    <col min="2" max="2" width="53.42578125" style="315" customWidth="1"/>
    <col min="3" max="3" width="12.140625" style="306" customWidth="1"/>
    <col min="4" max="4" width="70.7109375"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Methods'!B12</f>
        <v/>
      </c>
    </row>
    <row r="6" spans="1:6">
      <c r="A6" s="511"/>
      <c r="B6" s="493"/>
      <c r="C6" s="475"/>
      <c r="D6" s="755"/>
      <c r="E6" s="307"/>
      <c r="F6" s="308" t="str">
        <f>IF($D6&lt;&gt;"",MID($D6,1,FIND(":",$D6)-1),IF($E6&lt;&gt;"",$E6,"")) &amp; ""</f>
        <v/>
      </c>
    </row>
    <row r="7" spans="1:6">
      <c r="A7" s="512"/>
      <c r="B7" s="492"/>
      <c r="C7" s="517"/>
      <c r="D7" s="755"/>
      <c r="E7" s="755"/>
      <c r="F7" s="309" t="str">
        <f t="shared" ref="F7:F70" si="0">IF($D7&lt;&gt;"",MID($D7,1,FIND(":",$D7)-1),IF($E7&lt;&gt;"",$E7,"")) &amp; ""</f>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si="0"/>
        <v/>
      </c>
    </row>
    <row r="71" spans="1:6">
      <c r="A71" s="512"/>
      <c r="B71" s="492"/>
      <c r="C71" s="517"/>
      <c r="D71" s="755"/>
      <c r="E71" s="755"/>
      <c r="F71" s="309" t="str">
        <f t="shared" ref="F71:F134" si="1">IF($D71&lt;&gt;"",MID($D71,1,FIND(":",$D71)-1),IF($E71&lt;&gt;"",$E71,"")) &amp; ""</f>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si="1"/>
        <v/>
      </c>
    </row>
    <row r="135" spans="1:6">
      <c r="A135" s="512"/>
      <c r="B135" s="492"/>
      <c r="C135" s="517"/>
      <c r="D135" s="755"/>
      <c r="E135" s="755"/>
      <c r="F135" s="309" t="str">
        <f t="shared" ref="F135:F198" si="2">IF($D135&lt;&gt;"",MID($D135,1,FIND(":",$D135)-1),IF($E135&lt;&gt;"",$E135,"")) &amp; ""</f>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si="2"/>
        <v/>
      </c>
    </row>
    <row r="199" spans="1:6">
      <c r="A199" s="512"/>
      <c r="B199" s="492"/>
      <c r="C199" s="517"/>
      <c r="D199" s="755"/>
      <c r="E199" s="755"/>
      <c r="F199" s="309" t="str">
        <f t="shared" ref="F199:F262" si="3">IF($D199&lt;&gt;"",MID($D199,1,FIND(":",$D199)-1),IF($E199&lt;&gt;"",$E199,"")) &amp; ""</f>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si="3"/>
        <v/>
      </c>
    </row>
    <row r="263" spans="1:6">
      <c r="A263" s="512"/>
      <c r="B263" s="492"/>
      <c r="C263" s="517"/>
      <c r="D263" s="755"/>
      <c r="E263" s="755"/>
      <c r="F263" s="309" t="str">
        <f t="shared" ref="F263:F326" si="4">IF($D263&lt;&gt;"",MID($D263,1,FIND(":",$D263)-1),IF($E263&lt;&gt;"",$E263,"")) &amp; ""</f>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si="4"/>
        <v/>
      </c>
    </row>
    <row r="327" spans="1:6">
      <c r="A327" s="512"/>
      <c r="B327" s="492"/>
      <c r="C327" s="517"/>
      <c r="D327" s="755"/>
      <c r="E327" s="755"/>
      <c r="F327" s="309" t="str">
        <f t="shared" ref="F327:F390" si="5">IF($D327&lt;&gt;"",MID($D327,1,FIND(":",$D327)-1),IF($E327&lt;&gt;"",$E327,"")) &amp; ""</f>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si="5"/>
        <v/>
      </c>
    </row>
    <row r="391" spans="1:6">
      <c r="A391" s="512"/>
      <c r="B391" s="492"/>
      <c r="C391" s="517"/>
      <c r="D391" s="755"/>
      <c r="E391" s="755"/>
      <c r="F391" s="309" t="str">
        <f t="shared" ref="F391:F454" si="6">IF($D391&lt;&gt;"",MID($D391,1,FIND(":",$D391)-1),IF($E391&lt;&gt;"",$E391,"")) &amp; ""</f>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si="6"/>
        <v/>
      </c>
    </row>
    <row r="455" spans="1:6">
      <c r="A455" s="512"/>
      <c r="B455" s="492"/>
      <c r="C455" s="517"/>
      <c r="D455" s="755"/>
      <c r="E455" s="755"/>
      <c r="F455" s="309" t="str">
        <f t="shared" ref="F455:F518" si="7">IF($D455&lt;&gt;"",MID($D455,1,FIND(":",$D455)-1),IF($E455&lt;&gt;"",$E455,"")) &amp; ""</f>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si="7"/>
        <v/>
      </c>
    </row>
    <row r="519" spans="1:6">
      <c r="A519" s="512"/>
      <c r="B519" s="494"/>
      <c r="C519" s="517"/>
      <c r="D519" s="755"/>
      <c r="E519" s="755"/>
      <c r="F519" s="309" t="str">
        <f t="shared" ref="F519:F582" si="8">IF($D519&lt;&gt;"",MID($D519,1,FIND(":",$D519)-1),IF($E519&lt;&gt;"",$E519,"")) &amp; ""</f>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si="8"/>
        <v/>
      </c>
    </row>
    <row r="583" spans="1:6">
      <c r="A583" s="512"/>
      <c r="B583" s="494"/>
      <c r="C583" s="517"/>
      <c r="D583" s="755"/>
      <c r="E583" s="755"/>
      <c r="F583" s="309" t="str">
        <f t="shared" ref="F583:F646" si="9">IF($D583&lt;&gt;"",MID($D583,1,FIND(":",$D583)-1),IF($E583&lt;&gt;"",$E583,"")) &amp; ""</f>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si="9"/>
        <v/>
      </c>
    </row>
    <row r="647" spans="1:6">
      <c r="A647" s="514"/>
      <c r="B647" s="314"/>
      <c r="C647" s="316"/>
      <c r="D647" s="755"/>
      <c r="E647" s="755"/>
      <c r="F647" s="309" t="str">
        <f t="shared" ref="F647:F710" si="10">IF($D647&lt;&gt;"",MID($D647,1,FIND(":",$D647)-1),IF($E647&lt;&gt;"",$E647,"")) &amp; ""</f>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si="10"/>
        <v/>
      </c>
    </row>
    <row r="711" spans="1:6">
      <c r="A711" s="514"/>
      <c r="B711" s="314"/>
      <c r="C711" s="316"/>
      <c r="D711" s="755"/>
      <c r="E711" s="755"/>
      <c r="F711" s="309" t="str">
        <f t="shared" ref="F711:F774" si="11">IF($D711&lt;&gt;"",MID($D711,1,FIND(":",$D711)-1),IF($E711&lt;&gt;"",$E711,"")) &amp; ""</f>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si="11"/>
        <v/>
      </c>
    </row>
    <row r="775" spans="1:6">
      <c r="A775" s="514"/>
      <c r="B775" s="314"/>
      <c r="C775" s="316"/>
      <c r="D775" s="755"/>
      <c r="E775" s="755"/>
      <c r="F775" s="309" t="str">
        <f t="shared" ref="F775:F838" si="12">IF($D775&lt;&gt;"",MID($D775,1,FIND(":",$D775)-1),IF($E775&lt;&gt;"",$E775,"")) &amp; ""</f>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si="12"/>
        <v/>
      </c>
    </row>
    <row r="839" spans="1:6">
      <c r="A839" s="514"/>
      <c r="B839" s="314"/>
      <c r="C839" s="316"/>
      <c r="D839" s="755"/>
      <c r="E839" s="755"/>
      <c r="F839" s="309" t="str">
        <f t="shared" ref="F839:F902" si="13">IF($D839&lt;&gt;"",MID($D839,1,FIND(":",$D839)-1),IF($E839&lt;&gt;"",$E839,"")) &amp; ""</f>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si="13"/>
        <v/>
      </c>
    </row>
    <row r="903" spans="1:6">
      <c r="A903" s="514"/>
      <c r="B903" s="314"/>
      <c r="C903" s="316"/>
      <c r="D903" s="755"/>
      <c r="E903" s="755"/>
      <c r="F903" s="309" t="str">
        <f t="shared" ref="F903:F966" si="14">IF($D903&lt;&gt;"",MID($D903,1,FIND(":",$D903)-1),IF($E903&lt;&gt;"",$E903,"")) &amp; ""</f>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si="14"/>
        <v/>
      </c>
    </row>
    <row r="967" spans="1:6">
      <c r="A967" s="514"/>
      <c r="B967" s="314"/>
      <c r="C967" s="316"/>
      <c r="D967" s="755"/>
      <c r="E967" s="755"/>
      <c r="F967" s="309" t="str">
        <f t="shared" ref="F967:F1030" si="15">IF($D967&lt;&gt;"",MID($D967,1,FIND(":",$D967)-1),IF($E967&lt;&gt;"",$E967,"")) &amp; ""</f>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si="15"/>
        <v/>
      </c>
    </row>
    <row r="1031" spans="1:6">
      <c r="A1031" s="514"/>
      <c r="B1031" s="314"/>
      <c r="C1031" s="316"/>
      <c r="D1031" s="755"/>
      <c r="E1031" s="755"/>
      <c r="F1031" s="309" t="str">
        <f t="shared" ref="F1031:F1094" si="16">IF($D1031&lt;&gt;"",MID($D1031,1,FIND(":",$D1031)-1),IF($E1031&lt;&gt;"",$E1031,"")) &amp; ""</f>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si="16"/>
        <v/>
      </c>
    </row>
    <row r="1095" spans="1:6">
      <c r="A1095" s="514"/>
      <c r="B1095" s="314"/>
      <c r="C1095" s="316"/>
      <c r="D1095" s="755"/>
      <c r="E1095" s="755"/>
      <c r="F1095" s="309" t="str">
        <f t="shared" ref="F1095:F1158" si="17">IF($D1095&lt;&gt;"",MID($D1095,1,FIND(":",$D1095)-1),IF($E1095&lt;&gt;"",$E1095,"")) &amp; ""</f>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si="17"/>
        <v/>
      </c>
    </row>
    <row r="1159" spans="1:6">
      <c r="A1159" s="514"/>
      <c r="B1159" s="314"/>
      <c r="C1159" s="316"/>
      <c r="D1159" s="755"/>
      <c r="E1159" s="755"/>
      <c r="F1159" s="309" t="str">
        <f t="shared" ref="F1159:F1222" si="18">IF($D1159&lt;&gt;"",MID($D1159,1,FIND(":",$D1159)-1),IF($E1159&lt;&gt;"",$E1159,"")) &amp; ""</f>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si="18"/>
        <v/>
      </c>
    </row>
    <row r="1223" spans="1:6">
      <c r="A1223" s="514"/>
      <c r="B1223" s="314"/>
      <c r="C1223" s="316"/>
      <c r="D1223" s="755"/>
      <c r="E1223" s="755"/>
      <c r="F1223" s="309" t="str">
        <f t="shared" ref="F1223:F1286" si="19">IF($D1223&lt;&gt;"",MID($D1223,1,FIND(":",$D1223)-1),IF($E1223&lt;&gt;"",$E1223,"")) &amp; ""</f>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si="19"/>
        <v/>
      </c>
    </row>
    <row r="1287" spans="1:6">
      <c r="A1287" s="514"/>
      <c r="B1287" s="314"/>
      <c r="C1287" s="316"/>
      <c r="D1287" s="755"/>
      <c r="E1287" s="755"/>
      <c r="F1287" s="309" t="str">
        <f t="shared" ref="F1287:F1350" si="20">IF($D1287&lt;&gt;"",MID($D1287,1,FIND(":",$D1287)-1),IF($E1287&lt;&gt;"",$E1287,"")) &amp; ""</f>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si="20"/>
        <v/>
      </c>
    </row>
    <row r="1351" spans="1:6">
      <c r="A1351" s="514"/>
      <c r="B1351" s="314"/>
      <c r="C1351" s="316"/>
      <c r="D1351" s="755"/>
      <c r="E1351" s="755"/>
      <c r="F1351" s="309" t="str">
        <f t="shared" ref="F1351:F1414" si="21">IF($D1351&lt;&gt;"",MID($D1351,1,FIND(":",$D1351)-1),IF($E1351&lt;&gt;"",$E1351,"")) &amp; ""</f>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si="21"/>
        <v/>
      </c>
    </row>
    <row r="1415" spans="1:6">
      <c r="A1415" s="514"/>
      <c r="B1415" s="314"/>
      <c r="C1415" s="316"/>
      <c r="D1415" s="755"/>
      <c r="E1415" s="755"/>
      <c r="F1415" s="309" t="str">
        <f t="shared" ref="F1415:F1478" si="22">IF($D1415&lt;&gt;"",MID($D1415,1,FIND(":",$D1415)-1),IF($E1415&lt;&gt;"",$E1415,"")) &amp; ""</f>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si="22"/>
        <v/>
      </c>
    </row>
    <row r="1479" spans="1:6">
      <c r="A1479" s="514"/>
      <c r="B1479" s="314"/>
      <c r="C1479" s="316"/>
      <c r="D1479" s="755"/>
      <c r="E1479" s="755"/>
      <c r="F1479" s="309" t="str">
        <f t="shared" ref="F1479:F1542" si="23">IF($D1479&lt;&gt;"",MID($D1479,1,FIND(":",$D1479)-1),IF($E1479&lt;&gt;"",$E1479,"")) &amp; ""</f>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si="23"/>
        <v/>
      </c>
    </row>
    <row r="1543" spans="1:6">
      <c r="A1543" s="514"/>
      <c r="B1543" s="314"/>
      <c r="C1543" s="316"/>
      <c r="D1543" s="755"/>
      <c r="E1543" s="755"/>
      <c r="F1543" s="309" t="str">
        <f t="shared" ref="F1543:F1606" si="24">IF($D1543&lt;&gt;"",MID($D1543,1,FIND(":",$D1543)-1),IF($E1543&lt;&gt;"",$E1543,"")) &amp; ""</f>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si="24"/>
        <v/>
      </c>
    </row>
    <row r="1607" spans="1:6">
      <c r="A1607" s="514"/>
      <c r="B1607" s="314"/>
      <c r="C1607" s="316"/>
      <c r="D1607" s="755"/>
      <c r="E1607" s="755"/>
      <c r="F1607" s="309" t="str">
        <f t="shared" ref="F1607:F1670" si="25">IF($D1607&lt;&gt;"",MID($D1607,1,FIND(":",$D1607)-1),IF($E1607&lt;&gt;"",$E1607,"")) &amp; ""</f>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si="25"/>
        <v/>
      </c>
    </row>
    <row r="1671" spans="1:6">
      <c r="A1671" s="514"/>
      <c r="B1671" s="314"/>
      <c r="C1671" s="316"/>
      <c r="D1671" s="755"/>
      <c r="E1671" s="755"/>
      <c r="F1671" s="309" t="str">
        <f t="shared" ref="F1671:F1734" si="26">IF($D1671&lt;&gt;"",MID($D1671,1,FIND(":",$D1671)-1),IF($E1671&lt;&gt;"",$E1671,"")) &amp; ""</f>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si="26"/>
        <v/>
      </c>
    </row>
    <row r="1735" spans="1:6">
      <c r="A1735" s="514"/>
      <c r="B1735" s="314"/>
      <c r="C1735" s="316"/>
      <c r="D1735" s="755"/>
      <c r="E1735" s="755"/>
      <c r="F1735" s="309" t="str">
        <f t="shared" ref="F1735:F1798" si="27">IF($D1735&lt;&gt;"",MID($D1735,1,FIND(":",$D1735)-1),IF($E1735&lt;&gt;"",$E1735,"")) &amp; ""</f>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si="27"/>
        <v/>
      </c>
    </row>
    <row r="1799" spans="1:6">
      <c r="A1799" s="514"/>
      <c r="B1799" s="314"/>
      <c r="C1799" s="316"/>
      <c r="D1799" s="755"/>
      <c r="E1799" s="755"/>
      <c r="F1799" s="309" t="str">
        <f t="shared" ref="F1799:F1862" si="28">IF($D1799&lt;&gt;"",MID($D1799,1,FIND(":",$D1799)-1),IF($E1799&lt;&gt;"",$E1799,"")) &amp; ""</f>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si="28"/>
        <v/>
      </c>
    </row>
    <row r="1863" spans="1:6">
      <c r="A1863" s="514"/>
      <c r="B1863" s="314"/>
      <c r="C1863" s="316"/>
      <c r="D1863" s="755"/>
      <c r="E1863" s="755"/>
      <c r="F1863" s="309" t="str">
        <f t="shared" ref="F1863:F1926" si="29">IF($D1863&lt;&gt;"",MID($D1863,1,FIND(":",$D1863)-1),IF($E1863&lt;&gt;"",$E1863,"")) &amp; ""</f>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si="29"/>
        <v/>
      </c>
    </row>
    <row r="1927" spans="1:6">
      <c r="A1927" s="514"/>
      <c r="B1927" s="314"/>
      <c r="C1927" s="316"/>
      <c r="D1927" s="755"/>
      <c r="E1927" s="755"/>
      <c r="F1927" s="309" t="str">
        <f t="shared" ref="F1927:F1990" si="30">IF($D1927&lt;&gt;"",MID($D1927,1,FIND(":",$D1927)-1),IF($E1927&lt;&gt;"",$E1927,"")) &amp; ""</f>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si="30"/>
        <v/>
      </c>
    </row>
    <row r="1991" spans="1:6">
      <c r="A1991" s="514"/>
      <c r="B1991" s="314"/>
      <c r="C1991" s="316"/>
      <c r="D1991" s="755"/>
      <c r="E1991" s="755"/>
      <c r="F1991" s="309" t="str">
        <f t="shared" ref="F1991:F2005" si="31">IF($D1991&lt;&gt;"",MID($D1991,1,FIND(":",$D1991)-1),IF($E1991&lt;&gt;"",$E1991,"")) &amp; ""</f>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4">
    <dataValidation type="list" allowBlank="1" showErrorMessage="1" prompt="Test" sqref="D6:D7">
      <formula1>GFSM_Code_List</formula1>
    </dataValidation>
    <dataValidation type="list" allowBlank="1" showInputMessage="1" showErrorMessage="1" sqref="D8:D2005">
      <formula1>GFSM_Code_List</formula1>
    </dataValidation>
    <dataValidation type="list" allowBlank="1" showInputMessage="1" showErrorMessage="1" sqref="I7:I12 A3:B3 G3">
      <formula1>GFSLIST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sheetPr codeName="Sheet9">
    <tabColor indexed="53"/>
    <outlinePr summaryRight="0"/>
  </sheetPr>
  <dimension ref="A1:BE2212"/>
  <sheetViews>
    <sheetView zoomScale="90" workbookViewId="0">
      <pane xSplit="2" ySplit="5" topLeftCell="C69" activePane="bottomRight" state="frozen"/>
      <selection activeCell="A6" sqref="A6"/>
      <selection pane="topRight" activeCell="A6" sqref="A6"/>
      <selection pane="bottomLeft" activeCell="A6" sqref="A6"/>
      <selection pane="bottomRight" activeCell="A6" sqref="A6"/>
    </sheetView>
  </sheetViews>
  <sheetFormatPr defaultRowHeight="12.75"/>
  <cols>
    <col min="1" max="1" width="18.42578125" style="515" customWidth="1"/>
    <col min="2" max="2" width="53.42578125" style="315" customWidth="1"/>
    <col min="3" max="3" width="12.140625" style="306" customWidth="1"/>
    <col min="4" max="4" width="72.28515625" style="306" bestFit="1" customWidth="1"/>
    <col min="5" max="5" width="16.7109375" style="306" customWidth="1"/>
    <col min="6" max="6" width="14.140625" style="310" hidden="1" customWidth="1"/>
    <col min="7" max="16384" width="9.140625" style="306"/>
  </cols>
  <sheetData>
    <row r="1" spans="1:6" ht="20.25">
      <c r="A1" s="555"/>
      <c r="B1" s="312"/>
      <c r="C1" s="448"/>
      <c r="D1" s="303"/>
      <c r="E1" s="754"/>
      <c r="F1" s="449"/>
    </row>
    <row r="2" spans="1:6" ht="18">
      <c r="A2" s="453" t="s">
        <v>924</v>
      </c>
      <c r="B2" s="452"/>
      <c r="C2" s="454" t="s">
        <v>935</v>
      </c>
      <c r="D2" s="476" t="str">
        <f>IF(F5="","[Accounting Method]", F5) &amp; ": GFSM 2001 STATISTICAL TREATMENT "</f>
        <v xml:space="preserve">[Accounting Method]: GFSM 2001 STATISTICAL TREATMENT </v>
      </c>
      <c r="E2" s="476"/>
      <c r="F2" s="476"/>
    </row>
    <row r="3" spans="1:6" ht="13.5" thickBot="1">
      <c r="A3" s="510"/>
      <c r="B3" s="313"/>
      <c r="C3" s="316"/>
      <c r="D3" s="304" t="s">
        <v>2391</v>
      </c>
      <c r="E3" s="305"/>
      <c r="F3" s="305"/>
    </row>
    <row r="4" spans="1:6" ht="12.75" customHeight="1">
      <c r="A4" s="767" t="s">
        <v>79</v>
      </c>
      <c r="B4" s="318"/>
      <c r="C4" s="769">
        <f>+'Cover page'!I11</f>
        <v>0</v>
      </c>
      <c r="D4" s="311" t="s">
        <v>1239</v>
      </c>
      <c r="E4" s="442" t="s">
        <v>934</v>
      </c>
      <c r="F4" s="442" t="s">
        <v>934</v>
      </c>
    </row>
    <row r="5" spans="1:6" ht="36.75" customHeight="1" thickBot="1">
      <c r="A5" s="768"/>
      <c r="B5" s="451" t="s">
        <v>80</v>
      </c>
      <c r="C5" s="770"/>
      <c r="D5" s="450" t="s">
        <v>2045</v>
      </c>
      <c r="E5" s="445" t="str">
        <f>F5</f>
        <v/>
      </c>
      <c r="F5" s="445" t="str">
        <f>'Accounting Methods'!B13</f>
        <v/>
      </c>
    </row>
    <row r="6" spans="1:6">
      <c r="A6" s="511"/>
      <c r="B6" s="493"/>
      <c r="C6" s="475"/>
      <c r="D6" s="755"/>
      <c r="E6" s="307"/>
      <c r="F6" s="308" t="str">
        <f>IF($D6&lt;&gt;"",MID($D6,1,FIND(":",$D6)-1),IF($E6&lt;&gt;"",$E6,"")) &amp; ""</f>
        <v/>
      </c>
    </row>
    <row r="7" spans="1:6">
      <c r="A7" s="512"/>
      <c r="B7" s="492"/>
      <c r="C7" s="517"/>
      <c r="D7" s="755"/>
      <c r="E7" s="755"/>
      <c r="F7" s="309" t="str">
        <f t="shared" ref="F7:F70" si="0">IF($D7&lt;&gt;"",MID($D7,1,FIND(":",$D7)-1),IF($E7&lt;&gt;"",$E7,"")) &amp; ""</f>
        <v/>
      </c>
    </row>
    <row r="8" spans="1:6">
      <c r="A8" s="512"/>
      <c r="B8" s="492"/>
      <c r="C8" s="517"/>
      <c r="D8" s="755"/>
      <c r="E8" s="755"/>
      <c r="F8" s="309" t="str">
        <f t="shared" si="0"/>
        <v/>
      </c>
    </row>
    <row r="9" spans="1:6">
      <c r="A9" s="512"/>
      <c r="B9" s="492"/>
      <c r="C9" s="517"/>
      <c r="D9" s="755"/>
      <c r="E9" s="755"/>
      <c r="F9" s="309" t="str">
        <f t="shared" si="0"/>
        <v/>
      </c>
    </row>
    <row r="10" spans="1:6">
      <c r="A10" s="512"/>
      <c r="B10" s="492"/>
      <c r="C10" s="517"/>
      <c r="D10" s="755"/>
      <c r="E10" s="755"/>
      <c r="F10" s="309" t="str">
        <f t="shared" si="0"/>
        <v/>
      </c>
    </row>
    <row r="11" spans="1:6">
      <c r="A11" s="512"/>
      <c r="B11" s="492"/>
      <c r="C11" s="517"/>
      <c r="D11" s="755"/>
      <c r="E11" s="755"/>
      <c r="F11" s="309" t="str">
        <f t="shared" si="0"/>
        <v/>
      </c>
    </row>
    <row r="12" spans="1:6">
      <c r="A12" s="512"/>
      <c r="B12" s="492"/>
      <c r="C12" s="517"/>
      <c r="D12" s="755"/>
      <c r="E12" s="755"/>
      <c r="F12" s="309" t="str">
        <f t="shared" si="0"/>
        <v/>
      </c>
    </row>
    <row r="13" spans="1:6">
      <c r="A13" s="512"/>
      <c r="B13" s="492"/>
      <c r="C13" s="517"/>
      <c r="D13" s="755"/>
      <c r="E13" s="755"/>
      <c r="F13" s="309" t="str">
        <f t="shared" si="0"/>
        <v/>
      </c>
    </row>
    <row r="14" spans="1:6">
      <c r="A14" s="512"/>
      <c r="B14" s="492"/>
      <c r="C14" s="517"/>
      <c r="D14" s="755"/>
      <c r="E14" s="755"/>
      <c r="F14" s="309" t="str">
        <f t="shared" si="0"/>
        <v/>
      </c>
    </row>
    <row r="15" spans="1:6">
      <c r="A15" s="512"/>
      <c r="B15" s="492"/>
      <c r="C15" s="517"/>
      <c r="D15" s="755"/>
      <c r="E15" s="755"/>
      <c r="F15" s="309" t="str">
        <f t="shared" si="0"/>
        <v/>
      </c>
    </row>
    <row r="16" spans="1:6">
      <c r="A16" s="512"/>
      <c r="B16" s="492"/>
      <c r="C16" s="517"/>
      <c r="D16" s="755"/>
      <c r="E16" s="755"/>
      <c r="F16" s="309" t="str">
        <f t="shared" si="0"/>
        <v/>
      </c>
    </row>
    <row r="17" spans="1:6">
      <c r="A17" s="512"/>
      <c r="B17" s="492"/>
      <c r="C17" s="517"/>
      <c r="D17" s="755"/>
      <c r="E17" s="755"/>
      <c r="F17" s="309" t="str">
        <f t="shared" si="0"/>
        <v/>
      </c>
    </row>
    <row r="18" spans="1:6">
      <c r="A18" s="512"/>
      <c r="B18" s="492"/>
      <c r="C18" s="517"/>
      <c r="D18" s="755"/>
      <c r="E18" s="755"/>
      <c r="F18" s="309" t="str">
        <f t="shared" si="0"/>
        <v/>
      </c>
    </row>
    <row r="19" spans="1:6">
      <c r="A19" s="512"/>
      <c r="B19" s="492"/>
      <c r="C19" s="517"/>
      <c r="D19" s="755"/>
      <c r="E19" s="755"/>
      <c r="F19" s="309" t="str">
        <f t="shared" si="0"/>
        <v/>
      </c>
    </row>
    <row r="20" spans="1:6">
      <c r="A20" s="512"/>
      <c r="B20" s="492"/>
      <c r="C20" s="517"/>
      <c r="D20" s="755"/>
      <c r="E20" s="755"/>
      <c r="F20" s="309" t="str">
        <f t="shared" si="0"/>
        <v/>
      </c>
    </row>
    <row r="21" spans="1:6">
      <c r="A21" s="512"/>
      <c r="B21" s="492"/>
      <c r="C21" s="517"/>
      <c r="D21" s="755"/>
      <c r="E21" s="755"/>
      <c r="F21" s="309" t="str">
        <f t="shared" si="0"/>
        <v/>
      </c>
    </row>
    <row r="22" spans="1:6">
      <c r="A22" s="512"/>
      <c r="B22" s="492"/>
      <c r="C22" s="517"/>
      <c r="D22" s="755"/>
      <c r="E22" s="755"/>
      <c r="F22" s="309" t="str">
        <f t="shared" si="0"/>
        <v/>
      </c>
    </row>
    <row r="23" spans="1:6">
      <c r="A23" s="512"/>
      <c r="B23" s="492"/>
      <c r="C23" s="517"/>
      <c r="D23" s="755"/>
      <c r="E23" s="755"/>
      <c r="F23" s="309" t="str">
        <f t="shared" si="0"/>
        <v/>
      </c>
    </row>
    <row r="24" spans="1:6">
      <c r="A24" s="512"/>
      <c r="B24" s="492"/>
      <c r="C24" s="517"/>
      <c r="D24" s="755"/>
      <c r="E24" s="755"/>
      <c r="F24" s="309" t="str">
        <f t="shared" si="0"/>
        <v/>
      </c>
    </row>
    <row r="25" spans="1:6">
      <c r="A25" s="512"/>
      <c r="B25" s="492"/>
      <c r="C25" s="517"/>
      <c r="D25" s="755"/>
      <c r="E25" s="755"/>
      <c r="F25" s="309" t="str">
        <f t="shared" si="0"/>
        <v/>
      </c>
    </row>
    <row r="26" spans="1:6">
      <c r="A26" s="512"/>
      <c r="B26" s="492"/>
      <c r="C26" s="517"/>
      <c r="D26" s="755"/>
      <c r="E26" s="755"/>
      <c r="F26" s="309" t="str">
        <f t="shared" si="0"/>
        <v/>
      </c>
    </row>
    <row r="27" spans="1:6">
      <c r="A27" s="512"/>
      <c r="B27" s="492"/>
      <c r="C27" s="517"/>
      <c r="D27" s="755"/>
      <c r="E27" s="755"/>
      <c r="F27" s="309" t="str">
        <f t="shared" si="0"/>
        <v/>
      </c>
    </row>
    <row r="28" spans="1:6">
      <c r="A28" s="512"/>
      <c r="B28" s="492"/>
      <c r="C28" s="517"/>
      <c r="D28" s="755"/>
      <c r="E28" s="755"/>
      <c r="F28" s="309" t="str">
        <f t="shared" si="0"/>
        <v/>
      </c>
    </row>
    <row r="29" spans="1:6">
      <c r="A29" s="512"/>
      <c r="B29" s="492"/>
      <c r="C29" s="517"/>
      <c r="D29" s="755"/>
      <c r="E29" s="755"/>
      <c r="F29" s="309" t="str">
        <f t="shared" si="0"/>
        <v/>
      </c>
    </row>
    <row r="30" spans="1:6">
      <c r="A30" s="512"/>
      <c r="B30" s="492"/>
      <c r="C30" s="517"/>
      <c r="D30" s="755"/>
      <c r="E30" s="755"/>
      <c r="F30" s="309" t="str">
        <f t="shared" si="0"/>
        <v/>
      </c>
    </row>
    <row r="31" spans="1:6">
      <c r="A31" s="512"/>
      <c r="B31" s="492"/>
      <c r="C31" s="517"/>
      <c r="D31" s="755"/>
      <c r="E31" s="755"/>
      <c r="F31" s="309" t="str">
        <f t="shared" si="0"/>
        <v/>
      </c>
    </row>
    <row r="32" spans="1:6">
      <c r="A32" s="512"/>
      <c r="B32" s="492"/>
      <c r="C32" s="517"/>
      <c r="D32" s="755"/>
      <c r="E32" s="755"/>
      <c r="F32" s="309" t="str">
        <f t="shared" si="0"/>
        <v/>
      </c>
    </row>
    <row r="33" spans="1:6">
      <c r="A33" s="512"/>
      <c r="B33" s="492"/>
      <c r="C33" s="517"/>
      <c r="D33" s="755"/>
      <c r="E33" s="755"/>
      <c r="F33" s="309" t="str">
        <f t="shared" si="0"/>
        <v/>
      </c>
    </row>
    <row r="34" spans="1:6">
      <c r="A34" s="512"/>
      <c r="B34" s="492"/>
      <c r="C34" s="517"/>
      <c r="D34" s="755"/>
      <c r="E34" s="755"/>
      <c r="F34" s="309" t="str">
        <f t="shared" si="0"/>
        <v/>
      </c>
    </row>
    <row r="35" spans="1:6">
      <c r="A35" s="512"/>
      <c r="B35" s="492"/>
      <c r="C35" s="517"/>
      <c r="D35" s="755"/>
      <c r="E35" s="755"/>
      <c r="F35" s="309" t="str">
        <f t="shared" si="0"/>
        <v/>
      </c>
    </row>
    <row r="36" spans="1:6">
      <c r="A36" s="512"/>
      <c r="B36" s="492"/>
      <c r="C36" s="517"/>
      <c r="D36" s="755"/>
      <c r="E36" s="755"/>
      <c r="F36" s="309" t="str">
        <f t="shared" si="0"/>
        <v/>
      </c>
    </row>
    <row r="37" spans="1:6">
      <c r="A37" s="512"/>
      <c r="B37" s="492"/>
      <c r="C37" s="517"/>
      <c r="D37" s="755"/>
      <c r="E37" s="755"/>
      <c r="F37" s="309" t="str">
        <f t="shared" si="0"/>
        <v/>
      </c>
    </row>
    <row r="38" spans="1:6">
      <c r="A38" s="512"/>
      <c r="B38" s="492"/>
      <c r="C38" s="517"/>
      <c r="D38" s="755"/>
      <c r="E38" s="755"/>
      <c r="F38" s="309" t="str">
        <f t="shared" si="0"/>
        <v/>
      </c>
    </row>
    <row r="39" spans="1:6">
      <c r="A39" s="512"/>
      <c r="B39" s="492"/>
      <c r="C39" s="517"/>
      <c r="D39" s="755"/>
      <c r="E39" s="755"/>
      <c r="F39" s="309" t="str">
        <f t="shared" si="0"/>
        <v/>
      </c>
    </row>
    <row r="40" spans="1:6">
      <c r="A40" s="512"/>
      <c r="B40" s="492"/>
      <c r="C40" s="517"/>
      <c r="D40" s="755"/>
      <c r="E40" s="755"/>
      <c r="F40" s="309" t="str">
        <f t="shared" si="0"/>
        <v/>
      </c>
    </row>
    <row r="41" spans="1:6">
      <c r="A41" s="512"/>
      <c r="B41" s="492"/>
      <c r="C41" s="517"/>
      <c r="D41" s="755"/>
      <c r="E41" s="755"/>
      <c r="F41" s="309" t="str">
        <f t="shared" si="0"/>
        <v/>
      </c>
    </row>
    <row r="42" spans="1:6">
      <c r="A42" s="512"/>
      <c r="B42" s="492"/>
      <c r="C42" s="517"/>
      <c r="D42" s="755"/>
      <c r="E42" s="755"/>
      <c r="F42" s="309" t="str">
        <f t="shared" si="0"/>
        <v/>
      </c>
    </row>
    <row r="43" spans="1:6">
      <c r="A43" s="512"/>
      <c r="B43" s="492"/>
      <c r="C43" s="517"/>
      <c r="D43" s="755"/>
      <c r="E43" s="755"/>
      <c r="F43" s="309" t="str">
        <f t="shared" si="0"/>
        <v/>
      </c>
    </row>
    <row r="44" spans="1:6">
      <c r="A44" s="513"/>
      <c r="B44" s="492"/>
      <c r="C44" s="517"/>
      <c r="D44" s="755"/>
      <c r="E44" s="755"/>
      <c r="F44" s="309" t="str">
        <f t="shared" si="0"/>
        <v/>
      </c>
    </row>
    <row r="45" spans="1:6">
      <c r="A45" s="512"/>
      <c r="B45" s="492"/>
      <c r="C45" s="517"/>
      <c r="D45" s="755"/>
      <c r="E45" s="755"/>
      <c r="F45" s="309" t="str">
        <f t="shared" si="0"/>
        <v/>
      </c>
    </row>
    <row r="46" spans="1:6">
      <c r="A46" s="512"/>
      <c r="B46" s="492"/>
      <c r="C46" s="517"/>
      <c r="D46" s="755"/>
      <c r="E46" s="755"/>
      <c r="F46" s="309" t="str">
        <f t="shared" si="0"/>
        <v/>
      </c>
    </row>
    <row r="47" spans="1:6">
      <c r="A47" s="512"/>
      <c r="B47" s="492"/>
      <c r="C47" s="517"/>
      <c r="D47" s="755"/>
      <c r="E47" s="755"/>
      <c r="F47" s="309" t="str">
        <f t="shared" si="0"/>
        <v/>
      </c>
    </row>
    <row r="48" spans="1:6">
      <c r="A48" s="512"/>
      <c r="B48" s="492"/>
      <c r="C48" s="517"/>
      <c r="D48" s="755"/>
      <c r="E48" s="755"/>
      <c r="F48" s="309" t="str">
        <f t="shared" si="0"/>
        <v/>
      </c>
    </row>
    <row r="49" spans="1:57">
      <c r="A49" s="512"/>
      <c r="B49" s="492"/>
      <c r="C49" s="517"/>
      <c r="D49" s="755"/>
      <c r="E49" s="755"/>
      <c r="F49" s="309" t="str">
        <f t="shared" si="0"/>
        <v/>
      </c>
    </row>
    <row r="50" spans="1:57" s="443" customFormat="1">
      <c r="A50" s="512"/>
      <c r="B50" s="492"/>
      <c r="C50" s="517"/>
      <c r="D50" s="755"/>
      <c r="E50" s="755"/>
      <c r="F50" s="309" t="str">
        <f t="shared" si="0"/>
        <v/>
      </c>
      <c r="G50" s="446"/>
      <c r="H50" s="446"/>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6"/>
      <c r="AS50" s="446"/>
      <c r="AT50" s="446"/>
      <c r="AU50" s="446"/>
      <c r="AV50" s="446"/>
      <c r="AW50" s="446"/>
      <c r="AX50" s="446"/>
      <c r="AY50" s="446"/>
      <c r="AZ50" s="446"/>
      <c r="BA50" s="446"/>
      <c r="BB50" s="446"/>
      <c r="BC50" s="446"/>
      <c r="BD50" s="446"/>
      <c r="BE50" s="446"/>
    </row>
    <row r="51" spans="1:57">
      <c r="A51" s="512"/>
      <c r="B51" s="492"/>
      <c r="C51" s="517"/>
      <c r="D51" s="755"/>
      <c r="E51" s="755"/>
      <c r="F51" s="309" t="str">
        <f t="shared" si="0"/>
        <v/>
      </c>
    </row>
    <row r="52" spans="1:57">
      <c r="A52" s="512"/>
      <c r="B52" s="492"/>
      <c r="C52" s="517"/>
      <c r="D52" s="755"/>
      <c r="E52" s="755"/>
      <c r="F52" s="309" t="str">
        <f t="shared" si="0"/>
        <v/>
      </c>
    </row>
    <row r="53" spans="1:57">
      <c r="A53" s="512"/>
      <c r="B53" s="492"/>
      <c r="C53" s="517"/>
      <c r="D53" s="755"/>
      <c r="E53" s="755"/>
      <c r="F53" s="309" t="str">
        <f t="shared" si="0"/>
        <v/>
      </c>
    </row>
    <row r="54" spans="1:57">
      <c r="A54" s="512"/>
      <c r="B54" s="492"/>
      <c r="C54" s="517"/>
      <c r="D54" s="755"/>
      <c r="E54" s="755"/>
      <c r="F54" s="309" t="str">
        <f t="shared" si="0"/>
        <v/>
      </c>
    </row>
    <row r="55" spans="1:57">
      <c r="A55" s="512"/>
      <c r="B55" s="492"/>
      <c r="C55" s="517"/>
      <c r="D55" s="755"/>
      <c r="E55" s="755"/>
      <c r="F55" s="309" t="str">
        <f t="shared" si="0"/>
        <v/>
      </c>
    </row>
    <row r="56" spans="1:57">
      <c r="A56" s="512"/>
      <c r="B56" s="492"/>
      <c r="C56" s="517"/>
      <c r="D56" s="755"/>
      <c r="E56" s="755"/>
      <c r="F56" s="309" t="str">
        <f t="shared" si="0"/>
        <v/>
      </c>
    </row>
    <row r="57" spans="1:57">
      <c r="A57" s="512"/>
      <c r="B57" s="492"/>
      <c r="C57" s="517"/>
      <c r="D57" s="755"/>
      <c r="E57" s="755"/>
      <c r="F57" s="309" t="str">
        <f t="shared" si="0"/>
        <v/>
      </c>
    </row>
    <row r="58" spans="1:57">
      <c r="A58" s="512"/>
      <c r="B58" s="492"/>
      <c r="C58" s="517"/>
      <c r="D58" s="755"/>
      <c r="E58" s="755"/>
      <c r="F58" s="309" t="str">
        <f t="shared" si="0"/>
        <v/>
      </c>
    </row>
    <row r="59" spans="1:57">
      <c r="A59" s="512"/>
      <c r="B59" s="492"/>
      <c r="C59" s="517"/>
      <c r="D59" s="755"/>
      <c r="E59" s="755"/>
      <c r="F59" s="309" t="str">
        <f t="shared" si="0"/>
        <v/>
      </c>
    </row>
    <row r="60" spans="1:57">
      <c r="A60" s="512"/>
      <c r="B60" s="492"/>
      <c r="C60" s="517"/>
      <c r="D60" s="755"/>
      <c r="E60" s="755"/>
      <c r="F60" s="309" t="str">
        <f t="shared" si="0"/>
        <v/>
      </c>
    </row>
    <row r="61" spans="1:57">
      <c r="A61" s="512"/>
      <c r="B61" s="492"/>
      <c r="C61" s="517"/>
      <c r="D61" s="755"/>
      <c r="E61" s="755"/>
      <c r="F61" s="309" t="str">
        <f t="shared" si="0"/>
        <v/>
      </c>
    </row>
    <row r="62" spans="1:57">
      <c r="A62" s="512"/>
      <c r="B62" s="492"/>
      <c r="C62" s="517"/>
      <c r="D62" s="755"/>
      <c r="E62" s="755"/>
      <c r="F62" s="309" t="str">
        <f t="shared" si="0"/>
        <v/>
      </c>
    </row>
    <row r="63" spans="1:57">
      <c r="A63" s="512"/>
      <c r="B63" s="492"/>
      <c r="C63" s="517"/>
      <c r="D63" s="755"/>
      <c r="E63" s="755"/>
      <c r="F63" s="309" t="str">
        <f t="shared" si="0"/>
        <v/>
      </c>
    </row>
    <row r="64" spans="1:57">
      <c r="A64" s="512"/>
      <c r="B64" s="492"/>
      <c r="C64" s="517"/>
      <c r="D64" s="755"/>
      <c r="E64" s="755"/>
      <c r="F64" s="309" t="str">
        <f t="shared" si="0"/>
        <v/>
      </c>
    </row>
    <row r="65" spans="1:6">
      <c r="A65" s="512"/>
      <c r="B65" s="492"/>
      <c r="C65" s="517"/>
      <c r="D65" s="755"/>
      <c r="E65" s="755"/>
      <c r="F65" s="309" t="str">
        <f t="shared" si="0"/>
        <v/>
      </c>
    </row>
    <row r="66" spans="1:6">
      <c r="A66" s="512"/>
      <c r="B66" s="492"/>
      <c r="C66" s="517"/>
      <c r="D66" s="755"/>
      <c r="E66" s="755"/>
      <c r="F66" s="309" t="str">
        <f t="shared" si="0"/>
        <v/>
      </c>
    </row>
    <row r="67" spans="1:6">
      <c r="A67" s="512"/>
      <c r="B67" s="492"/>
      <c r="C67" s="517"/>
      <c r="D67" s="755"/>
      <c r="E67" s="755"/>
      <c r="F67" s="309" t="str">
        <f t="shared" si="0"/>
        <v/>
      </c>
    </row>
    <row r="68" spans="1:6">
      <c r="A68" s="512"/>
      <c r="B68" s="492"/>
      <c r="C68" s="517"/>
      <c r="D68" s="755"/>
      <c r="E68" s="755"/>
      <c r="F68" s="309" t="str">
        <f t="shared" si="0"/>
        <v/>
      </c>
    </row>
    <row r="69" spans="1:6">
      <c r="A69" s="512"/>
      <c r="B69" s="492"/>
      <c r="C69" s="517"/>
      <c r="D69" s="755"/>
      <c r="E69" s="755"/>
      <c r="F69" s="309" t="str">
        <f t="shared" si="0"/>
        <v/>
      </c>
    </row>
    <row r="70" spans="1:6">
      <c r="A70" s="512"/>
      <c r="B70" s="492"/>
      <c r="C70" s="517"/>
      <c r="D70" s="755"/>
      <c r="E70" s="755"/>
      <c r="F70" s="309" t="str">
        <f t="shared" si="0"/>
        <v/>
      </c>
    </row>
    <row r="71" spans="1:6">
      <c r="A71" s="512"/>
      <c r="B71" s="492"/>
      <c r="C71" s="517"/>
      <c r="D71" s="755"/>
      <c r="E71" s="755"/>
      <c r="F71" s="309" t="str">
        <f t="shared" ref="F71:F134" si="1">IF($D71&lt;&gt;"",MID($D71,1,FIND(":",$D71)-1),IF($E71&lt;&gt;"",$E71,"")) &amp; ""</f>
        <v/>
      </c>
    </row>
    <row r="72" spans="1:6">
      <c r="A72" s="512"/>
      <c r="B72" s="492"/>
      <c r="C72" s="517"/>
      <c r="D72" s="755"/>
      <c r="E72" s="755"/>
      <c r="F72" s="309" t="str">
        <f t="shared" si="1"/>
        <v/>
      </c>
    </row>
    <row r="73" spans="1:6">
      <c r="A73" s="512"/>
      <c r="B73" s="492"/>
      <c r="C73" s="517"/>
      <c r="D73" s="755"/>
      <c r="E73" s="755"/>
      <c r="F73" s="309" t="str">
        <f t="shared" si="1"/>
        <v/>
      </c>
    </row>
    <row r="74" spans="1:6">
      <c r="A74" s="512"/>
      <c r="B74" s="492"/>
      <c r="C74" s="517"/>
      <c r="D74" s="755"/>
      <c r="E74" s="755"/>
      <c r="F74" s="309" t="str">
        <f t="shared" si="1"/>
        <v/>
      </c>
    </row>
    <row r="75" spans="1:6">
      <c r="A75" s="512"/>
      <c r="B75" s="492"/>
      <c r="C75" s="517"/>
      <c r="D75" s="755"/>
      <c r="E75" s="755"/>
      <c r="F75" s="309" t="str">
        <f t="shared" si="1"/>
        <v/>
      </c>
    </row>
    <row r="76" spans="1:6">
      <c r="A76" s="512"/>
      <c r="B76" s="492"/>
      <c r="C76" s="517"/>
      <c r="D76" s="755"/>
      <c r="E76" s="755"/>
      <c r="F76" s="309" t="str">
        <f t="shared" si="1"/>
        <v/>
      </c>
    </row>
    <row r="77" spans="1:6">
      <c r="A77" s="512"/>
      <c r="B77" s="492"/>
      <c r="C77" s="517"/>
      <c r="D77" s="755"/>
      <c r="E77" s="755"/>
      <c r="F77" s="309" t="str">
        <f t="shared" si="1"/>
        <v/>
      </c>
    </row>
    <row r="78" spans="1:6">
      <c r="A78" s="512"/>
      <c r="B78" s="492"/>
      <c r="C78" s="517"/>
      <c r="D78" s="755"/>
      <c r="E78" s="755"/>
      <c r="F78" s="309" t="str">
        <f t="shared" si="1"/>
        <v/>
      </c>
    </row>
    <row r="79" spans="1:6">
      <c r="A79" s="512"/>
      <c r="B79" s="492"/>
      <c r="C79" s="517"/>
      <c r="D79" s="755"/>
      <c r="E79" s="755"/>
      <c r="F79" s="309" t="str">
        <f t="shared" si="1"/>
        <v/>
      </c>
    </row>
    <row r="80" spans="1:6">
      <c r="A80" s="512"/>
      <c r="B80" s="492"/>
      <c r="C80" s="517"/>
      <c r="D80" s="755"/>
      <c r="E80" s="755"/>
      <c r="F80" s="309" t="str">
        <f t="shared" si="1"/>
        <v/>
      </c>
    </row>
    <row r="81" spans="1:6">
      <c r="A81" s="512"/>
      <c r="B81" s="492"/>
      <c r="C81" s="517"/>
      <c r="D81" s="755"/>
      <c r="E81" s="755"/>
      <c r="F81" s="309" t="str">
        <f t="shared" si="1"/>
        <v/>
      </c>
    </row>
    <row r="82" spans="1:6">
      <c r="A82" s="512"/>
      <c r="B82" s="492"/>
      <c r="C82" s="517"/>
      <c r="D82" s="755"/>
      <c r="E82" s="755"/>
      <c r="F82" s="309" t="str">
        <f t="shared" si="1"/>
        <v/>
      </c>
    </row>
    <row r="83" spans="1:6">
      <c r="A83" s="512"/>
      <c r="B83" s="492"/>
      <c r="C83" s="517"/>
      <c r="D83" s="755"/>
      <c r="E83" s="755"/>
      <c r="F83" s="309" t="str">
        <f t="shared" si="1"/>
        <v/>
      </c>
    </row>
    <row r="84" spans="1:6">
      <c r="A84" s="512"/>
      <c r="B84" s="492"/>
      <c r="C84" s="517"/>
      <c r="D84" s="755"/>
      <c r="E84" s="755"/>
      <c r="F84" s="309" t="str">
        <f t="shared" si="1"/>
        <v/>
      </c>
    </row>
    <row r="85" spans="1:6">
      <c r="A85" s="512"/>
      <c r="B85" s="492"/>
      <c r="C85" s="517"/>
      <c r="D85" s="755"/>
      <c r="E85" s="755"/>
      <c r="F85" s="309" t="str">
        <f t="shared" si="1"/>
        <v/>
      </c>
    </row>
    <row r="86" spans="1:6">
      <c r="A86" s="512"/>
      <c r="B86" s="492"/>
      <c r="C86" s="517"/>
      <c r="D86" s="755"/>
      <c r="E86" s="755"/>
      <c r="F86" s="309" t="str">
        <f t="shared" si="1"/>
        <v/>
      </c>
    </row>
    <row r="87" spans="1:6">
      <c r="A87" s="512"/>
      <c r="B87" s="492"/>
      <c r="C87" s="517"/>
      <c r="D87" s="755"/>
      <c r="E87" s="755"/>
      <c r="F87" s="309" t="str">
        <f t="shared" si="1"/>
        <v/>
      </c>
    </row>
    <row r="88" spans="1:6">
      <c r="A88" s="512"/>
      <c r="B88" s="492"/>
      <c r="C88" s="517"/>
      <c r="D88" s="755"/>
      <c r="E88" s="755"/>
      <c r="F88" s="309" t="str">
        <f t="shared" si="1"/>
        <v/>
      </c>
    </row>
    <row r="89" spans="1:6">
      <c r="A89" s="512"/>
      <c r="B89" s="492"/>
      <c r="C89" s="517"/>
      <c r="D89" s="755"/>
      <c r="E89" s="755"/>
      <c r="F89" s="309" t="str">
        <f t="shared" si="1"/>
        <v/>
      </c>
    </row>
    <row r="90" spans="1:6">
      <c r="A90" s="512"/>
      <c r="B90" s="492"/>
      <c r="C90" s="517"/>
      <c r="D90" s="755"/>
      <c r="E90" s="755"/>
      <c r="F90" s="309" t="str">
        <f t="shared" si="1"/>
        <v/>
      </c>
    </row>
    <row r="91" spans="1:6">
      <c r="A91" s="512"/>
      <c r="B91" s="492"/>
      <c r="C91" s="517"/>
      <c r="D91" s="755"/>
      <c r="E91" s="755"/>
      <c r="F91" s="309" t="str">
        <f t="shared" si="1"/>
        <v/>
      </c>
    </row>
    <row r="92" spans="1:6">
      <c r="A92" s="512"/>
      <c r="B92" s="492"/>
      <c r="C92" s="517"/>
      <c r="D92" s="755"/>
      <c r="E92" s="755"/>
      <c r="F92" s="309" t="str">
        <f t="shared" si="1"/>
        <v/>
      </c>
    </row>
    <row r="93" spans="1:6">
      <c r="A93" s="512"/>
      <c r="B93" s="492"/>
      <c r="C93" s="517"/>
      <c r="D93" s="755"/>
      <c r="E93" s="755"/>
      <c r="F93" s="309" t="str">
        <f t="shared" si="1"/>
        <v/>
      </c>
    </row>
    <row r="94" spans="1:6">
      <c r="A94" s="512"/>
      <c r="B94" s="492"/>
      <c r="C94" s="517"/>
      <c r="D94" s="755"/>
      <c r="E94" s="755"/>
      <c r="F94" s="309" t="str">
        <f t="shared" si="1"/>
        <v/>
      </c>
    </row>
    <row r="95" spans="1:6">
      <c r="A95" s="512"/>
      <c r="B95" s="492"/>
      <c r="C95" s="517"/>
      <c r="D95" s="755"/>
      <c r="E95" s="755"/>
      <c r="F95" s="309" t="str">
        <f t="shared" si="1"/>
        <v/>
      </c>
    </row>
    <row r="96" spans="1:6">
      <c r="A96" s="512"/>
      <c r="B96" s="492"/>
      <c r="C96" s="517"/>
      <c r="D96" s="755"/>
      <c r="E96" s="755"/>
      <c r="F96" s="309" t="str">
        <f t="shared" si="1"/>
        <v/>
      </c>
    </row>
    <row r="97" spans="1:6">
      <c r="A97" s="512"/>
      <c r="B97" s="492"/>
      <c r="C97" s="517"/>
      <c r="D97" s="755"/>
      <c r="E97" s="755"/>
      <c r="F97" s="309" t="str">
        <f t="shared" si="1"/>
        <v/>
      </c>
    </row>
    <row r="98" spans="1:6">
      <c r="A98" s="512"/>
      <c r="B98" s="492"/>
      <c r="C98" s="517"/>
      <c r="D98" s="755"/>
      <c r="E98" s="755"/>
      <c r="F98" s="309" t="str">
        <f t="shared" si="1"/>
        <v/>
      </c>
    </row>
    <row r="99" spans="1:6">
      <c r="A99" s="512"/>
      <c r="B99" s="492"/>
      <c r="C99" s="517"/>
      <c r="D99" s="755"/>
      <c r="E99" s="755"/>
      <c r="F99" s="309" t="str">
        <f t="shared" si="1"/>
        <v/>
      </c>
    </row>
    <row r="100" spans="1:6">
      <c r="A100" s="512"/>
      <c r="B100" s="492"/>
      <c r="C100" s="517"/>
      <c r="D100" s="755"/>
      <c r="E100" s="755"/>
      <c r="F100" s="309" t="str">
        <f t="shared" si="1"/>
        <v/>
      </c>
    </row>
    <row r="101" spans="1:6">
      <c r="A101" s="512"/>
      <c r="B101" s="492"/>
      <c r="C101" s="517"/>
      <c r="D101" s="755"/>
      <c r="E101" s="755"/>
      <c r="F101" s="309" t="str">
        <f t="shared" si="1"/>
        <v/>
      </c>
    </row>
    <row r="102" spans="1:6">
      <c r="A102" s="512"/>
      <c r="B102" s="492"/>
      <c r="C102" s="517"/>
      <c r="D102" s="755"/>
      <c r="E102" s="755"/>
      <c r="F102" s="309" t="str">
        <f t="shared" si="1"/>
        <v/>
      </c>
    </row>
    <row r="103" spans="1:6">
      <c r="A103" s="512"/>
      <c r="B103" s="492"/>
      <c r="C103" s="517"/>
      <c r="D103" s="755"/>
      <c r="E103" s="755"/>
      <c r="F103" s="309" t="str">
        <f t="shared" si="1"/>
        <v/>
      </c>
    </row>
    <row r="104" spans="1:6">
      <c r="A104" s="512"/>
      <c r="B104" s="492"/>
      <c r="C104" s="517"/>
      <c r="D104" s="755"/>
      <c r="E104" s="755"/>
      <c r="F104" s="309" t="str">
        <f t="shared" si="1"/>
        <v/>
      </c>
    </row>
    <row r="105" spans="1:6">
      <c r="A105" s="512"/>
      <c r="B105" s="492"/>
      <c r="C105" s="517"/>
      <c r="D105" s="755"/>
      <c r="E105" s="755"/>
      <c r="F105" s="309" t="str">
        <f t="shared" si="1"/>
        <v/>
      </c>
    </row>
    <row r="106" spans="1:6">
      <c r="A106" s="512"/>
      <c r="B106" s="492"/>
      <c r="C106" s="517"/>
      <c r="D106" s="755"/>
      <c r="E106" s="755"/>
      <c r="F106" s="309" t="str">
        <f t="shared" si="1"/>
        <v/>
      </c>
    </row>
    <row r="107" spans="1:6">
      <c r="A107" s="512"/>
      <c r="B107" s="492"/>
      <c r="C107" s="517"/>
      <c r="D107" s="755"/>
      <c r="E107" s="755"/>
      <c r="F107" s="309" t="str">
        <f t="shared" si="1"/>
        <v/>
      </c>
    </row>
    <row r="108" spans="1:6">
      <c r="A108" s="512"/>
      <c r="B108" s="492"/>
      <c r="C108" s="517"/>
      <c r="D108" s="755"/>
      <c r="E108" s="755"/>
      <c r="F108" s="309" t="str">
        <f t="shared" si="1"/>
        <v/>
      </c>
    </row>
    <row r="109" spans="1:6">
      <c r="A109" s="512"/>
      <c r="B109" s="492"/>
      <c r="C109" s="517"/>
      <c r="D109" s="755"/>
      <c r="E109" s="755"/>
      <c r="F109" s="309" t="str">
        <f t="shared" si="1"/>
        <v/>
      </c>
    </row>
    <row r="110" spans="1:6">
      <c r="A110" s="512"/>
      <c r="B110" s="492"/>
      <c r="C110" s="517"/>
      <c r="D110" s="755"/>
      <c r="E110" s="755"/>
      <c r="F110" s="309" t="str">
        <f t="shared" si="1"/>
        <v/>
      </c>
    </row>
    <row r="111" spans="1:6">
      <c r="A111" s="512"/>
      <c r="B111" s="492"/>
      <c r="C111" s="517"/>
      <c r="D111" s="755"/>
      <c r="E111" s="755"/>
      <c r="F111" s="309" t="str">
        <f t="shared" si="1"/>
        <v/>
      </c>
    </row>
    <row r="112" spans="1:6">
      <c r="A112" s="512"/>
      <c r="B112" s="492"/>
      <c r="C112" s="517"/>
      <c r="D112" s="755"/>
      <c r="E112" s="755"/>
      <c r="F112" s="309" t="str">
        <f t="shared" si="1"/>
        <v/>
      </c>
    </row>
    <row r="113" spans="1:6">
      <c r="A113" s="512"/>
      <c r="B113" s="492"/>
      <c r="C113" s="517"/>
      <c r="D113" s="755"/>
      <c r="E113" s="755"/>
      <c r="F113" s="309" t="str">
        <f t="shared" si="1"/>
        <v/>
      </c>
    </row>
    <row r="114" spans="1:6">
      <c r="A114" s="512"/>
      <c r="B114" s="492"/>
      <c r="C114" s="517"/>
      <c r="D114" s="755"/>
      <c r="E114" s="755"/>
      <c r="F114" s="309" t="str">
        <f t="shared" si="1"/>
        <v/>
      </c>
    </row>
    <row r="115" spans="1:6">
      <c r="A115" s="512"/>
      <c r="B115" s="492"/>
      <c r="C115" s="517"/>
      <c r="D115" s="755"/>
      <c r="E115" s="755"/>
      <c r="F115" s="309" t="str">
        <f t="shared" si="1"/>
        <v/>
      </c>
    </row>
    <row r="116" spans="1:6">
      <c r="A116" s="512"/>
      <c r="B116" s="492"/>
      <c r="C116" s="517"/>
      <c r="D116" s="755"/>
      <c r="E116" s="755"/>
      <c r="F116" s="309" t="str">
        <f t="shared" si="1"/>
        <v/>
      </c>
    </row>
    <row r="117" spans="1:6">
      <c r="A117" s="512"/>
      <c r="B117" s="492"/>
      <c r="C117" s="517"/>
      <c r="D117" s="755"/>
      <c r="E117" s="755"/>
      <c r="F117" s="309" t="str">
        <f t="shared" si="1"/>
        <v/>
      </c>
    </row>
    <row r="118" spans="1:6">
      <c r="A118" s="512"/>
      <c r="B118" s="492"/>
      <c r="C118" s="517"/>
      <c r="D118" s="755"/>
      <c r="E118" s="755"/>
      <c r="F118" s="309" t="str">
        <f t="shared" si="1"/>
        <v/>
      </c>
    </row>
    <row r="119" spans="1:6">
      <c r="A119" s="512"/>
      <c r="B119" s="492"/>
      <c r="C119" s="517"/>
      <c r="D119" s="755"/>
      <c r="E119" s="755"/>
      <c r="F119" s="309" t="str">
        <f t="shared" si="1"/>
        <v/>
      </c>
    </row>
    <row r="120" spans="1:6">
      <c r="A120" s="512"/>
      <c r="B120" s="492"/>
      <c r="C120" s="517"/>
      <c r="D120" s="755"/>
      <c r="E120" s="755"/>
      <c r="F120" s="309" t="str">
        <f t="shared" si="1"/>
        <v/>
      </c>
    </row>
    <row r="121" spans="1:6">
      <c r="A121" s="512"/>
      <c r="B121" s="492"/>
      <c r="C121" s="517"/>
      <c r="D121" s="755"/>
      <c r="E121" s="755"/>
      <c r="F121" s="309" t="str">
        <f t="shared" si="1"/>
        <v/>
      </c>
    </row>
    <row r="122" spans="1:6">
      <c r="A122" s="512"/>
      <c r="B122" s="492"/>
      <c r="C122" s="517"/>
      <c r="D122" s="755"/>
      <c r="E122" s="755"/>
      <c r="F122" s="309" t="str">
        <f t="shared" si="1"/>
        <v/>
      </c>
    </row>
    <row r="123" spans="1:6">
      <c r="A123" s="512"/>
      <c r="B123" s="492"/>
      <c r="C123" s="517"/>
      <c r="D123" s="755"/>
      <c r="E123" s="755"/>
      <c r="F123" s="309" t="str">
        <f t="shared" si="1"/>
        <v/>
      </c>
    </row>
    <row r="124" spans="1:6">
      <c r="A124" s="512"/>
      <c r="B124" s="492"/>
      <c r="C124" s="517"/>
      <c r="D124" s="755"/>
      <c r="E124" s="755"/>
      <c r="F124" s="309" t="str">
        <f t="shared" si="1"/>
        <v/>
      </c>
    </row>
    <row r="125" spans="1:6">
      <c r="A125" s="512"/>
      <c r="B125" s="492"/>
      <c r="C125" s="517"/>
      <c r="D125" s="755"/>
      <c r="E125" s="755"/>
      <c r="F125" s="309" t="str">
        <f t="shared" si="1"/>
        <v/>
      </c>
    </row>
    <row r="126" spans="1:6">
      <c r="A126" s="512"/>
      <c r="B126" s="492"/>
      <c r="C126" s="517"/>
      <c r="D126" s="755"/>
      <c r="E126" s="755"/>
      <c r="F126" s="309" t="str">
        <f t="shared" si="1"/>
        <v/>
      </c>
    </row>
    <row r="127" spans="1:6">
      <c r="A127" s="512"/>
      <c r="B127" s="492"/>
      <c r="C127" s="517"/>
      <c r="D127" s="755"/>
      <c r="E127" s="755"/>
      <c r="F127" s="309" t="str">
        <f t="shared" si="1"/>
        <v/>
      </c>
    </row>
    <row r="128" spans="1:6">
      <c r="A128" s="512"/>
      <c r="B128" s="492"/>
      <c r="C128" s="517"/>
      <c r="D128" s="755"/>
      <c r="E128" s="755"/>
      <c r="F128" s="309" t="str">
        <f t="shared" si="1"/>
        <v/>
      </c>
    </row>
    <row r="129" spans="1:6">
      <c r="A129" s="512"/>
      <c r="B129" s="492"/>
      <c r="C129" s="517"/>
      <c r="D129" s="755"/>
      <c r="E129" s="755"/>
      <c r="F129" s="309" t="str">
        <f t="shared" si="1"/>
        <v/>
      </c>
    </row>
    <row r="130" spans="1:6">
      <c r="A130" s="512"/>
      <c r="B130" s="492"/>
      <c r="C130" s="517"/>
      <c r="D130" s="755"/>
      <c r="E130" s="755"/>
      <c r="F130" s="309" t="str">
        <f t="shared" si="1"/>
        <v/>
      </c>
    </row>
    <row r="131" spans="1:6">
      <c r="A131" s="512"/>
      <c r="B131" s="492"/>
      <c r="C131" s="517"/>
      <c r="D131" s="755"/>
      <c r="E131" s="755"/>
      <c r="F131" s="309" t="str">
        <f t="shared" si="1"/>
        <v/>
      </c>
    </row>
    <row r="132" spans="1:6">
      <c r="A132" s="512"/>
      <c r="B132" s="492"/>
      <c r="C132" s="517"/>
      <c r="D132" s="755"/>
      <c r="E132" s="755"/>
      <c r="F132" s="309" t="str">
        <f t="shared" si="1"/>
        <v/>
      </c>
    </row>
    <row r="133" spans="1:6">
      <c r="A133" s="512"/>
      <c r="B133" s="492"/>
      <c r="C133" s="517"/>
      <c r="D133" s="755"/>
      <c r="E133" s="755"/>
      <c r="F133" s="309" t="str">
        <f t="shared" si="1"/>
        <v/>
      </c>
    </row>
    <row r="134" spans="1:6">
      <c r="A134" s="512"/>
      <c r="B134" s="492"/>
      <c r="C134" s="517"/>
      <c r="D134" s="755"/>
      <c r="E134" s="755"/>
      <c r="F134" s="309" t="str">
        <f t="shared" si="1"/>
        <v/>
      </c>
    </row>
    <row r="135" spans="1:6">
      <c r="A135" s="512"/>
      <c r="B135" s="492"/>
      <c r="C135" s="517"/>
      <c r="D135" s="755"/>
      <c r="E135" s="755"/>
      <c r="F135" s="309" t="str">
        <f t="shared" ref="F135:F198" si="2">IF($D135&lt;&gt;"",MID($D135,1,FIND(":",$D135)-1),IF($E135&lt;&gt;"",$E135,"")) &amp; ""</f>
        <v/>
      </c>
    </row>
    <row r="136" spans="1:6">
      <c r="A136" s="512"/>
      <c r="B136" s="492"/>
      <c r="C136" s="517"/>
      <c r="D136" s="755"/>
      <c r="E136" s="755"/>
      <c r="F136" s="309" t="str">
        <f t="shared" si="2"/>
        <v/>
      </c>
    </row>
    <row r="137" spans="1:6">
      <c r="A137" s="512"/>
      <c r="B137" s="492"/>
      <c r="C137" s="517"/>
      <c r="D137" s="755"/>
      <c r="E137" s="755"/>
      <c r="F137" s="309" t="str">
        <f t="shared" si="2"/>
        <v/>
      </c>
    </row>
    <row r="138" spans="1:6">
      <c r="A138" s="512"/>
      <c r="B138" s="492"/>
      <c r="C138" s="517"/>
      <c r="D138" s="755"/>
      <c r="E138" s="755"/>
      <c r="F138" s="309" t="str">
        <f t="shared" si="2"/>
        <v/>
      </c>
    </row>
    <row r="139" spans="1:6">
      <c r="A139" s="512"/>
      <c r="B139" s="492"/>
      <c r="C139" s="517"/>
      <c r="D139" s="755"/>
      <c r="E139" s="755"/>
      <c r="F139" s="309" t="str">
        <f t="shared" si="2"/>
        <v/>
      </c>
    </row>
    <row r="140" spans="1:6">
      <c r="A140" s="512"/>
      <c r="B140" s="492"/>
      <c r="C140" s="517"/>
      <c r="D140" s="755"/>
      <c r="E140" s="755"/>
      <c r="F140" s="309" t="str">
        <f t="shared" si="2"/>
        <v/>
      </c>
    </row>
    <row r="141" spans="1:6">
      <c r="A141" s="512"/>
      <c r="B141" s="492"/>
      <c r="C141" s="517"/>
      <c r="D141" s="755"/>
      <c r="E141" s="755"/>
      <c r="F141" s="309" t="str">
        <f t="shared" si="2"/>
        <v/>
      </c>
    </row>
    <row r="142" spans="1:6">
      <c r="A142" s="512"/>
      <c r="B142" s="492"/>
      <c r="C142" s="517"/>
      <c r="D142" s="755"/>
      <c r="E142" s="755"/>
      <c r="F142" s="309" t="str">
        <f t="shared" si="2"/>
        <v/>
      </c>
    </row>
    <row r="143" spans="1:6">
      <c r="A143" s="512"/>
      <c r="B143" s="492"/>
      <c r="C143" s="517"/>
      <c r="D143" s="755"/>
      <c r="E143" s="755"/>
      <c r="F143" s="309" t="str">
        <f t="shared" si="2"/>
        <v/>
      </c>
    </row>
    <row r="144" spans="1:6">
      <c r="A144" s="512"/>
      <c r="B144" s="492"/>
      <c r="C144" s="517"/>
      <c r="D144" s="755"/>
      <c r="E144" s="755"/>
      <c r="F144" s="309" t="str">
        <f t="shared" si="2"/>
        <v/>
      </c>
    </row>
    <row r="145" spans="1:6">
      <c r="A145" s="512"/>
      <c r="B145" s="492"/>
      <c r="C145" s="517"/>
      <c r="D145" s="755"/>
      <c r="E145" s="755"/>
      <c r="F145" s="309" t="str">
        <f t="shared" si="2"/>
        <v/>
      </c>
    </row>
    <row r="146" spans="1:6">
      <c r="A146" s="512"/>
      <c r="B146" s="492"/>
      <c r="C146" s="517"/>
      <c r="D146" s="755"/>
      <c r="E146" s="755"/>
      <c r="F146" s="309" t="str">
        <f t="shared" si="2"/>
        <v/>
      </c>
    </row>
    <row r="147" spans="1:6">
      <c r="A147" s="512"/>
      <c r="B147" s="492"/>
      <c r="C147" s="517"/>
      <c r="D147" s="755"/>
      <c r="E147" s="755"/>
      <c r="F147" s="309" t="str">
        <f t="shared" si="2"/>
        <v/>
      </c>
    </row>
    <row r="148" spans="1:6">
      <c r="A148" s="512"/>
      <c r="B148" s="492"/>
      <c r="C148" s="517"/>
      <c r="D148" s="755"/>
      <c r="E148" s="755"/>
      <c r="F148" s="309" t="str">
        <f t="shared" si="2"/>
        <v/>
      </c>
    </row>
    <row r="149" spans="1:6">
      <c r="A149" s="512"/>
      <c r="B149" s="492"/>
      <c r="C149" s="517"/>
      <c r="D149" s="755"/>
      <c r="E149" s="755"/>
      <c r="F149" s="309" t="str">
        <f t="shared" si="2"/>
        <v/>
      </c>
    </row>
    <row r="150" spans="1:6">
      <c r="A150" s="512"/>
      <c r="B150" s="492"/>
      <c r="C150" s="517"/>
      <c r="D150" s="755"/>
      <c r="E150" s="755"/>
      <c r="F150" s="309" t="str">
        <f t="shared" si="2"/>
        <v/>
      </c>
    </row>
    <row r="151" spans="1:6">
      <c r="A151" s="512"/>
      <c r="B151" s="492"/>
      <c r="C151" s="517"/>
      <c r="D151" s="755"/>
      <c r="E151" s="755"/>
      <c r="F151" s="309" t="str">
        <f t="shared" si="2"/>
        <v/>
      </c>
    </row>
    <row r="152" spans="1:6">
      <c r="A152" s="512"/>
      <c r="B152" s="492"/>
      <c r="C152" s="517"/>
      <c r="D152" s="755"/>
      <c r="E152" s="755"/>
      <c r="F152" s="309" t="str">
        <f t="shared" si="2"/>
        <v/>
      </c>
    </row>
    <row r="153" spans="1:6">
      <c r="A153" s="512"/>
      <c r="B153" s="492"/>
      <c r="C153" s="517"/>
      <c r="D153" s="755"/>
      <c r="E153" s="755"/>
      <c r="F153" s="309" t="str">
        <f t="shared" si="2"/>
        <v/>
      </c>
    </row>
    <row r="154" spans="1:6">
      <c r="A154" s="512"/>
      <c r="B154" s="492"/>
      <c r="C154" s="517"/>
      <c r="D154" s="755"/>
      <c r="E154" s="755"/>
      <c r="F154" s="309" t="str">
        <f t="shared" si="2"/>
        <v/>
      </c>
    </row>
    <row r="155" spans="1:6">
      <c r="A155" s="512"/>
      <c r="B155" s="492"/>
      <c r="C155" s="517"/>
      <c r="D155" s="755"/>
      <c r="E155" s="755"/>
      <c r="F155" s="309" t="str">
        <f t="shared" si="2"/>
        <v/>
      </c>
    </row>
    <row r="156" spans="1:6">
      <c r="A156" s="512"/>
      <c r="B156" s="492"/>
      <c r="C156" s="517"/>
      <c r="D156" s="755"/>
      <c r="E156" s="755"/>
      <c r="F156" s="309" t="str">
        <f t="shared" si="2"/>
        <v/>
      </c>
    </row>
    <row r="157" spans="1:6">
      <c r="A157" s="512"/>
      <c r="B157" s="492"/>
      <c r="C157" s="517"/>
      <c r="D157" s="755"/>
      <c r="E157" s="755"/>
      <c r="F157" s="309" t="str">
        <f t="shared" si="2"/>
        <v/>
      </c>
    </row>
    <row r="158" spans="1:6">
      <c r="A158" s="512"/>
      <c r="B158" s="492"/>
      <c r="C158" s="517"/>
      <c r="D158" s="755"/>
      <c r="E158" s="755"/>
      <c r="F158" s="309" t="str">
        <f t="shared" si="2"/>
        <v/>
      </c>
    </row>
    <row r="159" spans="1:6">
      <c r="A159" s="512"/>
      <c r="B159" s="492"/>
      <c r="C159" s="517"/>
      <c r="D159" s="755"/>
      <c r="E159" s="755"/>
      <c r="F159" s="309" t="str">
        <f t="shared" si="2"/>
        <v/>
      </c>
    </row>
    <row r="160" spans="1:6">
      <c r="A160" s="512"/>
      <c r="B160" s="492"/>
      <c r="C160" s="517"/>
      <c r="D160" s="755"/>
      <c r="E160" s="755"/>
      <c r="F160" s="309" t="str">
        <f t="shared" si="2"/>
        <v/>
      </c>
    </row>
    <row r="161" spans="1:6">
      <c r="A161" s="512"/>
      <c r="B161" s="492"/>
      <c r="C161" s="517"/>
      <c r="D161" s="755"/>
      <c r="E161" s="755"/>
      <c r="F161" s="309" t="str">
        <f t="shared" si="2"/>
        <v/>
      </c>
    </row>
    <row r="162" spans="1:6">
      <c r="A162" s="512"/>
      <c r="B162" s="492"/>
      <c r="C162" s="517"/>
      <c r="D162" s="755"/>
      <c r="E162" s="755"/>
      <c r="F162" s="309" t="str">
        <f t="shared" si="2"/>
        <v/>
      </c>
    </row>
    <row r="163" spans="1:6">
      <c r="A163" s="512"/>
      <c r="B163" s="492"/>
      <c r="C163" s="517"/>
      <c r="D163" s="755"/>
      <c r="E163" s="755"/>
      <c r="F163" s="309" t="str">
        <f t="shared" si="2"/>
        <v/>
      </c>
    </row>
    <row r="164" spans="1:6">
      <c r="A164" s="512"/>
      <c r="B164" s="492"/>
      <c r="C164" s="517"/>
      <c r="D164" s="755"/>
      <c r="E164" s="755"/>
      <c r="F164" s="309" t="str">
        <f t="shared" si="2"/>
        <v/>
      </c>
    </row>
    <row r="165" spans="1:6">
      <c r="A165" s="512"/>
      <c r="B165" s="492"/>
      <c r="C165" s="517"/>
      <c r="D165" s="755"/>
      <c r="E165" s="755"/>
      <c r="F165" s="309" t="str">
        <f t="shared" si="2"/>
        <v/>
      </c>
    </row>
    <row r="166" spans="1:6">
      <c r="A166" s="512"/>
      <c r="B166" s="492"/>
      <c r="C166" s="517"/>
      <c r="D166" s="755"/>
      <c r="E166" s="755"/>
      <c r="F166" s="309" t="str">
        <f t="shared" si="2"/>
        <v/>
      </c>
    </row>
    <row r="167" spans="1:6">
      <c r="A167" s="512"/>
      <c r="B167" s="492"/>
      <c r="C167" s="517"/>
      <c r="D167" s="755"/>
      <c r="E167" s="755"/>
      <c r="F167" s="309" t="str">
        <f t="shared" si="2"/>
        <v/>
      </c>
    </row>
    <row r="168" spans="1:6">
      <c r="A168" s="512"/>
      <c r="B168" s="492"/>
      <c r="C168" s="517"/>
      <c r="D168" s="755"/>
      <c r="E168" s="755"/>
      <c r="F168" s="309" t="str">
        <f t="shared" si="2"/>
        <v/>
      </c>
    </row>
    <row r="169" spans="1:6">
      <c r="A169" s="512"/>
      <c r="B169" s="492"/>
      <c r="C169" s="517"/>
      <c r="D169" s="755"/>
      <c r="E169" s="755"/>
      <c r="F169" s="309" t="str">
        <f t="shared" si="2"/>
        <v/>
      </c>
    </row>
    <row r="170" spans="1:6">
      <c r="A170" s="512"/>
      <c r="B170" s="492"/>
      <c r="C170" s="517"/>
      <c r="D170" s="755"/>
      <c r="E170" s="755"/>
      <c r="F170" s="309" t="str">
        <f t="shared" si="2"/>
        <v/>
      </c>
    </row>
    <row r="171" spans="1:6">
      <c r="A171" s="512"/>
      <c r="B171" s="492"/>
      <c r="C171" s="517"/>
      <c r="D171" s="755"/>
      <c r="E171" s="755"/>
      <c r="F171" s="309" t="str">
        <f t="shared" si="2"/>
        <v/>
      </c>
    </row>
    <row r="172" spans="1:6">
      <c r="A172" s="512"/>
      <c r="B172" s="492"/>
      <c r="C172" s="517"/>
      <c r="D172" s="755"/>
      <c r="E172" s="755"/>
      <c r="F172" s="309" t="str">
        <f t="shared" si="2"/>
        <v/>
      </c>
    </row>
    <row r="173" spans="1:6">
      <c r="A173" s="512"/>
      <c r="B173" s="492"/>
      <c r="C173" s="517"/>
      <c r="D173" s="755"/>
      <c r="E173" s="755"/>
      <c r="F173" s="309" t="str">
        <f t="shared" si="2"/>
        <v/>
      </c>
    </row>
    <row r="174" spans="1:6">
      <c r="A174" s="512"/>
      <c r="B174" s="492"/>
      <c r="C174" s="517"/>
      <c r="D174" s="755"/>
      <c r="E174" s="755"/>
      <c r="F174" s="309" t="str">
        <f t="shared" si="2"/>
        <v/>
      </c>
    </row>
    <row r="175" spans="1:6">
      <c r="A175" s="512"/>
      <c r="B175" s="492"/>
      <c r="C175" s="517"/>
      <c r="D175" s="755"/>
      <c r="E175" s="755"/>
      <c r="F175" s="309" t="str">
        <f t="shared" si="2"/>
        <v/>
      </c>
    </row>
    <row r="176" spans="1:6">
      <c r="A176" s="512"/>
      <c r="B176" s="492"/>
      <c r="C176" s="517"/>
      <c r="D176" s="755"/>
      <c r="E176" s="755"/>
      <c r="F176" s="309" t="str">
        <f t="shared" si="2"/>
        <v/>
      </c>
    </row>
    <row r="177" spans="1:6">
      <c r="A177" s="512"/>
      <c r="B177" s="492"/>
      <c r="C177" s="517"/>
      <c r="D177" s="755"/>
      <c r="E177" s="755"/>
      <c r="F177" s="309" t="str">
        <f t="shared" si="2"/>
        <v/>
      </c>
    </row>
    <row r="178" spans="1:6">
      <c r="A178" s="512"/>
      <c r="B178" s="492"/>
      <c r="C178" s="517"/>
      <c r="D178" s="755"/>
      <c r="E178" s="755"/>
      <c r="F178" s="309" t="str">
        <f t="shared" si="2"/>
        <v/>
      </c>
    </row>
    <row r="179" spans="1:6">
      <c r="A179" s="512"/>
      <c r="B179" s="492"/>
      <c r="C179" s="517"/>
      <c r="D179" s="755"/>
      <c r="E179" s="755"/>
      <c r="F179" s="309" t="str">
        <f t="shared" si="2"/>
        <v/>
      </c>
    </row>
    <row r="180" spans="1:6">
      <c r="A180" s="512"/>
      <c r="B180" s="492"/>
      <c r="C180" s="517"/>
      <c r="D180" s="755"/>
      <c r="E180" s="755"/>
      <c r="F180" s="309" t="str">
        <f t="shared" si="2"/>
        <v/>
      </c>
    </row>
    <row r="181" spans="1:6">
      <c r="A181" s="512"/>
      <c r="B181" s="492"/>
      <c r="C181" s="517"/>
      <c r="D181" s="755"/>
      <c r="E181" s="755"/>
      <c r="F181" s="309" t="str">
        <f t="shared" si="2"/>
        <v/>
      </c>
    </row>
    <row r="182" spans="1:6">
      <c r="A182" s="512"/>
      <c r="B182" s="492"/>
      <c r="C182" s="517"/>
      <c r="D182" s="755"/>
      <c r="E182" s="755"/>
      <c r="F182" s="309" t="str">
        <f t="shared" si="2"/>
        <v/>
      </c>
    </row>
    <row r="183" spans="1:6">
      <c r="A183" s="512"/>
      <c r="B183" s="492"/>
      <c r="C183" s="517"/>
      <c r="D183" s="755"/>
      <c r="E183" s="755"/>
      <c r="F183" s="309" t="str">
        <f t="shared" si="2"/>
        <v/>
      </c>
    </row>
    <row r="184" spans="1:6">
      <c r="A184" s="512"/>
      <c r="B184" s="492"/>
      <c r="C184" s="517"/>
      <c r="D184" s="755"/>
      <c r="E184" s="755"/>
      <c r="F184" s="309" t="str">
        <f t="shared" si="2"/>
        <v/>
      </c>
    </row>
    <row r="185" spans="1:6">
      <c r="A185" s="512"/>
      <c r="B185" s="492"/>
      <c r="C185" s="517"/>
      <c r="D185" s="755"/>
      <c r="E185" s="755"/>
      <c r="F185" s="309" t="str">
        <f t="shared" si="2"/>
        <v/>
      </c>
    </row>
    <row r="186" spans="1:6">
      <c r="A186" s="512"/>
      <c r="B186" s="492"/>
      <c r="C186" s="517"/>
      <c r="D186" s="755"/>
      <c r="E186" s="755"/>
      <c r="F186" s="309" t="str">
        <f t="shared" si="2"/>
        <v/>
      </c>
    </row>
    <row r="187" spans="1:6">
      <c r="A187" s="512"/>
      <c r="B187" s="492"/>
      <c r="C187" s="517"/>
      <c r="D187" s="755"/>
      <c r="E187" s="755"/>
      <c r="F187" s="309" t="str">
        <f t="shared" si="2"/>
        <v/>
      </c>
    </row>
    <row r="188" spans="1:6">
      <c r="A188" s="512"/>
      <c r="B188" s="492"/>
      <c r="C188" s="517"/>
      <c r="D188" s="755"/>
      <c r="E188" s="755"/>
      <c r="F188" s="309" t="str">
        <f t="shared" si="2"/>
        <v/>
      </c>
    </row>
    <row r="189" spans="1:6">
      <c r="A189" s="512"/>
      <c r="B189" s="492"/>
      <c r="C189" s="517"/>
      <c r="D189" s="755"/>
      <c r="E189" s="755"/>
      <c r="F189" s="309" t="str">
        <f t="shared" si="2"/>
        <v/>
      </c>
    </row>
    <row r="190" spans="1:6">
      <c r="A190" s="512"/>
      <c r="B190" s="492"/>
      <c r="C190" s="517"/>
      <c r="D190" s="755"/>
      <c r="E190" s="755"/>
      <c r="F190" s="309" t="str">
        <f t="shared" si="2"/>
        <v/>
      </c>
    </row>
    <row r="191" spans="1:6">
      <c r="A191" s="512"/>
      <c r="B191" s="492"/>
      <c r="C191" s="517"/>
      <c r="D191" s="755"/>
      <c r="E191" s="755"/>
      <c r="F191" s="309" t="str">
        <f t="shared" si="2"/>
        <v/>
      </c>
    </row>
    <row r="192" spans="1:6">
      <c r="A192" s="512"/>
      <c r="B192" s="492"/>
      <c r="C192" s="517"/>
      <c r="D192" s="755"/>
      <c r="E192" s="755"/>
      <c r="F192" s="309" t="str">
        <f t="shared" si="2"/>
        <v/>
      </c>
    </row>
    <row r="193" spans="1:6">
      <c r="A193" s="512"/>
      <c r="B193" s="492"/>
      <c r="C193" s="517"/>
      <c r="D193" s="755"/>
      <c r="E193" s="755"/>
      <c r="F193" s="309" t="str">
        <f t="shared" si="2"/>
        <v/>
      </c>
    </row>
    <row r="194" spans="1:6">
      <c r="A194" s="512"/>
      <c r="B194" s="492"/>
      <c r="C194" s="517"/>
      <c r="D194" s="755"/>
      <c r="E194" s="755"/>
      <c r="F194" s="309" t="str">
        <f t="shared" si="2"/>
        <v/>
      </c>
    </row>
    <row r="195" spans="1:6">
      <c r="A195" s="512"/>
      <c r="B195" s="492"/>
      <c r="C195" s="517"/>
      <c r="D195" s="755"/>
      <c r="E195" s="755"/>
      <c r="F195" s="309" t="str">
        <f t="shared" si="2"/>
        <v/>
      </c>
    </row>
    <row r="196" spans="1:6">
      <c r="A196" s="512"/>
      <c r="B196" s="492"/>
      <c r="C196" s="517"/>
      <c r="D196" s="755"/>
      <c r="E196" s="755"/>
      <c r="F196" s="309" t="str">
        <f t="shared" si="2"/>
        <v/>
      </c>
    </row>
    <row r="197" spans="1:6">
      <c r="A197" s="512"/>
      <c r="B197" s="492"/>
      <c r="C197" s="517"/>
      <c r="D197" s="755"/>
      <c r="E197" s="755"/>
      <c r="F197" s="309" t="str">
        <f t="shared" si="2"/>
        <v/>
      </c>
    </row>
    <row r="198" spans="1:6">
      <c r="A198" s="512"/>
      <c r="B198" s="492"/>
      <c r="C198" s="517"/>
      <c r="D198" s="755"/>
      <c r="E198" s="755"/>
      <c r="F198" s="309" t="str">
        <f t="shared" si="2"/>
        <v/>
      </c>
    </row>
    <row r="199" spans="1:6">
      <c r="A199" s="512"/>
      <c r="B199" s="492"/>
      <c r="C199" s="517"/>
      <c r="D199" s="755"/>
      <c r="E199" s="755"/>
      <c r="F199" s="309" t="str">
        <f t="shared" ref="F199:F262" si="3">IF($D199&lt;&gt;"",MID($D199,1,FIND(":",$D199)-1),IF($E199&lt;&gt;"",$E199,"")) &amp; ""</f>
        <v/>
      </c>
    </row>
    <row r="200" spans="1:6">
      <c r="A200" s="512"/>
      <c r="B200" s="492"/>
      <c r="C200" s="517"/>
      <c r="D200" s="755"/>
      <c r="E200" s="755"/>
      <c r="F200" s="309" t="str">
        <f t="shared" si="3"/>
        <v/>
      </c>
    </row>
    <row r="201" spans="1:6">
      <c r="A201" s="512"/>
      <c r="B201" s="492"/>
      <c r="C201" s="517"/>
      <c r="D201" s="755"/>
      <c r="E201" s="755"/>
      <c r="F201" s="309" t="str">
        <f t="shared" si="3"/>
        <v/>
      </c>
    </row>
    <row r="202" spans="1:6">
      <c r="A202" s="512"/>
      <c r="B202" s="492"/>
      <c r="C202" s="517"/>
      <c r="D202" s="755"/>
      <c r="E202" s="755"/>
      <c r="F202" s="309" t="str">
        <f t="shared" si="3"/>
        <v/>
      </c>
    </row>
    <row r="203" spans="1:6">
      <c r="A203" s="512"/>
      <c r="B203" s="492"/>
      <c r="C203" s="517"/>
      <c r="D203" s="755"/>
      <c r="E203" s="755"/>
      <c r="F203" s="309" t="str">
        <f t="shared" si="3"/>
        <v/>
      </c>
    </row>
    <row r="204" spans="1:6">
      <c r="A204" s="512"/>
      <c r="B204" s="492"/>
      <c r="C204" s="517"/>
      <c r="D204" s="755"/>
      <c r="E204" s="755"/>
      <c r="F204" s="309" t="str">
        <f t="shared" si="3"/>
        <v/>
      </c>
    </row>
    <row r="205" spans="1:6">
      <c r="A205" s="512"/>
      <c r="B205" s="492"/>
      <c r="C205" s="517"/>
      <c r="D205" s="755"/>
      <c r="E205" s="755"/>
      <c r="F205" s="309" t="str">
        <f t="shared" si="3"/>
        <v/>
      </c>
    </row>
    <row r="206" spans="1:6">
      <c r="A206" s="512"/>
      <c r="B206" s="492"/>
      <c r="C206" s="517"/>
      <c r="D206" s="755"/>
      <c r="E206" s="755"/>
      <c r="F206" s="309" t="str">
        <f t="shared" si="3"/>
        <v/>
      </c>
    </row>
    <row r="207" spans="1:6">
      <c r="A207" s="512"/>
      <c r="B207" s="492"/>
      <c r="C207" s="517"/>
      <c r="D207" s="755"/>
      <c r="E207" s="755"/>
      <c r="F207" s="309" t="str">
        <f t="shared" si="3"/>
        <v/>
      </c>
    </row>
    <row r="208" spans="1:6">
      <c r="A208" s="512"/>
      <c r="B208" s="492"/>
      <c r="C208" s="517"/>
      <c r="D208" s="755"/>
      <c r="E208" s="755"/>
      <c r="F208" s="309" t="str">
        <f t="shared" si="3"/>
        <v/>
      </c>
    </row>
    <row r="209" spans="1:6">
      <c r="A209" s="512"/>
      <c r="B209" s="492"/>
      <c r="C209" s="517"/>
      <c r="D209" s="755"/>
      <c r="E209" s="755"/>
      <c r="F209" s="309" t="str">
        <f t="shared" si="3"/>
        <v/>
      </c>
    </row>
    <row r="210" spans="1:6">
      <c r="A210" s="512"/>
      <c r="B210" s="492"/>
      <c r="C210" s="517"/>
      <c r="D210" s="755"/>
      <c r="E210" s="755"/>
      <c r="F210" s="309" t="str">
        <f t="shared" si="3"/>
        <v/>
      </c>
    </row>
    <row r="211" spans="1:6">
      <c r="A211" s="512"/>
      <c r="B211" s="492"/>
      <c r="C211" s="517"/>
      <c r="D211" s="755"/>
      <c r="E211" s="755"/>
      <c r="F211" s="309" t="str">
        <f t="shared" si="3"/>
        <v/>
      </c>
    </row>
    <row r="212" spans="1:6">
      <c r="A212" s="512"/>
      <c r="B212" s="492"/>
      <c r="C212" s="517"/>
      <c r="D212" s="755"/>
      <c r="E212" s="755"/>
      <c r="F212" s="309" t="str">
        <f t="shared" si="3"/>
        <v/>
      </c>
    </row>
    <row r="213" spans="1:6">
      <c r="A213" s="512"/>
      <c r="B213" s="492"/>
      <c r="C213" s="517"/>
      <c r="D213" s="755"/>
      <c r="E213" s="755"/>
      <c r="F213" s="309" t="str">
        <f t="shared" si="3"/>
        <v/>
      </c>
    </row>
    <row r="214" spans="1:6">
      <c r="A214" s="512"/>
      <c r="B214" s="492"/>
      <c r="C214" s="517"/>
      <c r="D214" s="755"/>
      <c r="E214" s="755"/>
      <c r="F214" s="309" t="str">
        <f t="shared" si="3"/>
        <v/>
      </c>
    </row>
    <row r="215" spans="1:6">
      <c r="A215" s="512"/>
      <c r="B215" s="492"/>
      <c r="C215" s="517"/>
      <c r="D215" s="755"/>
      <c r="E215" s="755"/>
      <c r="F215" s="309" t="str">
        <f t="shared" si="3"/>
        <v/>
      </c>
    </row>
    <row r="216" spans="1:6">
      <c r="A216" s="512"/>
      <c r="B216" s="492"/>
      <c r="C216" s="517"/>
      <c r="D216" s="755"/>
      <c r="E216" s="755"/>
      <c r="F216" s="309" t="str">
        <f t="shared" si="3"/>
        <v/>
      </c>
    </row>
    <row r="217" spans="1:6">
      <c r="A217" s="512"/>
      <c r="B217" s="492"/>
      <c r="C217" s="517"/>
      <c r="D217" s="755"/>
      <c r="E217" s="755"/>
      <c r="F217" s="309" t="str">
        <f t="shared" si="3"/>
        <v/>
      </c>
    </row>
    <row r="218" spans="1:6">
      <c r="A218" s="512"/>
      <c r="B218" s="492"/>
      <c r="C218" s="517"/>
      <c r="D218" s="755"/>
      <c r="E218" s="755"/>
      <c r="F218" s="309" t="str">
        <f t="shared" si="3"/>
        <v/>
      </c>
    </row>
    <row r="219" spans="1:6">
      <c r="A219" s="512"/>
      <c r="B219" s="492"/>
      <c r="C219" s="517"/>
      <c r="D219" s="755"/>
      <c r="E219" s="755"/>
      <c r="F219" s="309" t="str">
        <f t="shared" si="3"/>
        <v/>
      </c>
    </row>
    <row r="220" spans="1:6">
      <c r="A220" s="512"/>
      <c r="B220" s="492"/>
      <c r="C220" s="517"/>
      <c r="D220" s="755"/>
      <c r="E220" s="755"/>
      <c r="F220" s="309" t="str">
        <f t="shared" si="3"/>
        <v/>
      </c>
    </row>
    <row r="221" spans="1:6">
      <c r="A221" s="512"/>
      <c r="B221" s="492"/>
      <c r="C221" s="517"/>
      <c r="D221" s="755"/>
      <c r="E221" s="755"/>
      <c r="F221" s="309" t="str">
        <f t="shared" si="3"/>
        <v/>
      </c>
    </row>
    <row r="222" spans="1:6">
      <c r="A222" s="512"/>
      <c r="B222" s="492"/>
      <c r="C222" s="517"/>
      <c r="D222" s="755"/>
      <c r="E222" s="755"/>
      <c r="F222" s="309" t="str">
        <f t="shared" si="3"/>
        <v/>
      </c>
    </row>
    <row r="223" spans="1:6">
      <c r="A223" s="512"/>
      <c r="B223" s="492"/>
      <c r="C223" s="517"/>
      <c r="D223" s="755"/>
      <c r="E223" s="755"/>
      <c r="F223" s="309" t="str">
        <f t="shared" si="3"/>
        <v/>
      </c>
    </row>
    <row r="224" spans="1:6">
      <c r="A224" s="512"/>
      <c r="B224" s="492"/>
      <c r="C224" s="517"/>
      <c r="D224" s="755"/>
      <c r="E224" s="755"/>
      <c r="F224" s="309" t="str">
        <f t="shared" si="3"/>
        <v/>
      </c>
    </row>
    <row r="225" spans="1:6">
      <c r="A225" s="512"/>
      <c r="B225" s="492"/>
      <c r="C225" s="517"/>
      <c r="D225" s="755"/>
      <c r="E225" s="755"/>
      <c r="F225" s="309" t="str">
        <f t="shared" si="3"/>
        <v/>
      </c>
    </row>
    <row r="226" spans="1:6">
      <c r="A226" s="512"/>
      <c r="B226" s="492"/>
      <c r="C226" s="517"/>
      <c r="D226" s="755"/>
      <c r="E226" s="755"/>
      <c r="F226" s="309" t="str">
        <f t="shared" si="3"/>
        <v/>
      </c>
    </row>
    <row r="227" spans="1:6">
      <c r="A227" s="512"/>
      <c r="B227" s="492"/>
      <c r="C227" s="756"/>
      <c r="D227" s="755"/>
      <c r="E227" s="755"/>
      <c r="F227" s="309" t="str">
        <f t="shared" si="3"/>
        <v/>
      </c>
    </row>
    <row r="228" spans="1:6">
      <c r="A228" s="512"/>
      <c r="B228" s="492"/>
      <c r="C228" s="517"/>
      <c r="D228" s="755"/>
      <c r="E228" s="755"/>
      <c r="F228" s="309" t="str">
        <f t="shared" si="3"/>
        <v/>
      </c>
    </row>
    <row r="229" spans="1:6">
      <c r="A229" s="512"/>
      <c r="B229" s="492"/>
      <c r="C229" s="517"/>
      <c r="D229" s="755"/>
      <c r="E229" s="755"/>
      <c r="F229" s="309" t="str">
        <f t="shared" si="3"/>
        <v/>
      </c>
    </row>
    <row r="230" spans="1:6">
      <c r="A230" s="512"/>
      <c r="B230" s="492"/>
      <c r="C230" s="517"/>
      <c r="D230" s="755"/>
      <c r="E230" s="755"/>
      <c r="F230" s="309" t="str">
        <f t="shared" si="3"/>
        <v/>
      </c>
    </row>
    <row r="231" spans="1:6">
      <c r="A231" s="512"/>
      <c r="B231" s="492"/>
      <c r="C231" s="517"/>
      <c r="D231" s="755"/>
      <c r="E231" s="755"/>
      <c r="F231" s="309" t="str">
        <f t="shared" si="3"/>
        <v/>
      </c>
    </row>
    <row r="232" spans="1:6">
      <c r="A232" s="512"/>
      <c r="B232" s="492"/>
      <c r="C232" s="517"/>
      <c r="D232" s="755"/>
      <c r="E232" s="755"/>
      <c r="F232" s="309" t="str">
        <f t="shared" si="3"/>
        <v/>
      </c>
    </row>
    <row r="233" spans="1:6">
      <c r="A233" s="512"/>
      <c r="B233" s="492"/>
      <c r="C233" s="517"/>
      <c r="D233" s="755"/>
      <c r="E233" s="755"/>
      <c r="F233" s="309" t="str">
        <f t="shared" si="3"/>
        <v/>
      </c>
    </row>
    <row r="234" spans="1:6">
      <c r="A234" s="512"/>
      <c r="B234" s="492"/>
      <c r="C234" s="517"/>
      <c r="D234" s="755"/>
      <c r="E234" s="755"/>
      <c r="F234" s="309" t="str">
        <f t="shared" si="3"/>
        <v/>
      </c>
    </row>
    <row r="235" spans="1:6">
      <c r="A235" s="512"/>
      <c r="B235" s="492"/>
      <c r="C235" s="517"/>
      <c r="D235" s="755"/>
      <c r="E235" s="755"/>
      <c r="F235" s="309" t="str">
        <f t="shared" si="3"/>
        <v/>
      </c>
    </row>
    <row r="236" spans="1:6">
      <c r="A236" s="512"/>
      <c r="B236" s="492"/>
      <c r="C236" s="517"/>
      <c r="D236" s="755"/>
      <c r="E236" s="755"/>
      <c r="F236" s="309" t="str">
        <f t="shared" si="3"/>
        <v/>
      </c>
    </row>
    <row r="237" spans="1:6">
      <c r="A237" s="512"/>
      <c r="B237" s="492"/>
      <c r="C237" s="517"/>
      <c r="D237" s="755"/>
      <c r="E237" s="755"/>
      <c r="F237" s="309" t="str">
        <f t="shared" si="3"/>
        <v/>
      </c>
    </row>
    <row r="238" spans="1:6">
      <c r="A238" s="512"/>
      <c r="B238" s="492"/>
      <c r="C238" s="517"/>
      <c r="D238" s="755"/>
      <c r="E238" s="755"/>
      <c r="F238" s="309" t="str">
        <f t="shared" si="3"/>
        <v/>
      </c>
    </row>
    <row r="239" spans="1:6">
      <c r="A239" s="512"/>
      <c r="B239" s="492"/>
      <c r="C239" s="517"/>
      <c r="D239" s="755"/>
      <c r="E239" s="755"/>
      <c r="F239" s="309" t="str">
        <f t="shared" si="3"/>
        <v/>
      </c>
    </row>
    <row r="240" spans="1:6">
      <c r="A240" s="512"/>
      <c r="B240" s="492"/>
      <c r="C240" s="517"/>
      <c r="D240" s="755"/>
      <c r="E240" s="755"/>
      <c r="F240" s="309" t="str">
        <f t="shared" si="3"/>
        <v/>
      </c>
    </row>
    <row r="241" spans="1:6">
      <c r="A241" s="512"/>
      <c r="B241" s="492"/>
      <c r="C241" s="517"/>
      <c r="D241" s="755"/>
      <c r="E241" s="755"/>
      <c r="F241" s="309" t="str">
        <f t="shared" si="3"/>
        <v/>
      </c>
    </row>
    <row r="242" spans="1:6">
      <c r="A242" s="512"/>
      <c r="B242" s="492"/>
      <c r="C242" s="517"/>
      <c r="D242" s="755"/>
      <c r="E242" s="755"/>
      <c r="F242" s="309" t="str">
        <f t="shared" si="3"/>
        <v/>
      </c>
    </row>
    <row r="243" spans="1:6">
      <c r="A243" s="512"/>
      <c r="B243" s="492"/>
      <c r="C243" s="517"/>
      <c r="D243" s="755"/>
      <c r="E243" s="755"/>
      <c r="F243" s="309" t="str">
        <f t="shared" si="3"/>
        <v/>
      </c>
    </row>
    <row r="244" spans="1:6">
      <c r="A244" s="512"/>
      <c r="B244" s="492"/>
      <c r="C244" s="517"/>
      <c r="D244" s="755"/>
      <c r="E244" s="755"/>
      <c r="F244" s="309" t="str">
        <f t="shared" si="3"/>
        <v/>
      </c>
    </row>
    <row r="245" spans="1:6">
      <c r="A245" s="512"/>
      <c r="B245" s="492"/>
      <c r="C245" s="517"/>
      <c r="D245" s="755"/>
      <c r="E245" s="755"/>
      <c r="F245" s="309" t="str">
        <f t="shared" si="3"/>
        <v/>
      </c>
    </row>
    <row r="246" spans="1:6">
      <c r="A246" s="512"/>
      <c r="B246" s="492"/>
      <c r="C246" s="517"/>
      <c r="D246" s="755"/>
      <c r="E246" s="755"/>
      <c r="F246" s="309" t="str">
        <f t="shared" si="3"/>
        <v/>
      </c>
    </row>
    <row r="247" spans="1:6">
      <c r="A247" s="512"/>
      <c r="B247" s="492"/>
      <c r="C247" s="517"/>
      <c r="D247" s="755"/>
      <c r="E247" s="755"/>
      <c r="F247" s="309" t="str">
        <f t="shared" si="3"/>
        <v/>
      </c>
    </row>
    <row r="248" spans="1:6">
      <c r="A248" s="512"/>
      <c r="B248" s="492"/>
      <c r="C248" s="517"/>
      <c r="D248" s="755"/>
      <c r="E248" s="755"/>
      <c r="F248" s="309" t="str">
        <f t="shared" si="3"/>
        <v/>
      </c>
    </row>
    <row r="249" spans="1:6">
      <c r="A249" s="512"/>
      <c r="B249" s="492"/>
      <c r="C249" s="517"/>
      <c r="D249" s="755"/>
      <c r="E249" s="755"/>
      <c r="F249" s="309" t="str">
        <f t="shared" si="3"/>
        <v/>
      </c>
    </row>
    <row r="250" spans="1:6">
      <c r="A250" s="512"/>
      <c r="B250" s="492"/>
      <c r="C250" s="756"/>
      <c r="D250" s="755"/>
      <c r="E250" s="755"/>
      <c r="F250" s="309" t="str">
        <f t="shared" si="3"/>
        <v/>
      </c>
    </row>
    <row r="251" spans="1:6">
      <c r="A251" s="512"/>
      <c r="B251" s="492"/>
      <c r="C251" s="517"/>
      <c r="D251" s="755"/>
      <c r="E251" s="755"/>
      <c r="F251" s="309" t="str">
        <f t="shared" si="3"/>
        <v/>
      </c>
    </row>
    <row r="252" spans="1:6">
      <c r="A252" s="512"/>
      <c r="B252" s="492"/>
      <c r="C252" s="517"/>
      <c r="D252" s="755"/>
      <c r="E252" s="755"/>
      <c r="F252" s="309" t="str">
        <f t="shared" si="3"/>
        <v/>
      </c>
    </row>
    <row r="253" spans="1:6">
      <c r="A253" s="512"/>
      <c r="B253" s="492"/>
      <c r="C253" s="517"/>
      <c r="D253" s="755"/>
      <c r="E253" s="755"/>
      <c r="F253" s="309" t="str">
        <f t="shared" si="3"/>
        <v/>
      </c>
    </row>
    <row r="254" spans="1:6">
      <c r="A254" s="512"/>
      <c r="B254" s="492"/>
      <c r="C254" s="517"/>
      <c r="D254" s="755"/>
      <c r="E254" s="755"/>
      <c r="F254" s="309" t="str">
        <f t="shared" si="3"/>
        <v/>
      </c>
    </row>
    <row r="255" spans="1:6">
      <c r="A255" s="512"/>
      <c r="B255" s="492"/>
      <c r="C255" s="517"/>
      <c r="D255" s="755"/>
      <c r="E255" s="755"/>
      <c r="F255" s="309" t="str">
        <f t="shared" si="3"/>
        <v/>
      </c>
    </row>
    <row r="256" spans="1:6">
      <c r="A256" s="512"/>
      <c r="B256" s="492"/>
      <c r="C256" s="517"/>
      <c r="D256" s="755"/>
      <c r="E256" s="755"/>
      <c r="F256" s="309" t="str">
        <f t="shared" si="3"/>
        <v/>
      </c>
    </row>
    <row r="257" spans="1:6">
      <c r="A257" s="512"/>
      <c r="B257" s="492"/>
      <c r="C257" s="517"/>
      <c r="D257" s="755"/>
      <c r="E257" s="755"/>
      <c r="F257" s="309" t="str">
        <f t="shared" si="3"/>
        <v/>
      </c>
    </row>
    <row r="258" spans="1:6">
      <c r="A258" s="512"/>
      <c r="B258" s="492"/>
      <c r="C258" s="517"/>
      <c r="D258" s="755"/>
      <c r="E258" s="755"/>
      <c r="F258" s="309" t="str">
        <f t="shared" si="3"/>
        <v/>
      </c>
    </row>
    <row r="259" spans="1:6">
      <c r="A259" s="512"/>
      <c r="B259" s="492"/>
      <c r="C259" s="517"/>
      <c r="D259" s="755"/>
      <c r="E259" s="755"/>
      <c r="F259" s="309" t="str">
        <f t="shared" si="3"/>
        <v/>
      </c>
    </row>
    <row r="260" spans="1:6">
      <c r="A260" s="512"/>
      <c r="B260" s="492"/>
      <c r="C260" s="517"/>
      <c r="D260" s="755"/>
      <c r="E260" s="755"/>
      <c r="F260" s="309" t="str">
        <f t="shared" si="3"/>
        <v/>
      </c>
    </row>
    <row r="261" spans="1:6">
      <c r="A261" s="512"/>
      <c r="B261" s="492"/>
      <c r="C261" s="517"/>
      <c r="D261" s="755"/>
      <c r="E261" s="755"/>
      <c r="F261" s="309" t="str">
        <f t="shared" si="3"/>
        <v/>
      </c>
    </row>
    <row r="262" spans="1:6">
      <c r="A262" s="512"/>
      <c r="B262" s="492"/>
      <c r="C262" s="517"/>
      <c r="D262" s="755"/>
      <c r="E262" s="755"/>
      <c r="F262" s="309" t="str">
        <f t="shared" si="3"/>
        <v/>
      </c>
    </row>
    <row r="263" spans="1:6">
      <c r="A263" s="512"/>
      <c r="B263" s="492"/>
      <c r="C263" s="517"/>
      <c r="D263" s="755"/>
      <c r="E263" s="755"/>
      <c r="F263" s="309" t="str">
        <f t="shared" ref="F263:F326" si="4">IF($D263&lt;&gt;"",MID($D263,1,FIND(":",$D263)-1),IF($E263&lt;&gt;"",$E263,"")) &amp; ""</f>
        <v/>
      </c>
    </row>
    <row r="264" spans="1:6">
      <c r="A264" s="512"/>
      <c r="B264" s="492"/>
      <c r="C264" s="517"/>
      <c r="D264" s="755"/>
      <c r="E264" s="755"/>
      <c r="F264" s="309" t="str">
        <f t="shared" si="4"/>
        <v/>
      </c>
    </row>
    <row r="265" spans="1:6">
      <c r="A265" s="512"/>
      <c r="B265" s="492"/>
      <c r="C265" s="517"/>
      <c r="D265" s="755"/>
      <c r="E265" s="755"/>
      <c r="F265" s="309" t="str">
        <f t="shared" si="4"/>
        <v/>
      </c>
    </row>
    <row r="266" spans="1:6">
      <c r="A266" s="512"/>
      <c r="B266" s="492"/>
      <c r="C266" s="756"/>
      <c r="D266" s="755"/>
      <c r="E266" s="755"/>
      <c r="F266" s="309" t="str">
        <f t="shared" si="4"/>
        <v/>
      </c>
    </row>
    <row r="267" spans="1:6">
      <c r="A267" s="512"/>
      <c r="B267" s="492"/>
      <c r="C267" s="517"/>
      <c r="D267" s="755"/>
      <c r="E267" s="755"/>
      <c r="F267" s="309" t="str">
        <f t="shared" si="4"/>
        <v/>
      </c>
    </row>
    <row r="268" spans="1:6">
      <c r="A268" s="512"/>
      <c r="B268" s="492"/>
      <c r="C268" s="517"/>
      <c r="D268" s="755"/>
      <c r="E268" s="755"/>
      <c r="F268" s="309" t="str">
        <f t="shared" si="4"/>
        <v/>
      </c>
    </row>
    <row r="269" spans="1:6">
      <c r="A269" s="512"/>
      <c r="B269" s="492"/>
      <c r="C269" s="517"/>
      <c r="D269" s="755"/>
      <c r="E269" s="755"/>
      <c r="F269" s="309" t="str">
        <f t="shared" si="4"/>
        <v/>
      </c>
    </row>
    <row r="270" spans="1:6">
      <c r="A270" s="512"/>
      <c r="B270" s="492"/>
      <c r="C270" s="517"/>
      <c r="D270" s="755"/>
      <c r="E270" s="755"/>
      <c r="F270" s="309" t="str">
        <f t="shared" si="4"/>
        <v/>
      </c>
    </row>
    <row r="271" spans="1:6">
      <c r="A271" s="512"/>
      <c r="B271" s="492"/>
      <c r="C271" s="517"/>
      <c r="D271" s="755"/>
      <c r="E271" s="755"/>
      <c r="F271" s="309" t="str">
        <f t="shared" si="4"/>
        <v/>
      </c>
    </row>
    <row r="272" spans="1:6">
      <c r="A272" s="512"/>
      <c r="B272" s="492"/>
      <c r="C272" s="517"/>
      <c r="D272" s="755"/>
      <c r="E272" s="755"/>
      <c r="F272" s="309" t="str">
        <f t="shared" si="4"/>
        <v/>
      </c>
    </row>
    <row r="273" spans="1:6">
      <c r="A273" s="512"/>
      <c r="B273" s="492"/>
      <c r="C273" s="517"/>
      <c r="D273" s="755"/>
      <c r="E273" s="755"/>
      <c r="F273" s="309" t="str">
        <f t="shared" si="4"/>
        <v/>
      </c>
    </row>
    <row r="274" spans="1:6">
      <c r="A274" s="512"/>
      <c r="B274" s="492"/>
      <c r="C274" s="517"/>
      <c r="D274" s="755"/>
      <c r="E274" s="755"/>
      <c r="F274" s="309" t="str">
        <f t="shared" si="4"/>
        <v/>
      </c>
    </row>
    <row r="275" spans="1:6">
      <c r="A275" s="512"/>
      <c r="B275" s="492"/>
      <c r="C275" s="517"/>
      <c r="D275" s="755"/>
      <c r="E275" s="755"/>
      <c r="F275" s="309" t="str">
        <f t="shared" si="4"/>
        <v/>
      </c>
    </row>
    <row r="276" spans="1:6">
      <c r="A276" s="512"/>
      <c r="B276" s="492"/>
      <c r="C276" s="517"/>
      <c r="D276" s="755"/>
      <c r="E276" s="755"/>
      <c r="F276" s="309" t="str">
        <f t="shared" si="4"/>
        <v/>
      </c>
    </row>
    <row r="277" spans="1:6">
      <c r="A277" s="512"/>
      <c r="B277" s="492"/>
      <c r="C277" s="517"/>
      <c r="D277" s="755"/>
      <c r="E277" s="755"/>
      <c r="F277" s="309" t="str">
        <f t="shared" si="4"/>
        <v/>
      </c>
    </row>
    <row r="278" spans="1:6">
      <c r="A278" s="512"/>
      <c r="B278" s="492"/>
      <c r="C278" s="517"/>
      <c r="D278" s="755"/>
      <c r="E278" s="755"/>
      <c r="F278" s="309" t="str">
        <f t="shared" si="4"/>
        <v/>
      </c>
    </row>
    <row r="279" spans="1:6">
      <c r="A279" s="512"/>
      <c r="B279" s="492"/>
      <c r="C279" s="517"/>
      <c r="D279" s="755"/>
      <c r="E279" s="755"/>
      <c r="F279" s="309" t="str">
        <f t="shared" si="4"/>
        <v/>
      </c>
    </row>
    <row r="280" spans="1:6">
      <c r="A280" s="512"/>
      <c r="B280" s="492"/>
      <c r="C280" s="517"/>
      <c r="D280" s="755"/>
      <c r="E280" s="755"/>
      <c r="F280" s="309" t="str">
        <f t="shared" si="4"/>
        <v/>
      </c>
    </row>
    <row r="281" spans="1:6">
      <c r="A281" s="512"/>
      <c r="B281" s="492"/>
      <c r="C281" s="517"/>
      <c r="D281" s="755"/>
      <c r="E281" s="755"/>
      <c r="F281" s="309" t="str">
        <f t="shared" si="4"/>
        <v/>
      </c>
    </row>
    <row r="282" spans="1:6">
      <c r="A282" s="512"/>
      <c r="B282" s="492"/>
      <c r="C282" s="517"/>
      <c r="D282" s="755"/>
      <c r="E282" s="755"/>
      <c r="F282" s="309" t="str">
        <f t="shared" si="4"/>
        <v/>
      </c>
    </row>
    <row r="283" spans="1:6">
      <c r="A283" s="512"/>
      <c r="B283" s="492"/>
      <c r="C283" s="756"/>
      <c r="D283" s="755"/>
      <c r="E283" s="755"/>
      <c r="F283" s="309" t="str">
        <f t="shared" si="4"/>
        <v/>
      </c>
    </row>
    <row r="284" spans="1:6">
      <c r="A284" s="512"/>
      <c r="B284" s="492"/>
      <c r="C284" s="517"/>
      <c r="D284" s="755"/>
      <c r="E284" s="755"/>
      <c r="F284" s="309" t="str">
        <f t="shared" si="4"/>
        <v/>
      </c>
    </row>
    <row r="285" spans="1:6">
      <c r="A285" s="512"/>
      <c r="B285" s="492"/>
      <c r="C285" s="517"/>
      <c r="D285" s="755"/>
      <c r="E285" s="755"/>
      <c r="F285" s="309" t="str">
        <f t="shared" si="4"/>
        <v/>
      </c>
    </row>
    <row r="286" spans="1:6">
      <c r="A286" s="512"/>
      <c r="B286" s="492"/>
      <c r="C286" s="517"/>
      <c r="D286" s="755"/>
      <c r="E286" s="755"/>
      <c r="F286" s="309" t="str">
        <f t="shared" si="4"/>
        <v/>
      </c>
    </row>
    <row r="287" spans="1:6">
      <c r="A287" s="512"/>
      <c r="B287" s="492"/>
      <c r="C287" s="517"/>
      <c r="D287" s="755"/>
      <c r="E287" s="755"/>
      <c r="F287" s="309" t="str">
        <f t="shared" si="4"/>
        <v/>
      </c>
    </row>
    <row r="288" spans="1:6">
      <c r="A288" s="512"/>
      <c r="B288" s="492"/>
      <c r="C288" s="517"/>
      <c r="D288" s="755"/>
      <c r="E288" s="755"/>
      <c r="F288" s="309" t="str">
        <f t="shared" si="4"/>
        <v/>
      </c>
    </row>
    <row r="289" spans="1:6">
      <c r="A289" s="512"/>
      <c r="B289" s="492"/>
      <c r="C289" s="517"/>
      <c r="D289" s="755"/>
      <c r="E289" s="755"/>
      <c r="F289" s="309" t="str">
        <f t="shared" si="4"/>
        <v/>
      </c>
    </row>
    <row r="290" spans="1:6">
      <c r="A290" s="512"/>
      <c r="B290" s="492"/>
      <c r="C290" s="517"/>
      <c r="D290" s="755"/>
      <c r="E290" s="755"/>
      <c r="F290" s="309" t="str">
        <f t="shared" si="4"/>
        <v/>
      </c>
    </row>
    <row r="291" spans="1:6">
      <c r="A291" s="512"/>
      <c r="B291" s="492"/>
      <c r="C291" s="517"/>
      <c r="D291" s="755"/>
      <c r="E291" s="755"/>
      <c r="F291" s="309" t="str">
        <f t="shared" si="4"/>
        <v/>
      </c>
    </row>
    <row r="292" spans="1:6">
      <c r="A292" s="512"/>
      <c r="B292" s="492"/>
      <c r="C292" s="517"/>
      <c r="D292" s="755"/>
      <c r="E292" s="755"/>
      <c r="F292" s="309" t="str">
        <f t="shared" si="4"/>
        <v/>
      </c>
    </row>
    <row r="293" spans="1:6">
      <c r="A293" s="512"/>
      <c r="B293" s="492"/>
      <c r="C293" s="517"/>
      <c r="D293" s="755"/>
      <c r="E293" s="755"/>
      <c r="F293" s="309" t="str">
        <f t="shared" si="4"/>
        <v/>
      </c>
    </row>
    <row r="294" spans="1:6">
      <c r="A294" s="512"/>
      <c r="B294" s="492"/>
      <c r="C294" s="517"/>
      <c r="D294" s="755"/>
      <c r="E294" s="755"/>
      <c r="F294" s="309" t="str">
        <f t="shared" si="4"/>
        <v/>
      </c>
    </row>
    <row r="295" spans="1:6">
      <c r="A295" s="512"/>
      <c r="B295" s="492"/>
      <c r="C295" s="517"/>
      <c r="D295" s="755"/>
      <c r="E295" s="755"/>
      <c r="F295" s="309" t="str">
        <f t="shared" si="4"/>
        <v/>
      </c>
    </row>
    <row r="296" spans="1:6">
      <c r="A296" s="512"/>
      <c r="B296" s="492"/>
      <c r="C296" s="517"/>
      <c r="D296" s="755"/>
      <c r="E296" s="755"/>
      <c r="F296" s="309" t="str">
        <f t="shared" si="4"/>
        <v/>
      </c>
    </row>
    <row r="297" spans="1:6">
      <c r="A297" s="512"/>
      <c r="B297" s="492"/>
      <c r="C297" s="517"/>
      <c r="D297" s="755"/>
      <c r="E297" s="755"/>
      <c r="F297" s="309" t="str">
        <f t="shared" si="4"/>
        <v/>
      </c>
    </row>
    <row r="298" spans="1:6">
      <c r="A298" s="512"/>
      <c r="B298" s="492"/>
      <c r="C298" s="517"/>
      <c r="D298" s="755"/>
      <c r="E298" s="755"/>
      <c r="F298" s="309" t="str">
        <f t="shared" si="4"/>
        <v/>
      </c>
    </row>
    <row r="299" spans="1:6">
      <c r="A299" s="512"/>
      <c r="B299" s="492"/>
      <c r="C299" s="517"/>
      <c r="D299" s="755"/>
      <c r="E299" s="755"/>
      <c r="F299" s="309" t="str">
        <f t="shared" si="4"/>
        <v/>
      </c>
    </row>
    <row r="300" spans="1:6">
      <c r="A300" s="512"/>
      <c r="B300" s="492"/>
      <c r="C300" s="517"/>
      <c r="D300" s="755"/>
      <c r="E300" s="755"/>
      <c r="F300" s="309" t="str">
        <f t="shared" si="4"/>
        <v/>
      </c>
    </row>
    <row r="301" spans="1:6">
      <c r="A301" s="512"/>
      <c r="B301" s="492"/>
      <c r="C301" s="517"/>
      <c r="D301" s="755"/>
      <c r="E301" s="755"/>
      <c r="F301" s="309" t="str">
        <f t="shared" si="4"/>
        <v/>
      </c>
    </row>
    <row r="302" spans="1:6">
      <c r="A302" s="512"/>
      <c r="B302" s="492"/>
      <c r="C302" s="517"/>
      <c r="D302" s="755"/>
      <c r="E302" s="755"/>
      <c r="F302" s="309" t="str">
        <f t="shared" si="4"/>
        <v/>
      </c>
    </row>
    <row r="303" spans="1:6">
      <c r="A303" s="512"/>
      <c r="B303" s="492"/>
      <c r="C303" s="517"/>
      <c r="D303" s="755"/>
      <c r="E303" s="755"/>
      <c r="F303" s="309" t="str">
        <f t="shared" si="4"/>
        <v/>
      </c>
    </row>
    <row r="304" spans="1:6">
      <c r="A304" s="512"/>
      <c r="B304" s="492"/>
      <c r="C304" s="517"/>
      <c r="D304" s="755"/>
      <c r="E304" s="755"/>
      <c r="F304" s="309" t="str">
        <f t="shared" si="4"/>
        <v/>
      </c>
    </row>
    <row r="305" spans="1:6">
      <c r="A305" s="512"/>
      <c r="B305" s="492"/>
      <c r="C305" s="517"/>
      <c r="D305" s="755"/>
      <c r="E305" s="755"/>
      <c r="F305" s="309" t="str">
        <f t="shared" si="4"/>
        <v/>
      </c>
    </row>
    <row r="306" spans="1:6">
      <c r="A306" s="512"/>
      <c r="B306" s="492"/>
      <c r="C306" s="517"/>
      <c r="D306" s="755"/>
      <c r="E306" s="755"/>
      <c r="F306" s="309" t="str">
        <f t="shared" si="4"/>
        <v/>
      </c>
    </row>
    <row r="307" spans="1:6">
      <c r="A307" s="512"/>
      <c r="B307" s="492"/>
      <c r="C307" s="517"/>
      <c r="D307" s="755"/>
      <c r="E307" s="755"/>
      <c r="F307" s="309" t="str">
        <f t="shared" si="4"/>
        <v/>
      </c>
    </row>
    <row r="308" spans="1:6">
      <c r="A308" s="512"/>
      <c r="B308" s="492"/>
      <c r="C308" s="517"/>
      <c r="D308" s="755"/>
      <c r="E308" s="755"/>
      <c r="F308" s="309" t="str">
        <f t="shared" si="4"/>
        <v/>
      </c>
    </row>
    <row r="309" spans="1:6">
      <c r="A309" s="512"/>
      <c r="B309" s="492"/>
      <c r="C309" s="517"/>
      <c r="D309" s="755"/>
      <c r="E309" s="755"/>
      <c r="F309" s="309" t="str">
        <f t="shared" si="4"/>
        <v/>
      </c>
    </row>
    <row r="310" spans="1:6">
      <c r="A310" s="512"/>
      <c r="B310" s="492"/>
      <c r="C310" s="517"/>
      <c r="D310" s="755"/>
      <c r="E310" s="755"/>
      <c r="F310" s="309" t="str">
        <f t="shared" si="4"/>
        <v/>
      </c>
    </row>
    <row r="311" spans="1:6">
      <c r="A311" s="512"/>
      <c r="B311" s="492"/>
      <c r="C311" s="517"/>
      <c r="D311" s="755"/>
      <c r="E311" s="755"/>
      <c r="F311" s="309" t="str">
        <f t="shared" si="4"/>
        <v/>
      </c>
    </row>
    <row r="312" spans="1:6">
      <c r="A312" s="512"/>
      <c r="B312" s="492"/>
      <c r="C312" s="517"/>
      <c r="D312" s="755"/>
      <c r="E312" s="755"/>
      <c r="F312" s="309" t="str">
        <f t="shared" si="4"/>
        <v/>
      </c>
    </row>
    <row r="313" spans="1:6">
      <c r="A313" s="512"/>
      <c r="B313" s="492"/>
      <c r="C313" s="517"/>
      <c r="D313" s="755"/>
      <c r="E313" s="755"/>
      <c r="F313" s="309" t="str">
        <f t="shared" si="4"/>
        <v/>
      </c>
    </row>
    <row r="314" spans="1:6">
      <c r="A314" s="512"/>
      <c r="B314" s="492"/>
      <c r="C314" s="517"/>
      <c r="D314" s="755"/>
      <c r="E314" s="755"/>
      <c r="F314" s="309" t="str">
        <f t="shared" si="4"/>
        <v/>
      </c>
    </row>
    <row r="315" spans="1:6">
      <c r="A315" s="512"/>
      <c r="B315" s="492"/>
      <c r="C315" s="517"/>
      <c r="D315" s="755"/>
      <c r="E315" s="755"/>
      <c r="F315" s="309" t="str">
        <f t="shared" si="4"/>
        <v/>
      </c>
    </row>
    <row r="316" spans="1:6">
      <c r="A316" s="512"/>
      <c r="B316" s="492"/>
      <c r="C316" s="757"/>
      <c r="D316" s="755"/>
      <c r="E316" s="755"/>
      <c r="F316" s="309" t="str">
        <f t="shared" si="4"/>
        <v/>
      </c>
    </row>
    <row r="317" spans="1:6">
      <c r="A317" s="512"/>
      <c r="B317" s="492"/>
      <c r="C317" s="517"/>
      <c r="D317" s="755"/>
      <c r="E317" s="755"/>
      <c r="F317" s="309" t="str">
        <f t="shared" si="4"/>
        <v/>
      </c>
    </row>
    <row r="318" spans="1:6">
      <c r="A318" s="512"/>
      <c r="B318" s="492"/>
      <c r="C318" s="517"/>
      <c r="D318" s="755"/>
      <c r="E318" s="755"/>
      <c r="F318" s="309" t="str">
        <f t="shared" si="4"/>
        <v/>
      </c>
    </row>
    <row r="319" spans="1:6">
      <c r="A319" s="512"/>
      <c r="B319" s="492"/>
      <c r="C319" s="517"/>
      <c r="D319" s="755"/>
      <c r="E319" s="755"/>
      <c r="F319" s="309" t="str">
        <f t="shared" si="4"/>
        <v/>
      </c>
    </row>
    <row r="320" spans="1:6">
      <c r="A320" s="512"/>
      <c r="B320" s="492"/>
      <c r="C320" s="517"/>
      <c r="D320" s="755"/>
      <c r="E320" s="755"/>
      <c r="F320" s="309" t="str">
        <f t="shared" si="4"/>
        <v/>
      </c>
    </row>
    <row r="321" spans="1:6">
      <c r="A321" s="512"/>
      <c r="B321" s="492"/>
      <c r="C321" s="757"/>
      <c r="D321" s="755"/>
      <c r="E321" s="755"/>
      <c r="F321" s="309" t="str">
        <f t="shared" si="4"/>
        <v/>
      </c>
    </row>
    <row r="322" spans="1:6">
      <c r="A322" s="512"/>
      <c r="B322" s="492"/>
      <c r="C322" s="517"/>
      <c r="D322" s="755"/>
      <c r="E322" s="755"/>
      <c r="F322" s="309" t="str">
        <f t="shared" si="4"/>
        <v/>
      </c>
    </row>
    <row r="323" spans="1:6">
      <c r="A323" s="512"/>
      <c r="B323" s="492"/>
      <c r="C323" s="517"/>
      <c r="D323" s="755"/>
      <c r="E323" s="755"/>
      <c r="F323" s="309" t="str">
        <f t="shared" si="4"/>
        <v/>
      </c>
    </row>
    <row r="324" spans="1:6">
      <c r="A324" s="512"/>
      <c r="B324" s="492"/>
      <c r="C324" s="517"/>
      <c r="D324" s="755"/>
      <c r="E324" s="755"/>
      <c r="F324" s="309" t="str">
        <f t="shared" si="4"/>
        <v/>
      </c>
    </row>
    <row r="325" spans="1:6">
      <c r="A325" s="512"/>
      <c r="B325" s="492"/>
      <c r="C325" s="517"/>
      <c r="D325" s="755"/>
      <c r="E325" s="755"/>
      <c r="F325" s="309" t="str">
        <f t="shared" si="4"/>
        <v/>
      </c>
    </row>
    <row r="326" spans="1:6">
      <c r="A326" s="512"/>
      <c r="B326" s="492"/>
      <c r="C326" s="517"/>
      <c r="D326" s="755"/>
      <c r="E326" s="755"/>
      <c r="F326" s="309" t="str">
        <f t="shared" si="4"/>
        <v/>
      </c>
    </row>
    <row r="327" spans="1:6">
      <c r="A327" s="512"/>
      <c r="B327" s="492"/>
      <c r="C327" s="517"/>
      <c r="D327" s="755"/>
      <c r="E327" s="755"/>
      <c r="F327" s="309" t="str">
        <f t="shared" ref="F327:F390" si="5">IF($D327&lt;&gt;"",MID($D327,1,FIND(":",$D327)-1),IF($E327&lt;&gt;"",$E327,"")) &amp; ""</f>
        <v/>
      </c>
    </row>
    <row r="328" spans="1:6">
      <c r="A328" s="512"/>
      <c r="B328" s="492"/>
      <c r="C328" s="517"/>
      <c r="D328" s="755"/>
      <c r="E328" s="755"/>
      <c r="F328" s="309" t="str">
        <f t="shared" si="5"/>
        <v/>
      </c>
    </row>
    <row r="329" spans="1:6">
      <c r="A329" s="512"/>
      <c r="B329" s="492"/>
      <c r="C329" s="517"/>
      <c r="D329" s="755"/>
      <c r="E329" s="755"/>
      <c r="F329" s="309" t="str">
        <f t="shared" si="5"/>
        <v/>
      </c>
    </row>
    <row r="330" spans="1:6">
      <c r="A330" s="512"/>
      <c r="B330" s="492"/>
      <c r="C330" s="517"/>
      <c r="D330" s="755"/>
      <c r="E330" s="755"/>
      <c r="F330" s="309" t="str">
        <f t="shared" si="5"/>
        <v/>
      </c>
    </row>
    <row r="331" spans="1:6">
      <c r="A331" s="512"/>
      <c r="B331" s="492"/>
      <c r="C331" s="517"/>
      <c r="D331" s="755"/>
      <c r="E331" s="755"/>
      <c r="F331" s="309" t="str">
        <f t="shared" si="5"/>
        <v/>
      </c>
    </row>
    <row r="332" spans="1:6">
      <c r="A332" s="512"/>
      <c r="B332" s="492"/>
      <c r="C332" s="517"/>
      <c r="D332" s="755"/>
      <c r="E332" s="755"/>
      <c r="F332" s="309" t="str">
        <f t="shared" si="5"/>
        <v/>
      </c>
    </row>
    <row r="333" spans="1:6">
      <c r="A333" s="512"/>
      <c r="B333" s="492"/>
      <c r="C333" s="757"/>
      <c r="D333" s="755"/>
      <c r="E333" s="755"/>
      <c r="F333" s="309" t="str">
        <f t="shared" si="5"/>
        <v/>
      </c>
    </row>
    <row r="334" spans="1:6">
      <c r="A334" s="514"/>
      <c r="B334" s="418"/>
      <c r="C334" s="316"/>
      <c r="D334" s="755"/>
      <c r="E334" s="755"/>
      <c r="F334" s="309" t="str">
        <f t="shared" si="5"/>
        <v/>
      </c>
    </row>
    <row r="335" spans="1:6">
      <c r="A335" s="512"/>
      <c r="B335" s="492"/>
      <c r="C335" s="517"/>
      <c r="D335" s="755"/>
      <c r="E335" s="755"/>
      <c r="F335" s="309" t="str">
        <f t="shared" si="5"/>
        <v/>
      </c>
    </row>
    <row r="336" spans="1:6">
      <c r="A336" s="512"/>
      <c r="B336" s="492"/>
      <c r="C336" s="517"/>
      <c r="D336" s="755"/>
      <c r="E336" s="755"/>
      <c r="F336" s="309" t="str">
        <f t="shared" si="5"/>
        <v/>
      </c>
    </row>
    <row r="337" spans="1:6">
      <c r="A337" s="512"/>
      <c r="B337" s="492"/>
      <c r="C337" s="758"/>
      <c r="D337" s="755"/>
      <c r="E337" s="755"/>
      <c r="F337" s="309" t="str">
        <f t="shared" si="5"/>
        <v/>
      </c>
    </row>
    <row r="338" spans="1:6">
      <c r="A338" s="512"/>
      <c r="B338" s="492"/>
      <c r="C338" s="758"/>
      <c r="D338" s="755"/>
      <c r="E338" s="755"/>
      <c r="F338" s="309" t="str">
        <f t="shared" si="5"/>
        <v/>
      </c>
    </row>
    <row r="339" spans="1:6">
      <c r="A339" s="512"/>
      <c r="B339" s="492"/>
      <c r="C339" s="517"/>
      <c r="D339" s="755"/>
      <c r="E339" s="755"/>
      <c r="F339" s="309" t="str">
        <f t="shared" si="5"/>
        <v/>
      </c>
    </row>
    <row r="340" spans="1:6">
      <c r="A340" s="512"/>
      <c r="B340" s="492"/>
      <c r="C340" s="517"/>
      <c r="D340" s="755"/>
      <c r="E340" s="755"/>
      <c r="F340" s="309" t="str">
        <f t="shared" si="5"/>
        <v/>
      </c>
    </row>
    <row r="341" spans="1:6">
      <c r="A341" s="512"/>
      <c r="B341" s="492"/>
      <c r="C341" s="517"/>
      <c r="D341" s="755"/>
      <c r="E341" s="755"/>
      <c r="F341" s="309" t="str">
        <f t="shared" si="5"/>
        <v/>
      </c>
    </row>
    <row r="342" spans="1:6">
      <c r="A342" s="512"/>
      <c r="B342" s="492"/>
      <c r="C342" s="517"/>
      <c r="D342" s="755"/>
      <c r="E342" s="755"/>
      <c r="F342" s="309" t="str">
        <f t="shared" si="5"/>
        <v/>
      </c>
    </row>
    <row r="343" spans="1:6">
      <c r="A343" s="512"/>
      <c r="B343" s="492"/>
      <c r="C343" s="517"/>
      <c r="D343" s="755"/>
      <c r="E343" s="755"/>
      <c r="F343" s="309" t="str">
        <f t="shared" si="5"/>
        <v/>
      </c>
    </row>
    <row r="344" spans="1:6">
      <c r="A344" s="512"/>
      <c r="B344" s="492"/>
      <c r="C344" s="517"/>
      <c r="D344" s="755"/>
      <c r="E344" s="755"/>
      <c r="F344" s="309" t="str">
        <f t="shared" si="5"/>
        <v/>
      </c>
    </row>
    <row r="345" spans="1:6">
      <c r="A345" s="512"/>
      <c r="B345" s="492"/>
      <c r="C345" s="517"/>
      <c r="D345" s="755"/>
      <c r="E345" s="755"/>
      <c r="F345" s="309" t="str">
        <f t="shared" si="5"/>
        <v/>
      </c>
    </row>
    <row r="346" spans="1:6">
      <c r="A346" s="512"/>
      <c r="B346" s="492"/>
      <c r="C346" s="517"/>
      <c r="D346" s="755"/>
      <c r="E346" s="755"/>
      <c r="F346" s="309" t="str">
        <f t="shared" si="5"/>
        <v/>
      </c>
    </row>
    <row r="347" spans="1:6">
      <c r="A347" s="512"/>
      <c r="B347" s="492"/>
      <c r="C347" s="517"/>
      <c r="D347" s="755"/>
      <c r="E347" s="755"/>
      <c r="F347" s="309" t="str">
        <f t="shared" si="5"/>
        <v/>
      </c>
    </row>
    <row r="348" spans="1:6">
      <c r="A348" s="512"/>
      <c r="B348" s="492"/>
      <c r="C348" s="517"/>
      <c r="D348" s="755"/>
      <c r="E348" s="755"/>
      <c r="F348" s="309" t="str">
        <f t="shared" si="5"/>
        <v/>
      </c>
    </row>
    <row r="349" spans="1:6">
      <c r="A349" s="512"/>
      <c r="B349" s="492"/>
      <c r="C349" s="517"/>
      <c r="D349" s="755"/>
      <c r="E349" s="755"/>
      <c r="F349" s="309" t="str">
        <f t="shared" si="5"/>
        <v/>
      </c>
    </row>
    <row r="350" spans="1:6">
      <c r="A350" s="512"/>
      <c r="B350" s="492"/>
      <c r="C350" s="517"/>
      <c r="D350" s="755"/>
      <c r="E350" s="755"/>
      <c r="F350" s="309" t="str">
        <f t="shared" si="5"/>
        <v/>
      </c>
    </row>
    <row r="351" spans="1:6">
      <c r="A351" s="512"/>
      <c r="B351" s="492"/>
      <c r="C351" s="517"/>
      <c r="D351" s="755"/>
      <c r="E351" s="755"/>
      <c r="F351" s="309" t="str">
        <f t="shared" si="5"/>
        <v/>
      </c>
    </row>
    <row r="352" spans="1:6">
      <c r="A352" s="512"/>
      <c r="B352" s="492"/>
      <c r="C352" s="517"/>
      <c r="D352" s="755"/>
      <c r="E352" s="755"/>
      <c r="F352" s="309" t="str">
        <f t="shared" si="5"/>
        <v/>
      </c>
    </row>
    <row r="353" spans="1:6">
      <c r="A353" s="512"/>
      <c r="B353" s="492"/>
      <c r="C353" s="517"/>
      <c r="D353" s="755"/>
      <c r="E353" s="755"/>
      <c r="F353" s="309" t="str">
        <f t="shared" si="5"/>
        <v/>
      </c>
    </row>
    <row r="354" spans="1:6">
      <c r="A354" s="512"/>
      <c r="B354" s="492"/>
      <c r="C354" s="517"/>
      <c r="D354" s="755"/>
      <c r="E354" s="755"/>
      <c r="F354" s="309" t="str">
        <f t="shared" si="5"/>
        <v/>
      </c>
    </row>
    <row r="355" spans="1:6">
      <c r="A355" s="512"/>
      <c r="B355" s="492"/>
      <c r="C355" s="517"/>
      <c r="D355" s="755"/>
      <c r="E355" s="755"/>
      <c r="F355" s="309" t="str">
        <f t="shared" si="5"/>
        <v/>
      </c>
    </row>
    <row r="356" spans="1:6">
      <c r="A356" s="512"/>
      <c r="B356" s="492"/>
      <c r="C356" s="517"/>
      <c r="D356" s="755"/>
      <c r="E356" s="755"/>
      <c r="F356" s="309" t="str">
        <f t="shared" si="5"/>
        <v/>
      </c>
    </row>
    <row r="357" spans="1:6">
      <c r="A357" s="512"/>
      <c r="B357" s="492"/>
      <c r="C357" s="517"/>
      <c r="D357" s="755"/>
      <c r="E357" s="755"/>
      <c r="F357" s="309" t="str">
        <f t="shared" si="5"/>
        <v/>
      </c>
    </row>
    <row r="358" spans="1:6">
      <c r="A358" s="512"/>
      <c r="B358" s="492"/>
      <c r="C358" s="517"/>
      <c r="D358" s="755"/>
      <c r="E358" s="755"/>
      <c r="F358" s="309" t="str">
        <f t="shared" si="5"/>
        <v/>
      </c>
    </row>
    <row r="359" spans="1:6">
      <c r="A359" s="512"/>
      <c r="B359" s="492"/>
      <c r="C359" s="517"/>
      <c r="D359" s="755"/>
      <c r="E359" s="755"/>
      <c r="F359" s="309" t="str">
        <f t="shared" si="5"/>
        <v/>
      </c>
    </row>
    <row r="360" spans="1:6">
      <c r="A360" s="512"/>
      <c r="B360" s="492"/>
      <c r="C360" s="517"/>
      <c r="D360" s="755"/>
      <c r="E360" s="755"/>
      <c r="F360" s="309" t="str">
        <f t="shared" si="5"/>
        <v/>
      </c>
    </row>
    <row r="361" spans="1:6">
      <c r="A361" s="512"/>
      <c r="B361" s="492"/>
      <c r="C361" s="517"/>
      <c r="D361" s="755"/>
      <c r="E361" s="755"/>
      <c r="F361" s="309" t="str">
        <f t="shared" si="5"/>
        <v/>
      </c>
    </row>
    <row r="362" spans="1:6">
      <c r="A362" s="512"/>
      <c r="B362" s="492"/>
      <c r="C362" s="517"/>
      <c r="D362" s="755"/>
      <c r="E362" s="755"/>
      <c r="F362" s="309" t="str">
        <f t="shared" si="5"/>
        <v/>
      </c>
    </row>
    <row r="363" spans="1:6">
      <c r="A363" s="512"/>
      <c r="B363" s="492"/>
      <c r="C363" s="517"/>
      <c r="D363" s="755"/>
      <c r="E363" s="755"/>
      <c r="F363" s="309" t="str">
        <f t="shared" si="5"/>
        <v/>
      </c>
    </row>
    <row r="364" spans="1:6">
      <c r="A364" s="512"/>
      <c r="B364" s="492"/>
      <c r="C364" s="517"/>
      <c r="D364" s="755"/>
      <c r="E364" s="755"/>
      <c r="F364" s="309" t="str">
        <f t="shared" si="5"/>
        <v/>
      </c>
    </row>
    <row r="365" spans="1:6">
      <c r="A365" s="512"/>
      <c r="B365" s="492"/>
      <c r="C365" s="516"/>
      <c r="D365" s="755"/>
      <c r="E365" s="755"/>
      <c r="F365" s="309" t="str">
        <f t="shared" si="5"/>
        <v/>
      </c>
    </row>
    <row r="366" spans="1:6">
      <c r="A366" s="512"/>
      <c r="B366" s="492"/>
      <c r="C366" s="517"/>
      <c r="D366" s="755"/>
      <c r="E366" s="755"/>
      <c r="F366" s="309" t="str">
        <f t="shared" si="5"/>
        <v/>
      </c>
    </row>
    <row r="367" spans="1:6">
      <c r="A367" s="512"/>
      <c r="B367" s="492"/>
      <c r="C367" s="517"/>
      <c r="D367" s="755"/>
      <c r="E367" s="755"/>
      <c r="F367" s="309" t="str">
        <f t="shared" si="5"/>
        <v/>
      </c>
    </row>
    <row r="368" spans="1:6">
      <c r="A368" s="512"/>
      <c r="B368" s="492"/>
      <c r="C368" s="758"/>
      <c r="D368" s="755"/>
      <c r="E368" s="755"/>
      <c r="F368" s="309" t="str">
        <f t="shared" si="5"/>
        <v/>
      </c>
    </row>
    <row r="369" spans="1:6">
      <c r="A369" s="512"/>
      <c r="B369" s="492"/>
      <c r="C369" s="517"/>
      <c r="D369" s="755"/>
      <c r="E369" s="755"/>
      <c r="F369" s="309" t="str">
        <f t="shared" si="5"/>
        <v/>
      </c>
    </row>
    <row r="370" spans="1:6">
      <c r="A370" s="512"/>
      <c r="B370" s="492"/>
      <c r="C370" s="517"/>
      <c r="D370" s="755"/>
      <c r="E370" s="755"/>
      <c r="F370" s="309" t="str">
        <f t="shared" si="5"/>
        <v/>
      </c>
    </row>
    <row r="371" spans="1:6">
      <c r="A371" s="512"/>
      <c r="B371" s="492"/>
      <c r="C371" s="517"/>
      <c r="D371" s="755"/>
      <c r="E371" s="755"/>
      <c r="F371" s="309" t="str">
        <f t="shared" si="5"/>
        <v/>
      </c>
    </row>
    <row r="372" spans="1:6">
      <c r="A372" s="512"/>
      <c r="B372" s="492"/>
      <c r="C372" s="517"/>
      <c r="D372" s="755"/>
      <c r="E372" s="755"/>
      <c r="F372" s="309" t="str">
        <f t="shared" si="5"/>
        <v/>
      </c>
    </row>
    <row r="373" spans="1:6">
      <c r="A373" s="512"/>
      <c r="B373" s="492"/>
      <c r="C373" s="517"/>
      <c r="D373" s="755"/>
      <c r="E373" s="755"/>
      <c r="F373" s="309" t="str">
        <f t="shared" si="5"/>
        <v/>
      </c>
    </row>
    <row r="374" spans="1:6">
      <c r="A374" s="512"/>
      <c r="B374" s="492"/>
      <c r="C374" s="517"/>
      <c r="D374" s="755"/>
      <c r="E374" s="755"/>
      <c r="F374" s="309" t="str">
        <f t="shared" si="5"/>
        <v/>
      </c>
    </row>
    <row r="375" spans="1:6">
      <c r="A375" s="512"/>
      <c r="B375" s="492"/>
      <c r="C375" s="517"/>
      <c r="D375" s="755"/>
      <c r="E375" s="755"/>
      <c r="F375" s="309" t="str">
        <f t="shared" si="5"/>
        <v/>
      </c>
    </row>
    <row r="376" spans="1:6">
      <c r="A376" s="512"/>
      <c r="B376" s="492"/>
      <c r="C376" s="517"/>
      <c r="D376" s="755"/>
      <c r="E376" s="755"/>
      <c r="F376" s="309" t="str">
        <f t="shared" si="5"/>
        <v/>
      </c>
    </row>
    <row r="377" spans="1:6">
      <c r="A377" s="512"/>
      <c r="B377" s="492"/>
      <c r="C377" s="517"/>
      <c r="D377" s="755"/>
      <c r="E377" s="755"/>
      <c r="F377" s="309" t="str">
        <f t="shared" si="5"/>
        <v/>
      </c>
    </row>
    <row r="378" spans="1:6">
      <c r="A378" s="512"/>
      <c r="B378" s="492"/>
      <c r="C378" s="517"/>
      <c r="D378" s="755"/>
      <c r="E378" s="755"/>
      <c r="F378" s="309" t="str">
        <f t="shared" si="5"/>
        <v/>
      </c>
    </row>
    <row r="379" spans="1:6">
      <c r="A379" s="512"/>
      <c r="B379" s="492"/>
      <c r="C379" s="517"/>
      <c r="D379" s="755"/>
      <c r="E379" s="755"/>
      <c r="F379" s="309" t="str">
        <f t="shared" si="5"/>
        <v/>
      </c>
    </row>
    <row r="380" spans="1:6">
      <c r="A380" s="512"/>
      <c r="B380" s="492"/>
      <c r="C380" s="517"/>
      <c r="D380" s="755"/>
      <c r="E380" s="755"/>
      <c r="F380" s="309" t="str">
        <f t="shared" si="5"/>
        <v/>
      </c>
    </row>
    <row r="381" spans="1:6">
      <c r="A381" s="512"/>
      <c r="B381" s="492"/>
      <c r="C381" s="517"/>
      <c r="D381" s="755"/>
      <c r="E381" s="755"/>
      <c r="F381" s="309" t="str">
        <f t="shared" si="5"/>
        <v/>
      </c>
    </row>
    <row r="382" spans="1:6">
      <c r="A382" s="512"/>
      <c r="B382" s="492"/>
      <c r="C382" s="517"/>
      <c r="D382" s="755"/>
      <c r="E382" s="755"/>
      <c r="F382" s="309" t="str">
        <f t="shared" si="5"/>
        <v/>
      </c>
    </row>
    <row r="383" spans="1:6">
      <c r="A383" s="512"/>
      <c r="B383" s="492"/>
      <c r="C383" s="517"/>
      <c r="D383" s="755"/>
      <c r="E383" s="755"/>
      <c r="F383" s="309" t="str">
        <f t="shared" si="5"/>
        <v/>
      </c>
    </row>
    <row r="384" spans="1:6">
      <c r="A384" s="512"/>
      <c r="B384" s="492"/>
      <c r="C384" s="517"/>
      <c r="D384" s="755"/>
      <c r="E384" s="755"/>
      <c r="F384" s="309" t="str">
        <f t="shared" si="5"/>
        <v/>
      </c>
    </row>
    <row r="385" spans="1:6">
      <c r="A385" s="512"/>
      <c r="B385" s="492"/>
      <c r="C385" s="517"/>
      <c r="D385" s="755"/>
      <c r="E385" s="755"/>
      <c r="F385" s="309" t="str">
        <f t="shared" si="5"/>
        <v/>
      </c>
    </row>
    <row r="386" spans="1:6">
      <c r="A386" s="512"/>
      <c r="B386" s="492"/>
      <c r="C386" s="517"/>
      <c r="D386" s="755"/>
      <c r="E386" s="755"/>
      <c r="F386" s="309" t="str">
        <f t="shared" si="5"/>
        <v/>
      </c>
    </row>
    <row r="387" spans="1:6">
      <c r="A387" s="512"/>
      <c r="B387" s="492"/>
      <c r="C387" s="517"/>
      <c r="D387" s="755"/>
      <c r="E387" s="755"/>
      <c r="F387" s="309" t="str">
        <f t="shared" si="5"/>
        <v/>
      </c>
    </row>
    <row r="388" spans="1:6">
      <c r="A388" s="512"/>
      <c r="B388" s="492"/>
      <c r="C388" s="517"/>
      <c r="D388" s="755"/>
      <c r="E388" s="755"/>
      <c r="F388" s="309" t="str">
        <f t="shared" si="5"/>
        <v/>
      </c>
    </row>
    <row r="389" spans="1:6">
      <c r="A389" s="512"/>
      <c r="B389" s="492"/>
      <c r="C389" s="517"/>
      <c r="D389" s="755"/>
      <c r="E389" s="755"/>
      <c r="F389" s="309" t="str">
        <f t="shared" si="5"/>
        <v/>
      </c>
    </row>
    <row r="390" spans="1:6">
      <c r="A390" s="512"/>
      <c r="B390" s="492"/>
      <c r="C390" s="517"/>
      <c r="D390" s="755"/>
      <c r="E390" s="755"/>
      <c r="F390" s="309" t="str">
        <f t="shared" si="5"/>
        <v/>
      </c>
    </row>
    <row r="391" spans="1:6">
      <c r="A391" s="512"/>
      <c r="B391" s="492"/>
      <c r="C391" s="517"/>
      <c r="D391" s="755"/>
      <c r="E391" s="755"/>
      <c r="F391" s="309" t="str">
        <f t="shared" ref="F391:F454" si="6">IF($D391&lt;&gt;"",MID($D391,1,FIND(":",$D391)-1),IF($E391&lt;&gt;"",$E391,"")) &amp; ""</f>
        <v/>
      </c>
    </row>
    <row r="392" spans="1:6">
      <c r="A392" s="512"/>
      <c r="B392" s="492"/>
      <c r="C392" s="517"/>
      <c r="D392" s="755"/>
      <c r="E392" s="755"/>
      <c r="F392" s="309" t="str">
        <f t="shared" si="6"/>
        <v/>
      </c>
    </row>
    <row r="393" spans="1:6">
      <c r="A393" s="512"/>
      <c r="B393" s="492"/>
      <c r="C393" s="517"/>
      <c r="D393" s="755"/>
      <c r="E393" s="755"/>
      <c r="F393" s="309" t="str">
        <f t="shared" si="6"/>
        <v/>
      </c>
    </row>
    <row r="394" spans="1:6">
      <c r="A394" s="512"/>
      <c r="B394" s="492"/>
      <c r="C394" s="517"/>
      <c r="D394" s="755"/>
      <c r="E394" s="755"/>
      <c r="F394" s="309" t="str">
        <f t="shared" si="6"/>
        <v/>
      </c>
    </row>
    <row r="395" spans="1:6">
      <c r="A395" s="512"/>
      <c r="B395" s="492"/>
      <c r="C395" s="517"/>
      <c r="D395" s="755"/>
      <c r="E395" s="755"/>
      <c r="F395" s="309" t="str">
        <f t="shared" si="6"/>
        <v/>
      </c>
    </row>
    <row r="396" spans="1:6">
      <c r="A396" s="512"/>
      <c r="B396" s="492"/>
      <c r="C396" s="517"/>
      <c r="D396" s="755"/>
      <c r="E396" s="755"/>
      <c r="F396" s="309" t="str">
        <f t="shared" si="6"/>
        <v/>
      </c>
    </row>
    <row r="397" spans="1:6">
      <c r="A397" s="512"/>
      <c r="B397" s="492"/>
      <c r="C397" s="517"/>
      <c r="D397" s="755"/>
      <c r="E397" s="755"/>
      <c r="F397" s="309" t="str">
        <f t="shared" si="6"/>
        <v/>
      </c>
    </row>
    <row r="398" spans="1:6">
      <c r="A398" s="512"/>
      <c r="B398" s="492"/>
      <c r="C398" s="517"/>
      <c r="D398" s="755"/>
      <c r="E398" s="755"/>
      <c r="F398" s="309" t="str">
        <f t="shared" si="6"/>
        <v/>
      </c>
    </row>
    <row r="399" spans="1:6">
      <c r="A399" s="512"/>
      <c r="B399" s="492"/>
      <c r="C399" s="517"/>
      <c r="D399" s="755"/>
      <c r="E399" s="755"/>
      <c r="F399" s="309" t="str">
        <f t="shared" si="6"/>
        <v/>
      </c>
    </row>
    <row r="400" spans="1:6">
      <c r="A400" s="512"/>
      <c r="B400" s="492"/>
      <c r="C400" s="517"/>
      <c r="D400" s="755"/>
      <c r="E400" s="755"/>
      <c r="F400" s="309" t="str">
        <f t="shared" si="6"/>
        <v/>
      </c>
    </row>
    <row r="401" spans="1:6">
      <c r="A401" s="512"/>
      <c r="B401" s="492"/>
      <c r="C401" s="517"/>
      <c r="D401" s="755"/>
      <c r="E401" s="755"/>
      <c r="F401" s="309" t="str">
        <f t="shared" si="6"/>
        <v/>
      </c>
    </row>
    <row r="402" spans="1:6">
      <c r="A402" s="512"/>
      <c r="B402" s="492"/>
      <c r="C402" s="517"/>
      <c r="D402" s="755"/>
      <c r="E402" s="755"/>
      <c r="F402" s="309" t="str">
        <f t="shared" si="6"/>
        <v/>
      </c>
    </row>
    <row r="403" spans="1:6">
      <c r="A403" s="512"/>
      <c r="B403" s="492"/>
      <c r="C403" s="517"/>
      <c r="D403" s="755"/>
      <c r="E403" s="755"/>
      <c r="F403" s="309" t="str">
        <f t="shared" si="6"/>
        <v/>
      </c>
    </row>
    <row r="404" spans="1:6">
      <c r="A404" s="512"/>
      <c r="B404" s="492"/>
      <c r="C404" s="517"/>
      <c r="D404" s="755"/>
      <c r="E404" s="755"/>
      <c r="F404" s="309" t="str">
        <f t="shared" si="6"/>
        <v/>
      </c>
    </row>
    <row r="405" spans="1:6">
      <c r="A405" s="512"/>
      <c r="B405" s="492"/>
      <c r="C405" s="517"/>
      <c r="D405" s="755"/>
      <c r="E405" s="755"/>
      <c r="F405" s="309" t="str">
        <f t="shared" si="6"/>
        <v/>
      </c>
    </row>
    <row r="406" spans="1:6">
      <c r="A406" s="512"/>
      <c r="B406" s="492"/>
      <c r="C406" s="517"/>
      <c r="D406" s="755"/>
      <c r="E406" s="755"/>
      <c r="F406" s="309" t="str">
        <f t="shared" si="6"/>
        <v/>
      </c>
    </row>
    <row r="407" spans="1:6">
      <c r="A407" s="512"/>
      <c r="B407" s="492"/>
      <c r="C407" s="517"/>
      <c r="D407" s="755"/>
      <c r="E407" s="755"/>
      <c r="F407" s="309" t="str">
        <f t="shared" si="6"/>
        <v/>
      </c>
    </row>
    <row r="408" spans="1:6">
      <c r="A408" s="512"/>
      <c r="B408" s="492"/>
      <c r="C408" s="517"/>
      <c r="D408" s="755"/>
      <c r="E408" s="755"/>
      <c r="F408" s="309" t="str">
        <f t="shared" si="6"/>
        <v/>
      </c>
    </row>
    <row r="409" spans="1:6">
      <c r="A409" s="512"/>
      <c r="B409" s="492"/>
      <c r="C409" s="517"/>
      <c r="D409" s="755"/>
      <c r="E409" s="755"/>
      <c r="F409" s="309" t="str">
        <f t="shared" si="6"/>
        <v/>
      </c>
    </row>
    <row r="410" spans="1:6">
      <c r="A410" s="512"/>
      <c r="B410" s="492"/>
      <c r="C410" s="517"/>
      <c r="D410" s="755"/>
      <c r="E410" s="755"/>
      <c r="F410" s="309" t="str">
        <f t="shared" si="6"/>
        <v/>
      </c>
    </row>
    <row r="411" spans="1:6">
      <c r="A411" s="512"/>
      <c r="B411" s="492"/>
      <c r="C411" s="517"/>
      <c r="D411" s="755"/>
      <c r="E411" s="755"/>
      <c r="F411" s="309" t="str">
        <f t="shared" si="6"/>
        <v/>
      </c>
    </row>
    <row r="412" spans="1:6">
      <c r="A412" s="512"/>
      <c r="B412" s="492"/>
      <c r="C412" s="517"/>
      <c r="D412" s="755"/>
      <c r="E412" s="755"/>
      <c r="F412" s="309" t="str">
        <f t="shared" si="6"/>
        <v/>
      </c>
    </row>
    <row r="413" spans="1:6">
      <c r="A413" s="512"/>
      <c r="B413" s="492"/>
      <c r="C413" s="517"/>
      <c r="D413" s="755"/>
      <c r="E413" s="755"/>
      <c r="F413" s="309" t="str">
        <f t="shared" si="6"/>
        <v/>
      </c>
    </row>
    <row r="414" spans="1:6">
      <c r="A414" s="512"/>
      <c r="B414" s="492"/>
      <c r="C414" s="517"/>
      <c r="D414" s="755"/>
      <c r="E414" s="755"/>
      <c r="F414" s="309" t="str">
        <f t="shared" si="6"/>
        <v/>
      </c>
    </row>
    <row r="415" spans="1:6">
      <c r="A415" s="512"/>
      <c r="B415" s="492"/>
      <c r="C415" s="517"/>
      <c r="D415" s="755"/>
      <c r="E415" s="755"/>
      <c r="F415" s="309" t="str">
        <f t="shared" si="6"/>
        <v/>
      </c>
    </row>
    <row r="416" spans="1:6">
      <c r="A416" s="512"/>
      <c r="B416" s="492"/>
      <c r="C416" s="517"/>
      <c r="D416" s="755"/>
      <c r="E416" s="755"/>
      <c r="F416" s="309" t="str">
        <f t="shared" si="6"/>
        <v/>
      </c>
    </row>
    <row r="417" spans="1:6">
      <c r="A417" s="512"/>
      <c r="B417" s="492"/>
      <c r="C417" s="517"/>
      <c r="D417" s="755"/>
      <c r="E417" s="755"/>
      <c r="F417" s="309" t="str">
        <f t="shared" si="6"/>
        <v/>
      </c>
    </row>
    <row r="418" spans="1:6">
      <c r="A418" s="512"/>
      <c r="B418" s="492"/>
      <c r="C418" s="517"/>
      <c r="D418" s="755"/>
      <c r="E418" s="755"/>
      <c r="F418" s="309" t="str">
        <f t="shared" si="6"/>
        <v/>
      </c>
    </row>
    <row r="419" spans="1:6">
      <c r="A419" s="512"/>
      <c r="B419" s="492"/>
      <c r="C419" s="517"/>
      <c r="D419" s="755"/>
      <c r="E419" s="755"/>
      <c r="F419" s="309" t="str">
        <f t="shared" si="6"/>
        <v/>
      </c>
    </row>
    <row r="420" spans="1:6">
      <c r="A420" s="512"/>
      <c r="B420" s="492"/>
      <c r="C420" s="517"/>
      <c r="D420" s="755"/>
      <c r="E420" s="755"/>
      <c r="F420" s="309" t="str">
        <f t="shared" si="6"/>
        <v/>
      </c>
    </row>
    <row r="421" spans="1:6">
      <c r="A421" s="512"/>
      <c r="B421" s="492"/>
      <c r="C421" s="517"/>
      <c r="D421" s="755"/>
      <c r="E421" s="755"/>
      <c r="F421" s="309" t="str">
        <f t="shared" si="6"/>
        <v/>
      </c>
    </row>
    <row r="422" spans="1:6">
      <c r="A422" s="512"/>
      <c r="B422" s="492"/>
      <c r="C422" s="517"/>
      <c r="D422" s="755"/>
      <c r="E422" s="755"/>
      <c r="F422" s="309" t="str">
        <f t="shared" si="6"/>
        <v/>
      </c>
    </row>
    <row r="423" spans="1:6">
      <c r="A423" s="512"/>
      <c r="B423" s="492"/>
      <c r="C423" s="517"/>
      <c r="D423" s="755"/>
      <c r="E423" s="755"/>
      <c r="F423" s="309" t="str">
        <f t="shared" si="6"/>
        <v/>
      </c>
    </row>
    <row r="424" spans="1:6">
      <c r="A424" s="512"/>
      <c r="B424" s="492"/>
      <c r="C424" s="517"/>
      <c r="D424" s="755"/>
      <c r="E424" s="755"/>
      <c r="F424" s="309" t="str">
        <f t="shared" si="6"/>
        <v/>
      </c>
    </row>
    <row r="425" spans="1:6">
      <c r="A425" s="512"/>
      <c r="B425" s="492"/>
      <c r="C425" s="517"/>
      <c r="D425" s="755"/>
      <c r="E425" s="755"/>
      <c r="F425" s="309" t="str">
        <f t="shared" si="6"/>
        <v/>
      </c>
    </row>
    <row r="426" spans="1:6">
      <c r="A426" s="512"/>
      <c r="B426" s="492"/>
      <c r="C426" s="517"/>
      <c r="D426" s="755"/>
      <c r="E426" s="755"/>
      <c r="F426" s="309" t="str">
        <f t="shared" si="6"/>
        <v/>
      </c>
    </row>
    <row r="427" spans="1:6">
      <c r="A427" s="512"/>
      <c r="B427" s="492"/>
      <c r="C427" s="516"/>
      <c r="D427" s="755"/>
      <c r="E427" s="755"/>
      <c r="F427" s="309" t="str">
        <f t="shared" si="6"/>
        <v/>
      </c>
    </row>
    <row r="428" spans="1:6">
      <c r="A428" s="512"/>
      <c r="B428" s="492"/>
      <c r="C428" s="517"/>
      <c r="D428" s="755"/>
      <c r="E428" s="755"/>
      <c r="F428" s="309" t="str">
        <f t="shared" si="6"/>
        <v/>
      </c>
    </row>
    <row r="429" spans="1:6">
      <c r="A429" s="512"/>
      <c r="B429" s="492"/>
      <c r="C429" s="517"/>
      <c r="D429" s="755"/>
      <c r="E429" s="755"/>
      <c r="F429" s="309" t="str">
        <f t="shared" si="6"/>
        <v/>
      </c>
    </row>
    <row r="430" spans="1:6">
      <c r="A430" s="512"/>
      <c r="B430" s="492"/>
      <c r="C430" s="517"/>
      <c r="D430" s="755"/>
      <c r="E430" s="755"/>
      <c r="F430" s="309" t="str">
        <f t="shared" si="6"/>
        <v/>
      </c>
    </row>
    <row r="431" spans="1:6">
      <c r="A431" s="512"/>
      <c r="B431" s="492"/>
      <c r="C431" s="517"/>
      <c r="D431" s="755"/>
      <c r="E431" s="755"/>
      <c r="F431" s="309" t="str">
        <f t="shared" si="6"/>
        <v/>
      </c>
    </row>
    <row r="432" spans="1:6">
      <c r="A432" s="512"/>
      <c r="B432" s="492"/>
      <c r="C432" s="517"/>
      <c r="D432" s="755"/>
      <c r="E432" s="755"/>
      <c r="F432" s="309" t="str">
        <f t="shared" si="6"/>
        <v/>
      </c>
    </row>
    <row r="433" spans="1:6">
      <c r="A433" s="512"/>
      <c r="B433" s="492"/>
      <c r="C433" s="517"/>
      <c r="D433" s="755"/>
      <c r="E433" s="755"/>
      <c r="F433" s="309" t="str">
        <f t="shared" si="6"/>
        <v/>
      </c>
    </row>
    <row r="434" spans="1:6">
      <c r="A434" s="512"/>
      <c r="B434" s="492"/>
      <c r="C434" s="517"/>
      <c r="D434" s="755"/>
      <c r="E434" s="755"/>
      <c r="F434" s="309" t="str">
        <f t="shared" si="6"/>
        <v/>
      </c>
    </row>
    <row r="435" spans="1:6">
      <c r="A435" s="512"/>
      <c r="B435" s="492"/>
      <c r="C435" s="517"/>
      <c r="D435" s="755"/>
      <c r="E435" s="755"/>
      <c r="F435" s="309" t="str">
        <f t="shared" si="6"/>
        <v/>
      </c>
    </row>
    <row r="436" spans="1:6">
      <c r="A436" s="512"/>
      <c r="B436" s="492"/>
      <c r="C436" s="517"/>
      <c r="D436" s="755"/>
      <c r="E436" s="755"/>
      <c r="F436" s="309" t="str">
        <f t="shared" si="6"/>
        <v/>
      </c>
    </row>
    <row r="437" spans="1:6">
      <c r="A437" s="512"/>
      <c r="B437" s="492"/>
      <c r="C437" s="517"/>
      <c r="D437" s="755"/>
      <c r="E437" s="755"/>
      <c r="F437" s="309" t="str">
        <f t="shared" si="6"/>
        <v/>
      </c>
    </row>
    <row r="438" spans="1:6">
      <c r="A438" s="512"/>
      <c r="B438" s="492"/>
      <c r="C438" s="517"/>
      <c r="D438" s="755"/>
      <c r="E438" s="755"/>
      <c r="F438" s="309" t="str">
        <f t="shared" si="6"/>
        <v/>
      </c>
    </row>
    <row r="439" spans="1:6">
      <c r="A439" s="512"/>
      <c r="B439" s="492"/>
      <c r="C439" s="517"/>
      <c r="D439" s="755"/>
      <c r="E439" s="755"/>
      <c r="F439" s="309" t="str">
        <f t="shared" si="6"/>
        <v/>
      </c>
    </row>
    <row r="440" spans="1:6">
      <c r="A440" s="512"/>
      <c r="B440" s="492"/>
      <c r="C440" s="517"/>
      <c r="D440" s="755"/>
      <c r="E440" s="755"/>
      <c r="F440" s="309" t="str">
        <f t="shared" si="6"/>
        <v/>
      </c>
    </row>
    <row r="441" spans="1:6">
      <c r="A441" s="512"/>
      <c r="B441" s="492"/>
      <c r="C441" s="517"/>
      <c r="D441" s="755"/>
      <c r="E441" s="755"/>
      <c r="F441" s="309" t="str">
        <f t="shared" si="6"/>
        <v/>
      </c>
    </row>
    <row r="442" spans="1:6">
      <c r="A442" s="512"/>
      <c r="B442" s="492"/>
      <c r="C442" s="517"/>
      <c r="D442" s="755"/>
      <c r="E442" s="755"/>
      <c r="F442" s="309" t="str">
        <f t="shared" si="6"/>
        <v/>
      </c>
    </row>
    <row r="443" spans="1:6">
      <c r="A443" s="512"/>
      <c r="B443" s="492"/>
      <c r="C443" s="517"/>
      <c r="D443" s="755"/>
      <c r="E443" s="755"/>
      <c r="F443" s="309" t="str">
        <f t="shared" si="6"/>
        <v/>
      </c>
    </row>
    <row r="444" spans="1:6">
      <c r="A444" s="512"/>
      <c r="B444" s="492"/>
      <c r="C444" s="517"/>
      <c r="D444" s="755"/>
      <c r="E444" s="755"/>
      <c r="F444" s="309" t="str">
        <f t="shared" si="6"/>
        <v/>
      </c>
    </row>
    <row r="445" spans="1:6">
      <c r="A445" s="512"/>
      <c r="B445" s="492"/>
      <c r="C445" s="517"/>
      <c r="D445" s="755"/>
      <c r="E445" s="755"/>
      <c r="F445" s="309" t="str">
        <f t="shared" si="6"/>
        <v/>
      </c>
    </row>
    <row r="446" spans="1:6">
      <c r="A446" s="512"/>
      <c r="B446" s="492"/>
      <c r="C446" s="517"/>
      <c r="D446" s="755"/>
      <c r="E446" s="755"/>
      <c r="F446" s="309" t="str">
        <f t="shared" si="6"/>
        <v/>
      </c>
    </row>
    <row r="447" spans="1:6">
      <c r="A447" s="512"/>
      <c r="B447" s="492"/>
      <c r="C447" s="517"/>
      <c r="D447" s="755"/>
      <c r="E447" s="755"/>
      <c r="F447" s="309" t="str">
        <f t="shared" si="6"/>
        <v/>
      </c>
    </row>
    <row r="448" spans="1:6">
      <c r="A448" s="512"/>
      <c r="B448" s="492"/>
      <c r="C448" s="517"/>
      <c r="D448" s="755"/>
      <c r="E448" s="755"/>
      <c r="F448" s="309" t="str">
        <f t="shared" si="6"/>
        <v/>
      </c>
    </row>
    <row r="449" spans="1:6">
      <c r="A449" s="512"/>
      <c r="B449" s="492"/>
      <c r="C449" s="517"/>
      <c r="D449" s="755"/>
      <c r="E449" s="755"/>
      <c r="F449" s="309" t="str">
        <f t="shared" si="6"/>
        <v/>
      </c>
    </row>
    <row r="450" spans="1:6">
      <c r="A450" s="512"/>
      <c r="B450" s="492"/>
      <c r="C450" s="517"/>
      <c r="D450" s="755"/>
      <c r="E450" s="755"/>
      <c r="F450" s="309" t="str">
        <f t="shared" si="6"/>
        <v/>
      </c>
    </row>
    <row r="451" spans="1:6">
      <c r="A451" s="512"/>
      <c r="B451" s="492"/>
      <c r="C451" s="517"/>
      <c r="D451" s="755"/>
      <c r="E451" s="755"/>
      <c r="F451" s="309" t="str">
        <f t="shared" si="6"/>
        <v/>
      </c>
    </row>
    <row r="452" spans="1:6">
      <c r="A452" s="512"/>
      <c r="B452" s="492"/>
      <c r="C452" s="517"/>
      <c r="D452" s="755"/>
      <c r="E452" s="755"/>
      <c r="F452" s="309" t="str">
        <f t="shared" si="6"/>
        <v/>
      </c>
    </row>
    <row r="453" spans="1:6">
      <c r="A453" s="512"/>
      <c r="B453" s="492"/>
      <c r="C453" s="517"/>
      <c r="D453" s="755"/>
      <c r="E453" s="755"/>
      <c r="F453" s="309" t="str">
        <f t="shared" si="6"/>
        <v/>
      </c>
    </row>
    <row r="454" spans="1:6">
      <c r="A454" s="512"/>
      <c r="B454" s="492"/>
      <c r="C454" s="517"/>
      <c r="D454" s="755"/>
      <c r="E454" s="755"/>
      <c r="F454" s="309" t="str">
        <f t="shared" si="6"/>
        <v/>
      </c>
    </row>
    <row r="455" spans="1:6">
      <c r="A455" s="512"/>
      <c r="B455" s="492"/>
      <c r="C455" s="517"/>
      <c r="D455" s="755"/>
      <c r="E455" s="755"/>
      <c r="F455" s="309" t="str">
        <f t="shared" ref="F455:F518" si="7">IF($D455&lt;&gt;"",MID($D455,1,FIND(":",$D455)-1),IF($E455&lt;&gt;"",$E455,"")) &amp; ""</f>
        <v/>
      </c>
    </row>
    <row r="456" spans="1:6">
      <c r="A456" s="512"/>
      <c r="B456" s="492"/>
      <c r="C456" s="517"/>
      <c r="D456" s="755"/>
      <c r="E456" s="755"/>
      <c r="F456" s="309" t="str">
        <f t="shared" si="7"/>
        <v/>
      </c>
    </row>
    <row r="457" spans="1:6">
      <c r="A457" s="512"/>
      <c r="B457" s="492"/>
      <c r="C457" s="517"/>
      <c r="D457" s="755"/>
      <c r="E457" s="755"/>
      <c r="F457" s="309" t="str">
        <f t="shared" si="7"/>
        <v/>
      </c>
    </row>
    <row r="458" spans="1:6">
      <c r="A458" s="512"/>
      <c r="B458" s="492"/>
      <c r="C458" s="517"/>
      <c r="D458" s="755"/>
      <c r="E458" s="755"/>
      <c r="F458" s="309" t="str">
        <f t="shared" si="7"/>
        <v/>
      </c>
    </row>
    <row r="459" spans="1:6">
      <c r="A459" s="512"/>
      <c r="B459" s="492"/>
      <c r="C459" s="517"/>
      <c r="D459" s="755"/>
      <c r="E459" s="755"/>
      <c r="F459" s="309" t="str">
        <f t="shared" si="7"/>
        <v/>
      </c>
    </row>
    <row r="460" spans="1:6">
      <c r="A460" s="512"/>
      <c r="B460" s="492"/>
      <c r="C460" s="517"/>
      <c r="D460" s="755"/>
      <c r="E460" s="755"/>
      <c r="F460" s="309" t="str">
        <f t="shared" si="7"/>
        <v/>
      </c>
    </row>
    <row r="461" spans="1:6">
      <c r="A461" s="512"/>
      <c r="B461" s="492"/>
      <c r="C461" s="517"/>
      <c r="D461" s="755"/>
      <c r="E461" s="755"/>
      <c r="F461" s="309" t="str">
        <f t="shared" si="7"/>
        <v/>
      </c>
    </row>
    <row r="462" spans="1:6">
      <c r="A462" s="512"/>
      <c r="B462" s="492"/>
      <c r="C462" s="517"/>
      <c r="D462" s="755"/>
      <c r="E462" s="755"/>
      <c r="F462" s="309" t="str">
        <f t="shared" si="7"/>
        <v/>
      </c>
    </row>
    <row r="463" spans="1:6">
      <c r="A463" s="512"/>
      <c r="B463" s="492"/>
      <c r="C463" s="517"/>
      <c r="D463" s="755"/>
      <c r="E463" s="755"/>
      <c r="F463" s="309" t="str">
        <f t="shared" si="7"/>
        <v/>
      </c>
    </row>
    <row r="464" spans="1:6">
      <c r="A464" s="512"/>
      <c r="B464" s="492"/>
      <c r="C464" s="517"/>
      <c r="D464" s="755"/>
      <c r="E464" s="755"/>
      <c r="F464" s="309" t="str">
        <f t="shared" si="7"/>
        <v/>
      </c>
    </row>
    <row r="465" spans="1:6">
      <c r="A465" s="512"/>
      <c r="B465" s="492"/>
      <c r="C465" s="517"/>
      <c r="D465" s="755"/>
      <c r="E465" s="755"/>
      <c r="F465" s="309" t="str">
        <f t="shared" si="7"/>
        <v/>
      </c>
    </row>
    <row r="466" spans="1:6">
      <c r="A466" s="512"/>
      <c r="B466" s="492"/>
      <c r="C466" s="517"/>
      <c r="D466" s="755"/>
      <c r="E466" s="755"/>
      <c r="F466" s="309" t="str">
        <f t="shared" si="7"/>
        <v/>
      </c>
    </row>
    <row r="467" spans="1:6">
      <c r="A467" s="512"/>
      <c r="B467" s="492"/>
      <c r="C467" s="517"/>
      <c r="D467" s="755"/>
      <c r="E467" s="755"/>
      <c r="F467" s="309" t="str">
        <f t="shared" si="7"/>
        <v/>
      </c>
    </row>
    <row r="468" spans="1:6">
      <c r="A468" s="512"/>
      <c r="B468" s="492"/>
      <c r="C468" s="517"/>
      <c r="D468" s="755"/>
      <c r="E468" s="755"/>
      <c r="F468" s="309" t="str">
        <f t="shared" si="7"/>
        <v/>
      </c>
    </row>
    <row r="469" spans="1:6">
      <c r="A469" s="512"/>
      <c r="B469" s="492"/>
      <c r="C469" s="517"/>
      <c r="D469" s="755"/>
      <c r="E469" s="755"/>
      <c r="F469" s="309" t="str">
        <f t="shared" si="7"/>
        <v/>
      </c>
    </row>
    <row r="470" spans="1:6">
      <c r="A470" s="512"/>
      <c r="B470" s="492"/>
      <c r="C470" s="517"/>
      <c r="D470" s="755"/>
      <c r="E470" s="755"/>
      <c r="F470" s="309" t="str">
        <f t="shared" si="7"/>
        <v/>
      </c>
    </row>
    <row r="471" spans="1:6">
      <c r="A471" s="512"/>
      <c r="B471" s="492"/>
      <c r="C471" s="517"/>
      <c r="D471" s="755"/>
      <c r="E471" s="755"/>
      <c r="F471" s="309" t="str">
        <f t="shared" si="7"/>
        <v/>
      </c>
    </row>
    <row r="472" spans="1:6">
      <c r="A472" s="512"/>
      <c r="B472" s="492"/>
      <c r="C472" s="517"/>
      <c r="D472" s="755"/>
      <c r="E472" s="755"/>
      <c r="F472" s="309" t="str">
        <f t="shared" si="7"/>
        <v/>
      </c>
    </row>
    <row r="473" spans="1:6">
      <c r="A473" s="512"/>
      <c r="B473" s="492"/>
      <c r="C473" s="517"/>
      <c r="D473" s="755"/>
      <c r="E473" s="755"/>
      <c r="F473" s="309" t="str">
        <f t="shared" si="7"/>
        <v/>
      </c>
    </row>
    <row r="474" spans="1:6">
      <c r="A474" s="512"/>
      <c r="B474" s="492"/>
      <c r="C474" s="517"/>
      <c r="D474" s="755"/>
      <c r="E474" s="755"/>
      <c r="F474" s="309" t="str">
        <f t="shared" si="7"/>
        <v/>
      </c>
    </row>
    <row r="475" spans="1:6">
      <c r="A475" s="512"/>
      <c r="B475" s="492"/>
      <c r="C475" s="517"/>
      <c r="D475" s="755"/>
      <c r="E475" s="755"/>
      <c r="F475" s="309" t="str">
        <f t="shared" si="7"/>
        <v/>
      </c>
    </row>
    <row r="476" spans="1:6">
      <c r="A476" s="512"/>
      <c r="B476" s="494"/>
      <c r="C476" s="517"/>
      <c r="D476" s="755"/>
      <c r="E476" s="755"/>
      <c r="F476" s="309" t="str">
        <f t="shared" si="7"/>
        <v/>
      </c>
    </row>
    <row r="477" spans="1:6">
      <c r="A477" s="512"/>
      <c r="B477" s="494"/>
      <c r="C477" s="517"/>
      <c r="D477" s="755"/>
      <c r="E477" s="755"/>
      <c r="F477" s="309" t="str">
        <f t="shared" si="7"/>
        <v/>
      </c>
    </row>
    <row r="478" spans="1:6">
      <c r="A478" s="512"/>
      <c r="B478" s="492"/>
      <c r="C478" s="517"/>
      <c r="D478" s="755"/>
      <c r="E478" s="755"/>
      <c r="F478" s="309" t="str">
        <f t="shared" si="7"/>
        <v/>
      </c>
    </row>
    <row r="479" spans="1:6">
      <c r="A479" s="512"/>
      <c r="B479" s="492"/>
      <c r="C479" s="517"/>
      <c r="D479" s="755"/>
      <c r="E479" s="755"/>
      <c r="F479" s="309" t="str">
        <f t="shared" si="7"/>
        <v/>
      </c>
    </row>
    <row r="480" spans="1:6">
      <c r="A480" s="512"/>
      <c r="B480" s="492"/>
      <c r="C480" s="517"/>
      <c r="D480" s="755"/>
      <c r="E480" s="755"/>
      <c r="F480" s="309" t="str">
        <f t="shared" si="7"/>
        <v/>
      </c>
    </row>
    <row r="481" spans="1:6">
      <c r="A481" s="512"/>
      <c r="B481" s="492"/>
      <c r="C481" s="517"/>
      <c r="D481" s="755"/>
      <c r="E481" s="755"/>
      <c r="F481" s="309" t="str">
        <f t="shared" si="7"/>
        <v/>
      </c>
    </row>
    <row r="482" spans="1:6">
      <c r="A482" s="512"/>
      <c r="B482" s="492"/>
      <c r="C482" s="517"/>
      <c r="D482" s="755"/>
      <c r="E482" s="755"/>
      <c r="F482" s="309" t="str">
        <f t="shared" si="7"/>
        <v/>
      </c>
    </row>
    <row r="483" spans="1:6">
      <c r="A483" s="512"/>
      <c r="B483" s="492"/>
      <c r="C483" s="517"/>
      <c r="D483" s="755"/>
      <c r="E483" s="755"/>
      <c r="F483" s="309" t="str">
        <f t="shared" si="7"/>
        <v/>
      </c>
    </row>
    <row r="484" spans="1:6">
      <c r="A484" s="512"/>
      <c r="B484" s="492"/>
      <c r="C484" s="517"/>
      <c r="D484" s="755"/>
      <c r="E484" s="755"/>
      <c r="F484" s="309" t="str">
        <f t="shared" si="7"/>
        <v/>
      </c>
    </row>
    <row r="485" spans="1:6">
      <c r="A485" s="512"/>
      <c r="B485" s="492"/>
      <c r="C485" s="517"/>
      <c r="D485" s="755"/>
      <c r="E485" s="755"/>
      <c r="F485" s="309" t="str">
        <f t="shared" si="7"/>
        <v/>
      </c>
    </row>
    <row r="486" spans="1:6">
      <c r="A486" s="512"/>
      <c r="B486" s="492"/>
      <c r="C486" s="517"/>
      <c r="D486" s="755"/>
      <c r="E486" s="755"/>
      <c r="F486" s="309" t="str">
        <f t="shared" si="7"/>
        <v/>
      </c>
    </row>
    <row r="487" spans="1:6">
      <c r="A487" s="512"/>
      <c r="B487" s="492"/>
      <c r="C487" s="517"/>
      <c r="D487" s="755"/>
      <c r="E487" s="755"/>
      <c r="F487" s="309" t="str">
        <f t="shared" si="7"/>
        <v/>
      </c>
    </row>
    <row r="488" spans="1:6">
      <c r="A488" s="512"/>
      <c r="B488" s="492"/>
      <c r="C488" s="517"/>
      <c r="D488" s="755"/>
      <c r="E488" s="755"/>
      <c r="F488" s="309" t="str">
        <f t="shared" si="7"/>
        <v/>
      </c>
    </row>
    <row r="489" spans="1:6">
      <c r="A489" s="512"/>
      <c r="B489" s="492"/>
      <c r="C489" s="517"/>
      <c r="D489" s="755"/>
      <c r="E489" s="755"/>
      <c r="F489" s="309" t="str">
        <f t="shared" si="7"/>
        <v/>
      </c>
    </row>
    <row r="490" spans="1:6">
      <c r="A490" s="512"/>
      <c r="B490" s="492"/>
      <c r="C490" s="517"/>
      <c r="D490" s="755"/>
      <c r="E490" s="755"/>
      <c r="F490" s="309" t="str">
        <f t="shared" si="7"/>
        <v/>
      </c>
    </row>
    <row r="491" spans="1:6">
      <c r="A491" s="512"/>
      <c r="B491" s="492"/>
      <c r="C491" s="517"/>
      <c r="D491" s="755"/>
      <c r="E491" s="755"/>
      <c r="F491" s="309" t="str">
        <f t="shared" si="7"/>
        <v/>
      </c>
    </row>
    <row r="492" spans="1:6">
      <c r="A492" s="512"/>
      <c r="B492" s="492"/>
      <c r="C492" s="517"/>
      <c r="D492" s="755"/>
      <c r="E492" s="755"/>
      <c r="F492" s="309" t="str">
        <f t="shared" si="7"/>
        <v/>
      </c>
    </row>
    <row r="493" spans="1:6">
      <c r="A493" s="512"/>
      <c r="B493" s="492"/>
      <c r="C493" s="517"/>
      <c r="D493" s="755"/>
      <c r="E493" s="755"/>
      <c r="F493" s="309" t="str">
        <f t="shared" si="7"/>
        <v/>
      </c>
    </row>
    <row r="494" spans="1:6">
      <c r="A494" s="512"/>
      <c r="B494" s="492"/>
      <c r="C494" s="517"/>
      <c r="D494" s="755"/>
      <c r="E494" s="755"/>
      <c r="F494" s="309" t="str">
        <f t="shared" si="7"/>
        <v/>
      </c>
    </row>
    <row r="495" spans="1:6">
      <c r="A495" s="512"/>
      <c r="B495" s="492"/>
      <c r="C495" s="517"/>
      <c r="D495" s="755"/>
      <c r="E495" s="755"/>
      <c r="F495" s="309" t="str">
        <f t="shared" si="7"/>
        <v/>
      </c>
    </row>
    <row r="496" spans="1:6">
      <c r="A496" s="512"/>
      <c r="B496" s="492"/>
      <c r="C496" s="517"/>
      <c r="D496" s="755"/>
      <c r="E496" s="755"/>
      <c r="F496" s="309" t="str">
        <f t="shared" si="7"/>
        <v/>
      </c>
    </row>
    <row r="497" spans="1:6">
      <c r="A497" s="512"/>
      <c r="B497" s="492"/>
      <c r="C497" s="517"/>
      <c r="D497" s="755"/>
      <c r="E497" s="755"/>
      <c r="F497" s="309" t="str">
        <f t="shared" si="7"/>
        <v/>
      </c>
    </row>
    <row r="498" spans="1:6">
      <c r="A498" s="512"/>
      <c r="B498" s="492"/>
      <c r="C498" s="517"/>
      <c r="D498" s="755"/>
      <c r="E498" s="755"/>
      <c r="F498" s="309" t="str">
        <f t="shared" si="7"/>
        <v/>
      </c>
    </row>
    <row r="499" spans="1:6">
      <c r="A499" s="512"/>
      <c r="B499" s="492"/>
      <c r="C499" s="517"/>
      <c r="D499" s="755"/>
      <c r="E499" s="755"/>
      <c r="F499" s="309" t="str">
        <f t="shared" si="7"/>
        <v/>
      </c>
    </row>
    <row r="500" spans="1:6">
      <c r="A500" s="512"/>
      <c r="B500" s="492"/>
      <c r="C500" s="517"/>
      <c r="D500" s="755"/>
      <c r="E500" s="755"/>
      <c r="F500" s="309" t="str">
        <f t="shared" si="7"/>
        <v/>
      </c>
    </row>
    <row r="501" spans="1:6">
      <c r="A501" s="512"/>
      <c r="B501" s="492"/>
      <c r="C501" s="517"/>
      <c r="D501" s="755"/>
      <c r="E501" s="755"/>
      <c r="F501" s="309" t="str">
        <f t="shared" si="7"/>
        <v/>
      </c>
    </row>
    <row r="502" spans="1:6">
      <c r="A502" s="512"/>
      <c r="B502" s="492"/>
      <c r="C502" s="517"/>
      <c r="D502" s="755"/>
      <c r="E502" s="755"/>
      <c r="F502" s="309" t="str">
        <f t="shared" si="7"/>
        <v/>
      </c>
    </row>
    <row r="503" spans="1:6">
      <c r="A503" s="512"/>
      <c r="B503" s="492"/>
      <c r="C503" s="517"/>
      <c r="D503" s="755"/>
      <c r="E503" s="755"/>
      <c r="F503" s="309" t="str">
        <f t="shared" si="7"/>
        <v/>
      </c>
    </row>
    <row r="504" spans="1:6">
      <c r="A504" s="512"/>
      <c r="B504" s="492"/>
      <c r="C504" s="517"/>
      <c r="D504" s="755"/>
      <c r="E504" s="755"/>
      <c r="F504" s="309" t="str">
        <f t="shared" si="7"/>
        <v/>
      </c>
    </row>
    <row r="505" spans="1:6">
      <c r="A505" s="512"/>
      <c r="B505" s="492"/>
      <c r="C505" s="517"/>
      <c r="D505" s="755"/>
      <c r="E505" s="755"/>
      <c r="F505" s="309" t="str">
        <f t="shared" si="7"/>
        <v/>
      </c>
    </row>
    <row r="506" spans="1:6">
      <c r="A506" s="512"/>
      <c r="B506" s="492"/>
      <c r="C506" s="517"/>
      <c r="D506" s="755"/>
      <c r="E506" s="755"/>
      <c r="F506" s="309" t="str">
        <f t="shared" si="7"/>
        <v/>
      </c>
    </row>
    <row r="507" spans="1:6">
      <c r="A507" s="512"/>
      <c r="B507" s="492"/>
      <c r="C507" s="517"/>
      <c r="D507" s="755"/>
      <c r="E507" s="755"/>
      <c r="F507" s="309" t="str">
        <f t="shared" si="7"/>
        <v/>
      </c>
    </row>
    <row r="508" spans="1:6">
      <c r="A508" s="512"/>
      <c r="B508" s="492"/>
      <c r="C508" s="517"/>
      <c r="D508" s="755"/>
      <c r="E508" s="755"/>
      <c r="F508" s="309" t="str">
        <f t="shared" si="7"/>
        <v/>
      </c>
    </row>
    <row r="509" spans="1:6">
      <c r="A509" s="512"/>
      <c r="B509" s="492"/>
      <c r="C509" s="517"/>
      <c r="D509" s="755"/>
      <c r="E509" s="755"/>
      <c r="F509" s="309" t="str">
        <f t="shared" si="7"/>
        <v/>
      </c>
    </row>
    <row r="510" spans="1:6">
      <c r="A510" s="512"/>
      <c r="B510" s="492"/>
      <c r="C510" s="517"/>
      <c r="D510" s="755"/>
      <c r="E510" s="755"/>
      <c r="F510" s="309" t="str">
        <f t="shared" si="7"/>
        <v/>
      </c>
    </row>
    <row r="511" spans="1:6">
      <c r="A511" s="512"/>
      <c r="B511" s="492"/>
      <c r="C511" s="517"/>
      <c r="D511" s="755"/>
      <c r="E511" s="755"/>
      <c r="F511" s="309" t="str">
        <f t="shared" si="7"/>
        <v/>
      </c>
    </row>
    <row r="512" spans="1:6">
      <c r="A512" s="512"/>
      <c r="B512" s="492"/>
      <c r="C512" s="517"/>
      <c r="D512" s="755"/>
      <c r="E512" s="755"/>
      <c r="F512" s="309" t="str">
        <f t="shared" si="7"/>
        <v/>
      </c>
    </row>
    <row r="513" spans="1:6">
      <c r="A513" s="512"/>
      <c r="B513" s="492"/>
      <c r="C513" s="517"/>
      <c r="D513" s="755"/>
      <c r="E513" s="755"/>
      <c r="F513" s="309" t="str">
        <f t="shared" si="7"/>
        <v/>
      </c>
    </row>
    <row r="514" spans="1:6">
      <c r="A514" s="512"/>
      <c r="B514" s="492"/>
      <c r="C514" s="517"/>
      <c r="D514" s="755"/>
      <c r="E514" s="755"/>
      <c r="F514" s="309" t="str">
        <f t="shared" si="7"/>
        <v/>
      </c>
    </row>
    <row r="515" spans="1:6">
      <c r="A515" s="512"/>
      <c r="B515" s="492"/>
      <c r="C515" s="517"/>
      <c r="D515" s="755"/>
      <c r="E515" s="755"/>
      <c r="F515" s="309" t="str">
        <f t="shared" si="7"/>
        <v/>
      </c>
    </row>
    <row r="516" spans="1:6">
      <c r="A516" s="512"/>
      <c r="B516" s="494"/>
      <c r="C516" s="517"/>
      <c r="D516" s="755"/>
      <c r="E516" s="755"/>
      <c r="F516" s="309" t="str">
        <f t="shared" si="7"/>
        <v/>
      </c>
    </row>
    <row r="517" spans="1:6">
      <c r="A517" s="512"/>
      <c r="B517" s="494"/>
      <c r="C517" s="517"/>
      <c r="D517" s="755"/>
      <c r="E517" s="755"/>
      <c r="F517" s="309" t="str">
        <f t="shared" si="7"/>
        <v/>
      </c>
    </row>
    <row r="518" spans="1:6">
      <c r="A518" s="512"/>
      <c r="B518" s="494"/>
      <c r="C518" s="517"/>
      <c r="D518" s="755"/>
      <c r="E518" s="755"/>
      <c r="F518" s="309" t="str">
        <f t="shared" si="7"/>
        <v/>
      </c>
    </row>
    <row r="519" spans="1:6">
      <c r="A519" s="512"/>
      <c r="B519" s="494"/>
      <c r="C519" s="517"/>
      <c r="D519" s="755"/>
      <c r="E519" s="755"/>
      <c r="F519" s="309" t="str">
        <f t="shared" ref="F519:F582" si="8">IF($D519&lt;&gt;"",MID($D519,1,FIND(":",$D519)-1),IF($E519&lt;&gt;"",$E519,"")) &amp; ""</f>
        <v/>
      </c>
    </row>
    <row r="520" spans="1:6">
      <c r="A520" s="512"/>
      <c r="B520" s="494"/>
      <c r="C520" s="517"/>
      <c r="D520" s="755"/>
      <c r="E520" s="755"/>
      <c r="F520" s="309" t="str">
        <f t="shared" si="8"/>
        <v/>
      </c>
    </row>
    <row r="521" spans="1:6">
      <c r="A521" s="512"/>
      <c r="B521" s="494"/>
      <c r="C521" s="517"/>
      <c r="D521" s="755"/>
      <c r="E521" s="755"/>
      <c r="F521" s="309" t="str">
        <f t="shared" si="8"/>
        <v/>
      </c>
    </row>
    <row r="522" spans="1:6">
      <c r="A522" s="512"/>
      <c r="B522" s="494"/>
      <c r="C522" s="517"/>
      <c r="D522" s="755"/>
      <c r="E522" s="755"/>
      <c r="F522" s="309" t="str">
        <f t="shared" si="8"/>
        <v/>
      </c>
    </row>
    <row r="523" spans="1:6">
      <c r="A523" s="512"/>
      <c r="B523" s="494"/>
      <c r="C523" s="517"/>
      <c r="D523" s="755"/>
      <c r="E523" s="755"/>
      <c r="F523" s="309" t="str">
        <f t="shared" si="8"/>
        <v/>
      </c>
    </row>
    <row r="524" spans="1:6">
      <c r="A524" s="512"/>
      <c r="B524" s="494"/>
      <c r="C524" s="517"/>
      <c r="D524" s="755"/>
      <c r="E524" s="755"/>
      <c r="F524" s="309" t="str">
        <f t="shared" si="8"/>
        <v/>
      </c>
    </row>
    <row r="525" spans="1:6">
      <c r="A525" s="512"/>
      <c r="B525" s="496"/>
      <c r="C525" s="517"/>
      <c r="D525" s="755"/>
      <c r="E525" s="755"/>
      <c r="F525" s="309" t="str">
        <f t="shared" si="8"/>
        <v/>
      </c>
    </row>
    <row r="526" spans="1:6">
      <c r="A526" s="512"/>
      <c r="B526" s="494"/>
      <c r="C526" s="517"/>
      <c r="D526" s="755"/>
      <c r="E526" s="755"/>
      <c r="F526" s="309" t="str">
        <f t="shared" si="8"/>
        <v/>
      </c>
    </row>
    <row r="527" spans="1:6">
      <c r="A527" s="512"/>
      <c r="B527" s="494"/>
      <c r="C527" s="517"/>
      <c r="D527" s="755"/>
      <c r="E527" s="755"/>
      <c r="F527" s="309" t="str">
        <f t="shared" si="8"/>
        <v/>
      </c>
    </row>
    <row r="528" spans="1:6">
      <c r="A528" s="512"/>
      <c r="B528" s="494"/>
      <c r="C528" s="517"/>
      <c r="D528" s="755"/>
      <c r="E528" s="755"/>
      <c r="F528" s="309" t="str">
        <f t="shared" si="8"/>
        <v/>
      </c>
    </row>
    <row r="529" spans="1:6">
      <c r="A529" s="512"/>
      <c r="B529" s="494"/>
      <c r="C529" s="517"/>
      <c r="D529" s="755"/>
      <c r="E529" s="755"/>
      <c r="F529" s="309" t="str">
        <f t="shared" si="8"/>
        <v/>
      </c>
    </row>
    <row r="530" spans="1:6">
      <c r="A530" s="512"/>
      <c r="B530" s="494"/>
      <c r="C530" s="516"/>
      <c r="D530" s="755"/>
      <c r="E530" s="755"/>
      <c r="F530" s="309" t="str">
        <f t="shared" si="8"/>
        <v/>
      </c>
    </row>
    <row r="531" spans="1:6">
      <c r="A531" s="512"/>
      <c r="B531" s="494"/>
      <c r="C531" s="517"/>
      <c r="D531" s="755"/>
      <c r="E531" s="755"/>
      <c r="F531" s="309" t="str">
        <f t="shared" si="8"/>
        <v/>
      </c>
    </row>
    <row r="532" spans="1:6">
      <c r="A532" s="512"/>
      <c r="B532" s="494"/>
      <c r="C532" s="757"/>
      <c r="D532" s="755"/>
      <c r="E532" s="755"/>
      <c r="F532" s="309" t="str">
        <f t="shared" si="8"/>
        <v/>
      </c>
    </row>
    <row r="533" spans="1:6">
      <c r="A533" s="512"/>
      <c r="B533" s="494"/>
      <c r="C533" s="517"/>
      <c r="D533" s="755"/>
      <c r="E533" s="755"/>
      <c r="F533" s="309" t="str">
        <f t="shared" si="8"/>
        <v/>
      </c>
    </row>
    <row r="534" spans="1:6">
      <c r="A534" s="512"/>
      <c r="B534" s="494"/>
      <c r="C534" s="517"/>
      <c r="D534" s="755"/>
      <c r="E534" s="755"/>
      <c r="F534" s="309" t="str">
        <f t="shared" si="8"/>
        <v/>
      </c>
    </row>
    <row r="535" spans="1:6">
      <c r="A535" s="512"/>
      <c r="B535" s="494"/>
      <c r="C535" s="517"/>
      <c r="D535" s="755"/>
      <c r="E535" s="755"/>
      <c r="F535" s="309" t="str">
        <f t="shared" si="8"/>
        <v/>
      </c>
    </row>
    <row r="536" spans="1:6">
      <c r="A536" s="512"/>
      <c r="B536" s="494"/>
      <c r="C536" s="517"/>
      <c r="D536" s="755"/>
      <c r="E536" s="755"/>
      <c r="F536" s="309" t="str">
        <f t="shared" si="8"/>
        <v/>
      </c>
    </row>
    <row r="537" spans="1:6">
      <c r="A537" s="512"/>
      <c r="B537" s="494"/>
      <c r="C537" s="517"/>
      <c r="D537" s="755"/>
      <c r="E537" s="755"/>
      <c r="F537" s="309" t="str">
        <f t="shared" si="8"/>
        <v/>
      </c>
    </row>
    <row r="538" spans="1:6">
      <c r="A538" s="512"/>
      <c r="B538" s="494"/>
      <c r="C538" s="517"/>
      <c r="D538" s="755"/>
      <c r="E538" s="755"/>
      <c r="F538" s="309" t="str">
        <f t="shared" si="8"/>
        <v/>
      </c>
    </row>
    <row r="539" spans="1:6">
      <c r="A539" s="512"/>
      <c r="B539" s="494"/>
      <c r="C539" s="517"/>
      <c r="D539" s="755"/>
      <c r="E539" s="755"/>
      <c r="F539" s="309" t="str">
        <f t="shared" si="8"/>
        <v/>
      </c>
    </row>
    <row r="540" spans="1:6">
      <c r="A540" s="512"/>
      <c r="B540" s="494"/>
      <c r="C540" s="517"/>
      <c r="D540" s="755"/>
      <c r="E540" s="755"/>
      <c r="F540" s="309" t="str">
        <f t="shared" si="8"/>
        <v/>
      </c>
    </row>
    <row r="541" spans="1:6">
      <c r="A541" s="512"/>
      <c r="B541" s="494"/>
      <c r="C541" s="517"/>
      <c r="D541" s="755"/>
      <c r="E541" s="755"/>
      <c r="F541" s="309" t="str">
        <f t="shared" si="8"/>
        <v/>
      </c>
    </row>
    <row r="542" spans="1:6">
      <c r="A542" s="512"/>
      <c r="B542" s="494"/>
      <c r="C542" s="517"/>
      <c r="D542" s="755"/>
      <c r="E542" s="755"/>
      <c r="F542" s="309" t="str">
        <f t="shared" si="8"/>
        <v/>
      </c>
    </row>
    <row r="543" spans="1:6">
      <c r="A543" s="512"/>
      <c r="B543" s="494"/>
      <c r="C543" s="517"/>
      <c r="D543" s="755"/>
      <c r="E543" s="755"/>
      <c r="F543" s="309" t="str">
        <f t="shared" si="8"/>
        <v/>
      </c>
    </row>
    <row r="544" spans="1:6">
      <c r="A544" s="512"/>
      <c r="B544" s="494"/>
      <c r="C544" s="516"/>
      <c r="D544" s="755"/>
      <c r="E544" s="755"/>
      <c r="F544" s="309" t="str">
        <f t="shared" si="8"/>
        <v/>
      </c>
    </row>
    <row r="545" spans="1:6">
      <c r="A545" s="512"/>
      <c r="B545" s="494"/>
      <c r="C545" s="517"/>
      <c r="D545" s="755"/>
      <c r="E545" s="755"/>
      <c r="F545" s="309" t="str">
        <f t="shared" si="8"/>
        <v/>
      </c>
    </row>
    <row r="546" spans="1:6">
      <c r="A546" s="512"/>
      <c r="B546" s="494"/>
      <c r="C546" s="517"/>
      <c r="D546" s="755"/>
      <c r="E546" s="755"/>
      <c r="F546" s="309" t="str">
        <f t="shared" si="8"/>
        <v/>
      </c>
    </row>
    <row r="547" spans="1:6">
      <c r="A547" s="512"/>
      <c r="B547" s="494"/>
      <c r="C547" s="517"/>
      <c r="D547" s="755"/>
      <c r="E547" s="755"/>
      <c r="F547" s="309" t="str">
        <f t="shared" si="8"/>
        <v/>
      </c>
    </row>
    <row r="548" spans="1:6">
      <c r="A548" s="512"/>
      <c r="B548" s="494"/>
      <c r="C548" s="517"/>
      <c r="D548" s="755"/>
      <c r="E548" s="755"/>
      <c r="F548" s="309" t="str">
        <f t="shared" si="8"/>
        <v/>
      </c>
    </row>
    <row r="549" spans="1:6">
      <c r="A549" s="512"/>
      <c r="B549" s="494"/>
      <c r="C549" s="517"/>
      <c r="D549" s="755"/>
      <c r="E549" s="755"/>
      <c r="F549" s="309" t="str">
        <f t="shared" si="8"/>
        <v/>
      </c>
    </row>
    <row r="550" spans="1:6">
      <c r="A550" s="512"/>
      <c r="B550" s="494"/>
      <c r="C550" s="517"/>
      <c r="D550" s="755"/>
      <c r="E550" s="755"/>
      <c r="F550" s="309" t="str">
        <f t="shared" si="8"/>
        <v/>
      </c>
    </row>
    <row r="551" spans="1:6">
      <c r="A551" s="512"/>
      <c r="B551" s="494"/>
      <c r="C551" s="517"/>
      <c r="D551" s="755"/>
      <c r="E551" s="755"/>
      <c r="F551" s="309" t="str">
        <f t="shared" si="8"/>
        <v/>
      </c>
    </row>
    <row r="552" spans="1:6">
      <c r="A552" s="512"/>
      <c r="B552" s="494"/>
      <c r="C552" s="517"/>
      <c r="D552" s="755"/>
      <c r="E552" s="755"/>
      <c r="F552" s="309" t="str">
        <f t="shared" si="8"/>
        <v/>
      </c>
    </row>
    <row r="553" spans="1:6">
      <c r="A553" s="512"/>
      <c r="B553" s="494"/>
      <c r="C553" s="517"/>
      <c r="D553" s="755"/>
      <c r="E553" s="755"/>
      <c r="F553" s="309" t="str">
        <f t="shared" si="8"/>
        <v/>
      </c>
    </row>
    <row r="554" spans="1:6">
      <c r="A554" s="512"/>
      <c r="B554" s="494"/>
      <c r="C554" s="517"/>
      <c r="D554" s="755"/>
      <c r="E554" s="755"/>
      <c r="F554" s="309" t="str">
        <f t="shared" si="8"/>
        <v/>
      </c>
    </row>
    <row r="555" spans="1:6">
      <c r="A555" s="512"/>
      <c r="B555" s="494"/>
      <c r="C555" s="517"/>
      <c r="D555" s="755"/>
      <c r="E555" s="755"/>
      <c r="F555" s="309" t="str">
        <f t="shared" si="8"/>
        <v/>
      </c>
    </row>
    <row r="556" spans="1:6">
      <c r="A556" s="512"/>
      <c r="B556" s="494"/>
      <c r="C556" s="517"/>
      <c r="D556" s="755"/>
      <c r="E556" s="755"/>
      <c r="F556" s="309" t="str">
        <f t="shared" si="8"/>
        <v/>
      </c>
    </row>
    <row r="557" spans="1:6">
      <c r="A557" s="512"/>
      <c r="B557" s="497"/>
      <c r="C557" s="516"/>
      <c r="D557" s="755"/>
      <c r="E557" s="755"/>
      <c r="F557" s="309" t="str">
        <f t="shared" si="8"/>
        <v/>
      </c>
    </row>
    <row r="558" spans="1:6">
      <c r="A558" s="512"/>
      <c r="B558" s="494"/>
      <c r="C558" s="516"/>
      <c r="D558" s="755"/>
      <c r="E558" s="755"/>
      <c r="F558" s="309" t="str">
        <f t="shared" si="8"/>
        <v/>
      </c>
    </row>
    <row r="559" spans="1:6">
      <c r="A559" s="512"/>
      <c r="B559" s="494"/>
      <c r="C559" s="516"/>
      <c r="D559" s="755"/>
      <c r="E559" s="755"/>
      <c r="F559" s="309" t="str">
        <f t="shared" si="8"/>
        <v/>
      </c>
    </row>
    <row r="560" spans="1:6">
      <c r="A560" s="512"/>
      <c r="B560" s="494"/>
      <c r="C560" s="517"/>
      <c r="D560" s="755"/>
      <c r="E560" s="755"/>
      <c r="F560" s="309" t="str">
        <f t="shared" si="8"/>
        <v/>
      </c>
    </row>
    <row r="561" spans="1:6">
      <c r="A561" s="512"/>
      <c r="B561" s="494"/>
      <c r="C561" s="517"/>
      <c r="D561" s="755"/>
      <c r="E561" s="755"/>
      <c r="F561" s="309" t="str">
        <f t="shared" si="8"/>
        <v/>
      </c>
    </row>
    <row r="562" spans="1:6">
      <c r="A562" s="512"/>
      <c r="B562" s="494"/>
      <c r="C562" s="517"/>
      <c r="D562" s="755"/>
      <c r="E562" s="755"/>
      <c r="F562" s="309" t="str">
        <f t="shared" si="8"/>
        <v/>
      </c>
    </row>
    <row r="563" spans="1:6">
      <c r="A563" s="512"/>
      <c r="B563" s="494"/>
      <c r="C563" s="517"/>
      <c r="D563" s="755"/>
      <c r="E563" s="755"/>
      <c r="F563" s="309" t="str">
        <f t="shared" si="8"/>
        <v/>
      </c>
    </row>
    <row r="564" spans="1:6">
      <c r="A564" s="512"/>
      <c r="B564" s="494"/>
      <c r="C564" s="516"/>
      <c r="D564" s="755"/>
      <c r="E564" s="755"/>
      <c r="F564" s="309" t="str">
        <f t="shared" si="8"/>
        <v/>
      </c>
    </row>
    <row r="565" spans="1:6">
      <c r="A565" s="512"/>
      <c r="B565" s="494"/>
      <c r="C565" s="759"/>
      <c r="D565" s="755"/>
      <c r="E565" s="755"/>
      <c r="F565" s="309" t="str">
        <f t="shared" si="8"/>
        <v/>
      </c>
    </row>
    <row r="566" spans="1:6">
      <c r="A566" s="512"/>
      <c r="B566" s="494"/>
      <c r="C566" s="517"/>
      <c r="D566" s="755"/>
      <c r="E566" s="755"/>
      <c r="F566" s="309" t="str">
        <f t="shared" si="8"/>
        <v/>
      </c>
    </row>
    <row r="567" spans="1:6">
      <c r="A567" s="512"/>
      <c r="B567" s="494"/>
      <c r="C567" s="517"/>
      <c r="D567" s="755"/>
      <c r="E567" s="755"/>
      <c r="F567" s="309" t="str">
        <f t="shared" si="8"/>
        <v/>
      </c>
    </row>
    <row r="568" spans="1:6">
      <c r="A568" s="512"/>
      <c r="B568" s="494"/>
      <c r="C568" s="517"/>
      <c r="D568" s="755"/>
      <c r="E568" s="755"/>
      <c r="F568" s="309" t="str">
        <f t="shared" si="8"/>
        <v/>
      </c>
    </row>
    <row r="569" spans="1:6">
      <c r="A569" s="512"/>
      <c r="B569" s="494"/>
      <c r="C569" s="517"/>
      <c r="D569" s="755"/>
      <c r="E569" s="755"/>
      <c r="F569" s="309" t="str">
        <f t="shared" si="8"/>
        <v/>
      </c>
    </row>
    <row r="570" spans="1:6">
      <c r="A570" s="512"/>
      <c r="B570" s="494"/>
      <c r="C570" s="517"/>
      <c r="D570" s="755"/>
      <c r="E570" s="755"/>
      <c r="F570" s="309" t="str">
        <f t="shared" si="8"/>
        <v/>
      </c>
    </row>
    <row r="571" spans="1:6">
      <c r="A571" s="512"/>
      <c r="B571" s="494"/>
      <c r="C571" s="517"/>
      <c r="D571" s="755"/>
      <c r="E571" s="755"/>
      <c r="F571" s="309" t="str">
        <f t="shared" si="8"/>
        <v/>
      </c>
    </row>
    <row r="572" spans="1:6">
      <c r="A572" s="512"/>
      <c r="B572" s="494"/>
      <c r="C572" s="517"/>
      <c r="D572" s="755"/>
      <c r="E572" s="755"/>
      <c r="F572" s="309" t="str">
        <f t="shared" si="8"/>
        <v/>
      </c>
    </row>
    <row r="573" spans="1:6">
      <c r="A573" s="512"/>
      <c r="B573" s="494"/>
      <c r="C573" s="517"/>
      <c r="D573" s="755"/>
      <c r="E573" s="755"/>
      <c r="F573" s="309" t="str">
        <f t="shared" si="8"/>
        <v/>
      </c>
    </row>
    <row r="574" spans="1:6">
      <c r="A574" s="512"/>
      <c r="B574" s="494"/>
      <c r="C574" s="517"/>
      <c r="D574" s="755"/>
      <c r="E574" s="755"/>
      <c r="F574" s="309" t="str">
        <f t="shared" si="8"/>
        <v/>
      </c>
    </row>
    <row r="575" spans="1:6">
      <c r="A575" s="512"/>
      <c r="B575" s="494"/>
      <c r="C575" s="517"/>
      <c r="D575" s="755"/>
      <c r="E575" s="755"/>
      <c r="F575" s="309" t="str">
        <f t="shared" si="8"/>
        <v/>
      </c>
    </row>
    <row r="576" spans="1:6">
      <c r="A576" s="512"/>
      <c r="B576" s="494"/>
      <c r="C576" s="517"/>
      <c r="D576" s="755"/>
      <c r="E576" s="755"/>
      <c r="F576" s="309" t="str">
        <f t="shared" si="8"/>
        <v/>
      </c>
    </row>
    <row r="577" spans="1:6">
      <c r="A577" s="512"/>
      <c r="B577" s="494"/>
      <c r="C577" s="517"/>
      <c r="D577" s="755"/>
      <c r="E577" s="755"/>
      <c r="F577" s="309" t="str">
        <f t="shared" si="8"/>
        <v/>
      </c>
    </row>
    <row r="578" spans="1:6">
      <c r="A578" s="512"/>
      <c r="B578" s="494"/>
      <c r="C578" s="517"/>
      <c r="D578" s="755"/>
      <c r="E578" s="755"/>
      <c r="F578" s="309" t="str">
        <f t="shared" si="8"/>
        <v/>
      </c>
    </row>
    <row r="579" spans="1:6">
      <c r="A579" s="512"/>
      <c r="B579" s="494"/>
      <c r="C579" s="517"/>
      <c r="D579" s="755"/>
      <c r="E579" s="755"/>
      <c r="F579" s="309" t="str">
        <f t="shared" si="8"/>
        <v/>
      </c>
    </row>
    <row r="580" spans="1:6">
      <c r="A580" s="512"/>
      <c r="B580" s="494"/>
      <c r="C580" s="517"/>
      <c r="D580" s="755"/>
      <c r="E580" s="755"/>
      <c r="F580" s="309" t="str">
        <f t="shared" si="8"/>
        <v/>
      </c>
    </row>
    <row r="581" spans="1:6">
      <c r="A581" s="512"/>
      <c r="B581" s="494"/>
      <c r="C581" s="517"/>
      <c r="D581" s="755"/>
      <c r="E581" s="755"/>
      <c r="F581" s="309" t="str">
        <f t="shared" si="8"/>
        <v/>
      </c>
    </row>
    <row r="582" spans="1:6">
      <c r="A582" s="512"/>
      <c r="B582" s="494"/>
      <c r="C582" s="517"/>
      <c r="D582" s="755"/>
      <c r="E582" s="755"/>
      <c r="F582" s="309" t="str">
        <f t="shared" si="8"/>
        <v/>
      </c>
    </row>
    <row r="583" spans="1:6">
      <c r="A583" s="512"/>
      <c r="B583" s="494"/>
      <c r="C583" s="517"/>
      <c r="D583" s="755"/>
      <c r="E583" s="755"/>
      <c r="F583" s="309" t="str">
        <f t="shared" ref="F583:F646" si="9">IF($D583&lt;&gt;"",MID($D583,1,FIND(":",$D583)-1),IF($E583&lt;&gt;"",$E583,"")) &amp; ""</f>
        <v/>
      </c>
    </row>
    <row r="584" spans="1:6">
      <c r="A584" s="512"/>
      <c r="B584" s="494"/>
      <c r="C584" s="517"/>
      <c r="D584" s="755"/>
      <c r="E584" s="755"/>
      <c r="F584" s="309" t="str">
        <f t="shared" si="9"/>
        <v/>
      </c>
    </row>
    <row r="585" spans="1:6">
      <c r="A585" s="512"/>
      <c r="B585" s="494"/>
      <c r="C585" s="517"/>
      <c r="D585" s="755"/>
      <c r="E585" s="755"/>
      <c r="F585" s="309" t="str">
        <f t="shared" si="9"/>
        <v/>
      </c>
    </row>
    <row r="586" spans="1:6">
      <c r="A586" s="512"/>
      <c r="B586" s="494"/>
      <c r="C586" s="517"/>
      <c r="D586" s="755"/>
      <c r="E586" s="755"/>
      <c r="F586" s="309" t="str">
        <f t="shared" si="9"/>
        <v/>
      </c>
    </row>
    <row r="587" spans="1:6">
      <c r="A587" s="512"/>
      <c r="B587" s="494"/>
      <c r="C587" s="517"/>
      <c r="D587" s="755"/>
      <c r="E587" s="755"/>
      <c r="F587" s="309" t="str">
        <f t="shared" si="9"/>
        <v/>
      </c>
    </row>
    <row r="588" spans="1:6">
      <c r="A588" s="512"/>
      <c r="B588" s="494"/>
      <c r="C588" s="517"/>
      <c r="D588" s="755"/>
      <c r="E588" s="755"/>
      <c r="F588" s="309" t="str">
        <f t="shared" si="9"/>
        <v/>
      </c>
    </row>
    <row r="589" spans="1:6">
      <c r="A589" s="512"/>
      <c r="B589" s="494"/>
      <c r="C589" s="517"/>
      <c r="D589" s="755"/>
      <c r="E589" s="755"/>
      <c r="F589" s="309" t="str">
        <f t="shared" si="9"/>
        <v/>
      </c>
    </row>
    <row r="590" spans="1:6">
      <c r="A590" s="512"/>
      <c r="B590" s="494"/>
      <c r="C590" s="517"/>
      <c r="D590" s="755"/>
      <c r="E590" s="755"/>
      <c r="F590" s="309" t="str">
        <f t="shared" si="9"/>
        <v/>
      </c>
    </row>
    <row r="591" spans="1:6">
      <c r="A591" s="512"/>
      <c r="B591" s="494"/>
      <c r="C591" s="517"/>
      <c r="D591" s="755"/>
      <c r="E591" s="755"/>
      <c r="F591" s="309" t="str">
        <f t="shared" si="9"/>
        <v/>
      </c>
    </row>
    <row r="592" spans="1:6">
      <c r="A592" s="512"/>
      <c r="B592" s="494"/>
      <c r="C592" s="517"/>
      <c r="D592" s="755"/>
      <c r="E592" s="755"/>
      <c r="F592" s="309" t="str">
        <f t="shared" si="9"/>
        <v/>
      </c>
    </row>
    <row r="593" spans="1:6">
      <c r="A593" s="512"/>
      <c r="B593" s="494"/>
      <c r="C593" s="517"/>
      <c r="D593" s="755"/>
      <c r="E593" s="755"/>
      <c r="F593" s="309" t="str">
        <f t="shared" si="9"/>
        <v/>
      </c>
    </row>
    <row r="594" spans="1:6">
      <c r="A594" s="512"/>
      <c r="B594" s="494"/>
      <c r="C594" s="517"/>
      <c r="D594" s="755"/>
      <c r="E594" s="755"/>
      <c r="F594" s="309" t="str">
        <f t="shared" si="9"/>
        <v/>
      </c>
    </row>
    <row r="595" spans="1:6">
      <c r="A595" s="512"/>
      <c r="B595" s="492"/>
      <c r="C595" s="517"/>
      <c r="D595" s="755"/>
      <c r="E595" s="755"/>
      <c r="F595" s="309" t="str">
        <f t="shared" si="9"/>
        <v/>
      </c>
    </row>
    <row r="596" spans="1:6">
      <c r="A596" s="512"/>
      <c r="B596" s="492"/>
      <c r="C596" s="517"/>
      <c r="D596" s="755"/>
      <c r="E596" s="755"/>
      <c r="F596" s="309" t="str">
        <f t="shared" si="9"/>
        <v/>
      </c>
    </row>
    <row r="597" spans="1:6">
      <c r="A597" s="512"/>
      <c r="B597" s="492"/>
      <c r="C597" s="517"/>
      <c r="D597" s="755"/>
      <c r="E597" s="755"/>
      <c r="F597" s="309" t="str">
        <f t="shared" si="9"/>
        <v/>
      </c>
    </row>
    <row r="598" spans="1:6">
      <c r="A598" s="512"/>
      <c r="B598" s="492"/>
      <c r="C598" s="517"/>
      <c r="D598" s="755"/>
      <c r="E598" s="755"/>
      <c r="F598" s="309" t="str">
        <f t="shared" si="9"/>
        <v/>
      </c>
    </row>
    <row r="599" spans="1:6">
      <c r="A599" s="512"/>
      <c r="B599" s="492"/>
      <c r="C599" s="517"/>
      <c r="D599" s="755"/>
      <c r="E599" s="755"/>
      <c r="F599" s="309" t="str">
        <f t="shared" si="9"/>
        <v/>
      </c>
    </row>
    <row r="600" spans="1:6">
      <c r="A600" s="512"/>
      <c r="B600" s="494"/>
      <c r="C600" s="516"/>
      <c r="D600" s="755"/>
      <c r="E600" s="755"/>
      <c r="F600" s="309" t="str">
        <f t="shared" si="9"/>
        <v/>
      </c>
    </row>
    <row r="601" spans="1:6">
      <c r="A601" s="512"/>
      <c r="B601" s="492"/>
      <c r="C601" s="517"/>
      <c r="D601" s="755"/>
      <c r="E601" s="755"/>
      <c r="F601" s="309" t="str">
        <f t="shared" si="9"/>
        <v/>
      </c>
    </row>
    <row r="602" spans="1:6">
      <c r="A602" s="512"/>
      <c r="B602" s="492"/>
      <c r="C602" s="757"/>
      <c r="D602" s="755"/>
      <c r="E602" s="755"/>
      <c r="F602" s="309" t="str">
        <f t="shared" si="9"/>
        <v/>
      </c>
    </row>
    <row r="603" spans="1:6">
      <c r="A603" s="514"/>
      <c r="B603" s="418"/>
      <c r="C603" s="316"/>
      <c r="D603" s="755"/>
      <c r="E603" s="755"/>
      <c r="F603" s="309" t="str">
        <f t="shared" si="9"/>
        <v/>
      </c>
    </row>
    <row r="604" spans="1:6">
      <c r="A604" s="514"/>
      <c r="B604" s="418"/>
      <c r="C604" s="316"/>
      <c r="D604" s="755"/>
      <c r="E604" s="755"/>
      <c r="F604" s="309" t="str">
        <f t="shared" si="9"/>
        <v/>
      </c>
    </row>
    <row r="605" spans="1:6">
      <c r="A605" s="512"/>
      <c r="B605" s="495"/>
      <c r="C605" s="517"/>
      <c r="D605" s="755"/>
      <c r="E605" s="755"/>
      <c r="F605" s="309" t="str">
        <f t="shared" si="9"/>
        <v/>
      </c>
    </row>
    <row r="606" spans="1:6">
      <c r="A606" s="512"/>
      <c r="B606" s="495"/>
      <c r="C606" s="517"/>
      <c r="D606" s="755"/>
      <c r="E606" s="755"/>
      <c r="F606" s="309" t="str">
        <f t="shared" si="9"/>
        <v/>
      </c>
    </row>
    <row r="607" spans="1:6">
      <c r="A607" s="512"/>
      <c r="B607" s="495"/>
      <c r="C607" s="516"/>
      <c r="D607" s="755"/>
      <c r="E607" s="755"/>
      <c r="F607" s="309" t="str">
        <f t="shared" si="9"/>
        <v/>
      </c>
    </row>
    <row r="608" spans="1:6">
      <c r="A608" s="512"/>
      <c r="B608" s="495"/>
      <c r="C608" s="517"/>
      <c r="D608" s="755"/>
      <c r="E608" s="755"/>
      <c r="F608" s="309" t="str">
        <f t="shared" si="9"/>
        <v/>
      </c>
    </row>
    <row r="609" spans="1:6">
      <c r="A609" s="512"/>
      <c r="B609" s="495"/>
      <c r="C609" s="517"/>
      <c r="D609" s="755"/>
      <c r="E609" s="755"/>
      <c r="F609" s="309" t="str">
        <f t="shared" si="9"/>
        <v/>
      </c>
    </row>
    <row r="610" spans="1:6">
      <c r="A610" s="512"/>
      <c r="B610" s="495"/>
      <c r="C610" s="517"/>
      <c r="D610" s="755"/>
      <c r="E610" s="755"/>
      <c r="F610" s="309" t="str">
        <f t="shared" si="9"/>
        <v/>
      </c>
    </row>
    <row r="611" spans="1:6">
      <c r="A611" s="512"/>
      <c r="B611" s="495"/>
      <c r="C611" s="517"/>
      <c r="D611" s="755"/>
      <c r="E611" s="755"/>
      <c r="F611" s="309" t="str">
        <f t="shared" si="9"/>
        <v/>
      </c>
    </row>
    <row r="612" spans="1:6">
      <c r="A612" s="512"/>
      <c r="B612" s="495"/>
      <c r="C612" s="517"/>
      <c r="D612" s="755"/>
      <c r="E612" s="755"/>
      <c r="F612" s="309" t="str">
        <f t="shared" si="9"/>
        <v/>
      </c>
    </row>
    <row r="613" spans="1:6">
      <c r="A613" s="512"/>
      <c r="B613" s="495"/>
      <c r="C613" s="517"/>
      <c r="D613" s="755"/>
      <c r="E613" s="755"/>
      <c r="F613" s="309" t="str">
        <f t="shared" si="9"/>
        <v/>
      </c>
    </row>
    <row r="614" spans="1:6">
      <c r="A614" s="512"/>
      <c r="B614" s="495"/>
      <c r="C614" s="517"/>
      <c r="D614" s="755"/>
      <c r="E614" s="755"/>
      <c r="F614" s="309" t="str">
        <f t="shared" si="9"/>
        <v/>
      </c>
    </row>
    <row r="615" spans="1:6">
      <c r="A615" s="512"/>
      <c r="B615" s="495"/>
      <c r="C615" s="516"/>
      <c r="D615" s="755"/>
      <c r="E615" s="755"/>
      <c r="F615" s="309" t="str">
        <f t="shared" si="9"/>
        <v/>
      </c>
    </row>
    <row r="616" spans="1:6">
      <c r="A616" s="512"/>
      <c r="B616" s="495"/>
      <c r="C616" s="517"/>
      <c r="D616" s="755"/>
      <c r="E616" s="755"/>
      <c r="F616" s="309" t="str">
        <f t="shared" si="9"/>
        <v/>
      </c>
    </row>
    <row r="617" spans="1:6">
      <c r="A617" s="512"/>
      <c r="B617" s="495"/>
      <c r="C617" s="517"/>
      <c r="D617" s="755"/>
      <c r="E617" s="755"/>
      <c r="F617" s="309" t="str">
        <f t="shared" si="9"/>
        <v/>
      </c>
    </row>
    <row r="618" spans="1:6">
      <c r="A618" s="512"/>
      <c r="B618" s="495"/>
      <c r="C618" s="517"/>
      <c r="D618" s="755"/>
      <c r="E618" s="755"/>
      <c r="F618" s="309" t="str">
        <f t="shared" si="9"/>
        <v/>
      </c>
    </row>
    <row r="619" spans="1:6">
      <c r="A619" s="512"/>
      <c r="B619" s="495"/>
      <c r="C619" s="517"/>
      <c r="D619" s="755"/>
      <c r="E619" s="755"/>
      <c r="F619" s="309" t="str">
        <f t="shared" si="9"/>
        <v/>
      </c>
    </row>
    <row r="620" spans="1:6">
      <c r="A620" s="512"/>
      <c r="B620" s="495"/>
      <c r="C620" s="517"/>
      <c r="D620" s="755"/>
      <c r="E620" s="755"/>
      <c r="F620" s="309" t="str">
        <f t="shared" si="9"/>
        <v/>
      </c>
    </row>
    <row r="621" spans="1:6">
      <c r="A621" s="512"/>
      <c r="B621" s="495"/>
      <c r="C621" s="517"/>
      <c r="D621" s="755"/>
      <c r="E621" s="755"/>
      <c r="F621" s="309" t="str">
        <f t="shared" si="9"/>
        <v/>
      </c>
    </row>
    <row r="622" spans="1:6">
      <c r="A622" s="512"/>
      <c r="B622" s="495"/>
      <c r="C622" s="517"/>
      <c r="D622" s="755"/>
      <c r="E622" s="755"/>
      <c r="F622" s="309" t="str">
        <f t="shared" si="9"/>
        <v/>
      </c>
    </row>
    <row r="623" spans="1:6">
      <c r="A623" s="512"/>
      <c r="B623" s="495"/>
      <c r="C623" s="517"/>
      <c r="D623" s="755"/>
      <c r="E623" s="755"/>
      <c r="F623" s="309" t="str">
        <f t="shared" si="9"/>
        <v/>
      </c>
    </row>
    <row r="624" spans="1:6">
      <c r="A624" s="512"/>
      <c r="B624" s="495"/>
      <c r="C624" s="517"/>
      <c r="D624" s="755"/>
      <c r="E624" s="755"/>
      <c r="F624" s="309" t="str">
        <f t="shared" si="9"/>
        <v/>
      </c>
    </row>
    <row r="625" spans="1:6">
      <c r="A625" s="512"/>
      <c r="B625" s="495"/>
      <c r="C625" s="517"/>
      <c r="D625" s="755"/>
      <c r="E625" s="755"/>
      <c r="F625" s="309" t="str">
        <f t="shared" si="9"/>
        <v/>
      </c>
    </row>
    <row r="626" spans="1:6">
      <c r="A626" s="512"/>
      <c r="B626" s="498"/>
      <c r="C626" s="517"/>
      <c r="D626" s="755"/>
      <c r="E626" s="755"/>
      <c r="F626" s="309" t="str">
        <f t="shared" si="9"/>
        <v/>
      </c>
    </row>
    <row r="627" spans="1:6">
      <c r="A627" s="512"/>
      <c r="B627" s="495"/>
      <c r="C627" s="517"/>
      <c r="D627" s="755"/>
      <c r="E627" s="755"/>
      <c r="F627" s="309" t="str">
        <f t="shared" si="9"/>
        <v/>
      </c>
    </row>
    <row r="628" spans="1:6">
      <c r="A628" s="512"/>
      <c r="B628" s="495"/>
      <c r="C628" s="517"/>
      <c r="D628" s="755"/>
      <c r="E628" s="755"/>
      <c r="F628" s="309" t="str">
        <f t="shared" si="9"/>
        <v/>
      </c>
    </row>
    <row r="629" spans="1:6">
      <c r="A629" s="512"/>
      <c r="B629" s="495"/>
      <c r="C629" s="759"/>
      <c r="D629" s="755"/>
      <c r="E629" s="755"/>
      <c r="F629" s="309" t="str">
        <f t="shared" si="9"/>
        <v/>
      </c>
    </row>
    <row r="630" spans="1:6">
      <c r="A630" s="512"/>
      <c r="B630" s="495"/>
      <c r="C630" s="517"/>
      <c r="D630" s="755"/>
      <c r="E630" s="755"/>
      <c r="F630" s="309" t="str">
        <f t="shared" si="9"/>
        <v/>
      </c>
    </row>
    <row r="631" spans="1:6">
      <c r="A631" s="514"/>
      <c r="B631" s="314"/>
      <c r="C631" s="316"/>
      <c r="D631" s="755"/>
      <c r="E631" s="755"/>
      <c r="F631" s="309" t="str">
        <f t="shared" si="9"/>
        <v/>
      </c>
    </row>
    <row r="632" spans="1:6">
      <c r="A632" s="514"/>
      <c r="B632" s="314"/>
      <c r="C632" s="316"/>
      <c r="D632" s="755"/>
      <c r="E632" s="755"/>
      <c r="F632" s="309" t="str">
        <f t="shared" si="9"/>
        <v/>
      </c>
    </row>
    <row r="633" spans="1:6">
      <c r="A633" s="514"/>
      <c r="B633" s="314"/>
      <c r="C633" s="316"/>
      <c r="D633" s="755"/>
      <c r="E633" s="755"/>
      <c r="F633" s="309" t="str">
        <f t="shared" si="9"/>
        <v/>
      </c>
    </row>
    <row r="634" spans="1:6">
      <c r="A634" s="514"/>
      <c r="B634" s="314"/>
      <c r="C634" s="316"/>
      <c r="D634" s="755"/>
      <c r="E634" s="755"/>
      <c r="F634" s="309" t="str">
        <f t="shared" si="9"/>
        <v/>
      </c>
    </row>
    <row r="635" spans="1:6">
      <c r="A635" s="514"/>
      <c r="B635" s="314"/>
      <c r="C635" s="316"/>
      <c r="D635" s="755"/>
      <c r="E635" s="755"/>
      <c r="F635" s="309" t="str">
        <f t="shared" si="9"/>
        <v/>
      </c>
    </row>
    <row r="636" spans="1:6">
      <c r="A636" s="514"/>
      <c r="B636" s="314"/>
      <c r="C636" s="316"/>
      <c r="D636" s="755"/>
      <c r="E636" s="755"/>
      <c r="F636" s="309" t="str">
        <f t="shared" si="9"/>
        <v/>
      </c>
    </row>
    <row r="637" spans="1:6">
      <c r="A637" s="514"/>
      <c r="B637" s="314"/>
      <c r="C637" s="316"/>
      <c r="D637" s="755"/>
      <c r="E637" s="755"/>
      <c r="F637" s="309" t="str">
        <f t="shared" si="9"/>
        <v/>
      </c>
    </row>
    <row r="638" spans="1:6">
      <c r="A638" s="514"/>
      <c r="B638" s="314"/>
      <c r="C638" s="316"/>
      <c r="D638" s="755"/>
      <c r="E638" s="755"/>
      <c r="F638" s="309" t="str">
        <f t="shared" si="9"/>
        <v/>
      </c>
    </row>
    <row r="639" spans="1:6">
      <c r="A639" s="514"/>
      <c r="B639" s="314"/>
      <c r="C639" s="316"/>
      <c r="D639" s="755"/>
      <c r="E639" s="755"/>
      <c r="F639" s="309" t="str">
        <f t="shared" si="9"/>
        <v/>
      </c>
    </row>
    <row r="640" spans="1:6">
      <c r="A640" s="514"/>
      <c r="B640" s="314"/>
      <c r="C640" s="316"/>
      <c r="D640" s="755"/>
      <c r="E640" s="755"/>
      <c r="F640" s="309" t="str">
        <f t="shared" si="9"/>
        <v/>
      </c>
    </row>
    <row r="641" spans="1:6">
      <c r="A641" s="514"/>
      <c r="B641" s="314"/>
      <c r="C641" s="316"/>
      <c r="D641" s="755"/>
      <c r="E641" s="755"/>
      <c r="F641" s="309" t="str">
        <f t="shared" si="9"/>
        <v/>
      </c>
    </row>
    <row r="642" spans="1:6">
      <c r="A642" s="514"/>
      <c r="B642" s="314"/>
      <c r="C642" s="316"/>
      <c r="D642" s="755"/>
      <c r="E642" s="755"/>
      <c r="F642" s="309" t="str">
        <f t="shared" si="9"/>
        <v/>
      </c>
    </row>
    <row r="643" spans="1:6">
      <c r="A643" s="514"/>
      <c r="B643" s="314"/>
      <c r="C643" s="316"/>
      <c r="D643" s="755"/>
      <c r="E643" s="755"/>
      <c r="F643" s="309" t="str">
        <f t="shared" si="9"/>
        <v/>
      </c>
    </row>
    <row r="644" spans="1:6">
      <c r="A644" s="514"/>
      <c r="B644" s="314"/>
      <c r="C644" s="316"/>
      <c r="D644" s="755"/>
      <c r="E644" s="755"/>
      <c r="F644" s="309" t="str">
        <f t="shared" si="9"/>
        <v/>
      </c>
    </row>
    <row r="645" spans="1:6">
      <c r="A645" s="514"/>
      <c r="B645" s="314"/>
      <c r="C645" s="316"/>
      <c r="D645" s="755"/>
      <c r="E645" s="755"/>
      <c r="F645" s="309" t="str">
        <f t="shared" si="9"/>
        <v/>
      </c>
    </row>
    <row r="646" spans="1:6">
      <c r="A646" s="514"/>
      <c r="B646" s="314"/>
      <c r="C646" s="316"/>
      <c r="D646" s="755"/>
      <c r="E646" s="755"/>
      <c r="F646" s="309" t="str">
        <f t="shared" si="9"/>
        <v/>
      </c>
    </row>
    <row r="647" spans="1:6">
      <c r="A647" s="514"/>
      <c r="B647" s="314"/>
      <c r="C647" s="316"/>
      <c r="D647" s="755"/>
      <c r="E647" s="755"/>
      <c r="F647" s="309" t="str">
        <f t="shared" ref="F647:F710" si="10">IF($D647&lt;&gt;"",MID($D647,1,FIND(":",$D647)-1),IF($E647&lt;&gt;"",$E647,"")) &amp; ""</f>
        <v/>
      </c>
    </row>
    <row r="648" spans="1:6">
      <c r="A648" s="514"/>
      <c r="B648" s="314"/>
      <c r="C648" s="316"/>
      <c r="D648" s="755"/>
      <c r="E648" s="755"/>
      <c r="F648" s="309" t="str">
        <f t="shared" si="10"/>
        <v/>
      </c>
    </row>
    <row r="649" spans="1:6">
      <c r="A649" s="514"/>
      <c r="B649" s="314"/>
      <c r="C649" s="316"/>
      <c r="D649" s="755"/>
      <c r="E649" s="755"/>
      <c r="F649" s="309" t="str">
        <f t="shared" si="10"/>
        <v/>
      </c>
    </row>
    <row r="650" spans="1:6">
      <c r="A650" s="514"/>
      <c r="B650" s="314"/>
      <c r="C650" s="316"/>
      <c r="D650" s="755"/>
      <c r="E650" s="755"/>
      <c r="F650" s="309" t="str">
        <f t="shared" si="10"/>
        <v/>
      </c>
    </row>
    <row r="651" spans="1:6">
      <c r="A651" s="514"/>
      <c r="B651" s="314"/>
      <c r="C651" s="316"/>
      <c r="D651" s="755"/>
      <c r="E651" s="755"/>
      <c r="F651" s="309" t="str">
        <f t="shared" si="10"/>
        <v/>
      </c>
    </row>
    <row r="652" spans="1:6">
      <c r="A652" s="514"/>
      <c r="B652" s="314"/>
      <c r="C652" s="316"/>
      <c r="D652" s="755"/>
      <c r="E652" s="755"/>
      <c r="F652" s="309" t="str">
        <f t="shared" si="10"/>
        <v/>
      </c>
    </row>
    <row r="653" spans="1:6">
      <c r="A653" s="514"/>
      <c r="B653" s="314"/>
      <c r="C653" s="316"/>
      <c r="D653" s="755"/>
      <c r="E653" s="755"/>
      <c r="F653" s="309" t="str">
        <f t="shared" si="10"/>
        <v/>
      </c>
    </row>
    <row r="654" spans="1:6">
      <c r="A654" s="514"/>
      <c r="B654" s="314"/>
      <c r="C654" s="316"/>
      <c r="D654" s="755"/>
      <c r="E654" s="755"/>
      <c r="F654" s="309" t="str">
        <f t="shared" si="10"/>
        <v/>
      </c>
    </row>
    <row r="655" spans="1:6">
      <c r="A655" s="514"/>
      <c r="B655" s="314"/>
      <c r="C655" s="316"/>
      <c r="D655" s="755"/>
      <c r="E655" s="755"/>
      <c r="F655" s="309" t="str">
        <f t="shared" si="10"/>
        <v/>
      </c>
    </row>
    <row r="656" spans="1:6">
      <c r="A656" s="514"/>
      <c r="B656" s="314"/>
      <c r="C656" s="316"/>
      <c r="D656" s="755"/>
      <c r="E656" s="755"/>
      <c r="F656" s="309" t="str">
        <f t="shared" si="10"/>
        <v/>
      </c>
    </row>
    <row r="657" spans="1:6">
      <c r="A657" s="514"/>
      <c r="B657" s="314"/>
      <c r="C657" s="316"/>
      <c r="D657" s="755"/>
      <c r="E657" s="755"/>
      <c r="F657" s="309" t="str">
        <f t="shared" si="10"/>
        <v/>
      </c>
    </row>
    <row r="658" spans="1:6">
      <c r="A658" s="514"/>
      <c r="B658" s="314"/>
      <c r="C658" s="316"/>
      <c r="D658" s="755"/>
      <c r="E658" s="755"/>
      <c r="F658" s="309" t="str">
        <f t="shared" si="10"/>
        <v/>
      </c>
    </row>
    <row r="659" spans="1:6">
      <c r="A659" s="514"/>
      <c r="B659" s="314"/>
      <c r="C659" s="316"/>
      <c r="D659" s="755"/>
      <c r="E659" s="755"/>
      <c r="F659" s="309" t="str">
        <f t="shared" si="10"/>
        <v/>
      </c>
    </row>
    <row r="660" spans="1:6">
      <c r="A660" s="514"/>
      <c r="B660" s="314"/>
      <c r="C660" s="316"/>
      <c r="D660" s="755"/>
      <c r="E660" s="755"/>
      <c r="F660" s="309" t="str">
        <f t="shared" si="10"/>
        <v/>
      </c>
    </row>
    <row r="661" spans="1:6">
      <c r="A661" s="514"/>
      <c r="B661" s="314"/>
      <c r="C661" s="316"/>
      <c r="D661" s="755"/>
      <c r="E661" s="755"/>
      <c r="F661" s="309" t="str">
        <f t="shared" si="10"/>
        <v/>
      </c>
    </row>
    <row r="662" spans="1:6">
      <c r="A662" s="514"/>
      <c r="B662" s="314"/>
      <c r="C662" s="316"/>
      <c r="D662" s="755"/>
      <c r="E662" s="755"/>
      <c r="F662" s="309" t="str">
        <f t="shared" si="10"/>
        <v/>
      </c>
    </row>
    <row r="663" spans="1:6">
      <c r="A663" s="514"/>
      <c r="B663" s="314"/>
      <c r="C663" s="316"/>
      <c r="D663" s="755"/>
      <c r="E663" s="755"/>
      <c r="F663" s="309" t="str">
        <f t="shared" si="10"/>
        <v/>
      </c>
    </row>
    <row r="664" spans="1:6">
      <c r="A664" s="514"/>
      <c r="B664" s="314"/>
      <c r="C664" s="316"/>
      <c r="D664" s="755"/>
      <c r="E664" s="755"/>
      <c r="F664" s="309" t="str">
        <f t="shared" si="10"/>
        <v/>
      </c>
    </row>
    <row r="665" spans="1:6">
      <c r="A665" s="514"/>
      <c r="B665" s="314"/>
      <c r="C665" s="316"/>
      <c r="D665" s="755"/>
      <c r="E665" s="755"/>
      <c r="F665" s="309" t="str">
        <f t="shared" si="10"/>
        <v/>
      </c>
    </row>
    <row r="666" spans="1:6">
      <c r="A666" s="514"/>
      <c r="B666" s="314"/>
      <c r="C666" s="316"/>
      <c r="D666" s="755"/>
      <c r="E666" s="755"/>
      <c r="F666" s="309" t="str">
        <f t="shared" si="10"/>
        <v/>
      </c>
    </row>
    <row r="667" spans="1:6">
      <c r="A667" s="514"/>
      <c r="B667" s="314"/>
      <c r="C667" s="316"/>
      <c r="D667" s="755"/>
      <c r="E667" s="755"/>
      <c r="F667" s="309" t="str">
        <f t="shared" si="10"/>
        <v/>
      </c>
    </row>
    <row r="668" spans="1:6">
      <c r="A668" s="514"/>
      <c r="B668" s="314"/>
      <c r="C668" s="316"/>
      <c r="D668" s="755"/>
      <c r="E668" s="755"/>
      <c r="F668" s="309" t="str">
        <f t="shared" si="10"/>
        <v/>
      </c>
    </row>
    <row r="669" spans="1:6">
      <c r="A669" s="514"/>
      <c r="B669" s="314"/>
      <c r="C669" s="316"/>
      <c r="D669" s="755"/>
      <c r="E669" s="755"/>
      <c r="F669" s="309" t="str">
        <f t="shared" si="10"/>
        <v/>
      </c>
    </row>
    <row r="670" spans="1:6">
      <c r="A670" s="514"/>
      <c r="B670" s="314"/>
      <c r="C670" s="316"/>
      <c r="D670" s="755"/>
      <c r="E670" s="755"/>
      <c r="F670" s="309" t="str">
        <f t="shared" si="10"/>
        <v/>
      </c>
    </row>
    <row r="671" spans="1:6">
      <c r="A671" s="514"/>
      <c r="B671" s="314"/>
      <c r="C671" s="316"/>
      <c r="D671" s="755"/>
      <c r="E671" s="755"/>
      <c r="F671" s="309" t="str">
        <f t="shared" si="10"/>
        <v/>
      </c>
    </row>
    <row r="672" spans="1:6">
      <c r="A672" s="514"/>
      <c r="B672" s="314"/>
      <c r="C672" s="316"/>
      <c r="D672" s="755"/>
      <c r="E672" s="755"/>
      <c r="F672" s="309" t="str">
        <f t="shared" si="10"/>
        <v/>
      </c>
    </row>
    <row r="673" spans="1:6">
      <c r="A673" s="514"/>
      <c r="B673" s="314"/>
      <c r="C673" s="316"/>
      <c r="D673" s="755"/>
      <c r="E673" s="755"/>
      <c r="F673" s="309" t="str">
        <f t="shared" si="10"/>
        <v/>
      </c>
    </row>
    <row r="674" spans="1:6">
      <c r="A674" s="514"/>
      <c r="B674" s="314"/>
      <c r="C674" s="316"/>
      <c r="D674" s="755"/>
      <c r="E674" s="755"/>
      <c r="F674" s="309" t="str">
        <f t="shared" si="10"/>
        <v/>
      </c>
    </row>
    <row r="675" spans="1:6">
      <c r="A675" s="514"/>
      <c r="B675" s="314"/>
      <c r="C675" s="316"/>
      <c r="D675" s="755"/>
      <c r="E675" s="755"/>
      <c r="F675" s="309" t="str">
        <f t="shared" si="10"/>
        <v/>
      </c>
    </row>
    <row r="676" spans="1:6">
      <c r="A676" s="514"/>
      <c r="B676" s="314"/>
      <c r="C676" s="316"/>
      <c r="D676" s="755"/>
      <c r="E676" s="755"/>
      <c r="F676" s="309" t="str">
        <f t="shared" si="10"/>
        <v/>
      </c>
    </row>
    <row r="677" spans="1:6">
      <c r="A677" s="514"/>
      <c r="B677" s="314"/>
      <c r="C677" s="316"/>
      <c r="D677" s="755"/>
      <c r="E677" s="755"/>
      <c r="F677" s="309" t="str">
        <f t="shared" si="10"/>
        <v/>
      </c>
    </row>
    <row r="678" spans="1:6">
      <c r="A678" s="514"/>
      <c r="B678" s="314"/>
      <c r="C678" s="316"/>
      <c r="D678" s="755"/>
      <c r="E678" s="755"/>
      <c r="F678" s="309" t="str">
        <f t="shared" si="10"/>
        <v/>
      </c>
    </row>
    <row r="679" spans="1:6">
      <c r="A679" s="514"/>
      <c r="B679" s="314"/>
      <c r="C679" s="316"/>
      <c r="D679" s="755"/>
      <c r="E679" s="755"/>
      <c r="F679" s="309" t="str">
        <f t="shared" si="10"/>
        <v/>
      </c>
    </row>
    <row r="680" spans="1:6">
      <c r="A680" s="514"/>
      <c r="B680" s="314"/>
      <c r="C680" s="316"/>
      <c r="D680" s="755"/>
      <c r="E680" s="755"/>
      <c r="F680" s="309" t="str">
        <f t="shared" si="10"/>
        <v/>
      </c>
    </row>
    <row r="681" spans="1:6">
      <c r="A681" s="514"/>
      <c r="B681" s="314"/>
      <c r="C681" s="316"/>
      <c r="D681" s="755"/>
      <c r="E681" s="755"/>
      <c r="F681" s="309" t="str">
        <f t="shared" si="10"/>
        <v/>
      </c>
    </row>
    <row r="682" spans="1:6">
      <c r="A682" s="514"/>
      <c r="B682" s="314"/>
      <c r="C682" s="316"/>
      <c r="D682" s="755"/>
      <c r="E682" s="755"/>
      <c r="F682" s="309" t="str">
        <f t="shared" si="10"/>
        <v/>
      </c>
    </row>
    <row r="683" spans="1:6">
      <c r="A683" s="514"/>
      <c r="B683" s="314"/>
      <c r="C683" s="316"/>
      <c r="D683" s="755"/>
      <c r="E683" s="755"/>
      <c r="F683" s="309" t="str">
        <f t="shared" si="10"/>
        <v/>
      </c>
    </row>
    <row r="684" spans="1:6">
      <c r="A684" s="514"/>
      <c r="B684" s="314"/>
      <c r="C684" s="316"/>
      <c r="D684" s="755"/>
      <c r="E684" s="755"/>
      <c r="F684" s="309" t="str">
        <f t="shared" si="10"/>
        <v/>
      </c>
    </row>
    <row r="685" spans="1:6">
      <c r="A685" s="514"/>
      <c r="B685" s="314"/>
      <c r="C685" s="316"/>
      <c r="D685" s="755"/>
      <c r="E685" s="755"/>
      <c r="F685" s="309" t="str">
        <f t="shared" si="10"/>
        <v/>
      </c>
    </row>
    <row r="686" spans="1:6">
      <c r="A686" s="514"/>
      <c r="B686" s="314"/>
      <c r="C686" s="316"/>
      <c r="D686" s="755"/>
      <c r="E686" s="755"/>
      <c r="F686" s="309" t="str">
        <f t="shared" si="10"/>
        <v/>
      </c>
    </row>
    <row r="687" spans="1:6">
      <c r="A687" s="514"/>
      <c r="B687" s="314"/>
      <c r="C687" s="316"/>
      <c r="D687" s="755"/>
      <c r="E687" s="755"/>
      <c r="F687" s="309" t="str">
        <f t="shared" si="10"/>
        <v/>
      </c>
    </row>
    <row r="688" spans="1:6">
      <c r="A688" s="514"/>
      <c r="B688" s="314"/>
      <c r="C688" s="316"/>
      <c r="D688" s="755"/>
      <c r="E688" s="755"/>
      <c r="F688" s="309" t="str">
        <f t="shared" si="10"/>
        <v/>
      </c>
    </row>
    <row r="689" spans="1:6">
      <c r="A689" s="514"/>
      <c r="B689" s="314"/>
      <c r="C689" s="316"/>
      <c r="D689" s="755"/>
      <c r="E689" s="755"/>
      <c r="F689" s="309" t="str">
        <f t="shared" si="10"/>
        <v/>
      </c>
    </row>
    <row r="690" spans="1:6">
      <c r="A690" s="514"/>
      <c r="B690" s="314"/>
      <c r="C690" s="316"/>
      <c r="D690" s="755"/>
      <c r="E690" s="755"/>
      <c r="F690" s="309" t="str">
        <f t="shared" si="10"/>
        <v/>
      </c>
    </row>
    <row r="691" spans="1:6">
      <c r="A691" s="514"/>
      <c r="B691" s="314"/>
      <c r="C691" s="316"/>
      <c r="D691" s="755"/>
      <c r="E691" s="755"/>
      <c r="F691" s="309" t="str">
        <f t="shared" si="10"/>
        <v/>
      </c>
    </row>
    <row r="692" spans="1:6">
      <c r="A692" s="514"/>
      <c r="B692" s="314"/>
      <c r="C692" s="316"/>
      <c r="D692" s="755"/>
      <c r="E692" s="755"/>
      <c r="F692" s="309" t="str">
        <f t="shared" si="10"/>
        <v/>
      </c>
    </row>
    <row r="693" spans="1:6">
      <c r="A693" s="514"/>
      <c r="B693" s="314"/>
      <c r="C693" s="316"/>
      <c r="D693" s="755"/>
      <c r="E693" s="755"/>
      <c r="F693" s="309" t="str">
        <f t="shared" si="10"/>
        <v/>
      </c>
    </row>
    <row r="694" spans="1:6">
      <c r="A694" s="514"/>
      <c r="B694" s="314"/>
      <c r="C694" s="316"/>
      <c r="D694" s="755"/>
      <c r="E694" s="755"/>
      <c r="F694" s="309" t="str">
        <f t="shared" si="10"/>
        <v/>
      </c>
    </row>
    <row r="695" spans="1:6">
      <c r="A695" s="514"/>
      <c r="B695" s="314"/>
      <c r="C695" s="316"/>
      <c r="D695" s="755"/>
      <c r="E695" s="755"/>
      <c r="F695" s="309" t="str">
        <f t="shared" si="10"/>
        <v/>
      </c>
    </row>
    <row r="696" spans="1:6">
      <c r="A696" s="514"/>
      <c r="B696" s="314"/>
      <c r="C696" s="316"/>
      <c r="D696" s="755"/>
      <c r="E696" s="755"/>
      <c r="F696" s="309" t="str">
        <f t="shared" si="10"/>
        <v/>
      </c>
    </row>
    <row r="697" spans="1:6">
      <c r="A697" s="514"/>
      <c r="B697" s="314"/>
      <c r="C697" s="316"/>
      <c r="D697" s="755"/>
      <c r="E697" s="755"/>
      <c r="F697" s="309" t="str">
        <f t="shared" si="10"/>
        <v/>
      </c>
    </row>
    <row r="698" spans="1:6">
      <c r="A698" s="514"/>
      <c r="B698" s="314"/>
      <c r="C698" s="316"/>
      <c r="D698" s="755"/>
      <c r="E698" s="755"/>
      <c r="F698" s="309" t="str">
        <f t="shared" si="10"/>
        <v/>
      </c>
    </row>
    <row r="699" spans="1:6">
      <c r="A699" s="514"/>
      <c r="B699" s="314"/>
      <c r="C699" s="316"/>
      <c r="D699" s="755"/>
      <c r="E699" s="755"/>
      <c r="F699" s="309" t="str">
        <f t="shared" si="10"/>
        <v/>
      </c>
    </row>
    <row r="700" spans="1:6">
      <c r="A700" s="514"/>
      <c r="B700" s="314"/>
      <c r="C700" s="316"/>
      <c r="D700" s="755"/>
      <c r="E700" s="755"/>
      <c r="F700" s="309" t="str">
        <f t="shared" si="10"/>
        <v/>
      </c>
    </row>
    <row r="701" spans="1:6">
      <c r="A701" s="514"/>
      <c r="B701" s="314"/>
      <c r="C701" s="316"/>
      <c r="D701" s="755"/>
      <c r="E701" s="755"/>
      <c r="F701" s="309" t="str">
        <f t="shared" si="10"/>
        <v/>
      </c>
    </row>
    <row r="702" spans="1:6">
      <c r="A702" s="514"/>
      <c r="B702" s="314"/>
      <c r="C702" s="316"/>
      <c r="D702" s="755"/>
      <c r="E702" s="755"/>
      <c r="F702" s="309" t="str">
        <f t="shared" si="10"/>
        <v/>
      </c>
    </row>
    <row r="703" spans="1:6">
      <c r="A703" s="514"/>
      <c r="B703" s="314"/>
      <c r="C703" s="316"/>
      <c r="D703" s="755"/>
      <c r="E703" s="755"/>
      <c r="F703" s="309" t="str">
        <f t="shared" si="10"/>
        <v/>
      </c>
    </row>
    <row r="704" spans="1:6">
      <c r="A704" s="514"/>
      <c r="B704" s="314"/>
      <c r="C704" s="316"/>
      <c r="D704" s="755"/>
      <c r="E704" s="755"/>
      <c r="F704" s="309" t="str">
        <f t="shared" si="10"/>
        <v/>
      </c>
    </row>
    <row r="705" spans="1:6">
      <c r="A705" s="514"/>
      <c r="B705" s="314"/>
      <c r="C705" s="316"/>
      <c r="D705" s="755"/>
      <c r="E705" s="755"/>
      <c r="F705" s="309" t="str">
        <f t="shared" si="10"/>
        <v/>
      </c>
    </row>
    <row r="706" spans="1:6">
      <c r="A706" s="514"/>
      <c r="B706" s="314"/>
      <c r="C706" s="316"/>
      <c r="D706" s="755"/>
      <c r="E706" s="755"/>
      <c r="F706" s="309" t="str">
        <f t="shared" si="10"/>
        <v/>
      </c>
    </row>
    <row r="707" spans="1:6">
      <c r="A707" s="514"/>
      <c r="B707" s="314"/>
      <c r="C707" s="316"/>
      <c r="D707" s="755"/>
      <c r="E707" s="755"/>
      <c r="F707" s="309" t="str">
        <f t="shared" si="10"/>
        <v/>
      </c>
    </row>
    <row r="708" spans="1:6">
      <c r="A708" s="514"/>
      <c r="B708" s="314"/>
      <c r="C708" s="316"/>
      <c r="D708" s="755"/>
      <c r="E708" s="755"/>
      <c r="F708" s="309" t="str">
        <f t="shared" si="10"/>
        <v/>
      </c>
    </row>
    <row r="709" spans="1:6">
      <c r="A709" s="514"/>
      <c r="B709" s="314"/>
      <c r="C709" s="316"/>
      <c r="D709" s="755"/>
      <c r="E709" s="755"/>
      <c r="F709" s="309" t="str">
        <f t="shared" si="10"/>
        <v/>
      </c>
    </row>
    <row r="710" spans="1:6">
      <c r="A710" s="514"/>
      <c r="B710" s="314"/>
      <c r="C710" s="316"/>
      <c r="D710" s="755"/>
      <c r="E710" s="755"/>
      <c r="F710" s="309" t="str">
        <f t="shared" si="10"/>
        <v/>
      </c>
    </row>
    <row r="711" spans="1:6">
      <c r="A711" s="514"/>
      <c r="B711" s="314"/>
      <c r="C711" s="316"/>
      <c r="D711" s="755"/>
      <c r="E711" s="755"/>
      <c r="F711" s="309" t="str">
        <f t="shared" ref="F711:F774" si="11">IF($D711&lt;&gt;"",MID($D711,1,FIND(":",$D711)-1),IF($E711&lt;&gt;"",$E711,"")) &amp; ""</f>
        <v/>
      </c>
    </row>
    <row r="712" spans="1:6">
      <c r="A712" s="514"/>
      <c r="B712" s="314"/>
      <c r="C712" s="316"/>
      <c r="D712" s="755"/>
      <c r="E712" s="755"/>
      <c r="F712" s="309" t="str">
        <f t="shared" si="11"/>
        <v/>
      </c>
    </row>
    <row r="713" spans="1:6">
      <c r="A713" s="514"/>
      <c r="B713" s="314"/>
      <c r="C713" s="316"/>
      <c r="D713" s="755"/>
      <c r="E713" s="755"/>
      <c r="F713" s="309" t="str">
        <f t="shared" si="11"/>
        <v/>
      </c>
    </row>
    <row r="714" spans="1:6">
      <c r="A714" s="514"/>
      <c r="B714" s="314"/>
      <c r="C714" s="316"/>
      <c r="D714" s="755"/>
      <c r="E714" s="755"/>
      <c r="F714" s="309" t="str">
        <f t="shared" si="11"/>
        <v/>
      </c>
    </row>
    <row r="715" spans="1:6">
      <c r="A715" s="514"/>
      <c r="B715" s="314"/>
      <c r="C715" s="316"/>
      <c r="D715" s="755"/>
      <c r="E715" s="755"/>
      <c r="F715" s="309" t="str">
        <f t="shared" si="11"/>
        <v/>
      </c>
    </row>
    <row r="716" spans="1:6">
      <c r="A716" s="514"/>
      <c r="B716" s="314"/>
      <c r="C716" s="316"/>
      <c r="D716" s="755"/>
      <c r="E716" s="755"/>
      <c r="F716" s="309" t="str">
        <f t="shared" si="11"/>
        <v/>
      </c>
    </row>
    <row r="717" spans="1:6">
      <c r="A717" s="514"/>
      <c r="B717" s="314"/>
      <c r="C717" s="316"/>
      <c r="D717" s="755"/>
      <c r="E717" s="755"/>
      <c r="F717" s="309" t="str">
        <f t="shared" si="11"/>
        <v/>
      </c>
    </row>
    <row r="718" spans="1:6">
      <c r="A718" s="514"/>
      <c r="B718" s="314"/>
      <c r="C718" s="316"/>
      <c r="D718" s="755"/>
      <c r="E718" s="755"/>
      <c r="F718" s="309" t="str">
        <f t="shared" si="11"/>
        <v/>
      </c>
    </row>
    <row r="719" spans="1:6">
      <c r="A719" s="514"/>
      <c r="B719" s="314"/>
      <c r="C719" s="316"/>
      <c r="D719" s="755"/>
      <c r="E719" s="755"/>
      <c r="F719" s="309" t="str">
        <f t="shared" si="11"/>
        <v/>
      </c>
    </row>
    <row r="720" spans="1:6">
      <c r="A720" s="514"/>
      <c r="B720" s="314"/>
      <c r="C720" s="316"/>
      <c r="D720" s="755"/>
      <c r="E720" s="755"/>
      <c r="F720" s="309" t="str">
        <f t="shared" si="11"/>
        <v/>
      </c>
    </row>
    <row r="721" spans="1:6">
      <c r="A721" s="514"/>
      <c r="B721" s="314"/>
      <c r="C721" s="316"/>
      <c r="D721" s="755"/>
      <c r="E721" s="755"/>
      <c r="F721" s="309" t="str">
        <f t="shared" si="11"/>
        <v/>
      </c>
    </row>
    <row r="722" spans="1:6">
      <c r="A722" s="514"/>
      <c r="B722" s="314"/>
      <c r="C722" s="316"/>
      <c r="D722" s="755"/>
      <c r="E722" s="755"/>
      <c r="F722" s="309" t="str">
        <f t="shared" si="11"/>
        <v/>
      </c>
    </row>
    <row r="723" spans="1:6">
      <c r="A723" s="514"/>
      <c r="B723" s="314"/>
      <c r="C723" s="316"/>
      <c r="D723" s="755"/>
      <c r="E723" s="755"/>
      <c r="F723" s="309" t="str">
        <f t="shared" si="11"/>
        <v/>
      </c>
    </row>
    <row r="724" spans="1:6">
      <c r="A724" s="514"/>
      <c r="B724" s="314"/>
      <c r="C724" s="316"/>
      <c r="D724" s="755"/>
      <c r="E724" s="755"/>
      <c r="F724" s="309" t="str">
        <f t="shared" si="11"/>
        <v/>
      </c>
    </row>
    <row r="725" spans="1:6">
      <c r="A725" s="514"/>
      <c r="B725" s="314"/>
      <c r="C725" s="316"/>
      <c r="D725" s="755"/>
      <c r="E725" s="755"/>
      <c r="F725" s="309" t="str">
        <f t="shared" si="11"/>
        <v/>
      </c>
    </row>
    <row r="726" spans="1:6">
      <c r="A726" s="514"/>
      <c r="B726" s="314"/>
      <c r="C726" s="316"/>
      <c r="D726" s="755"/>
      <c r="E726" s="755"/>
      <c r="F726" s="309" t="str">
        <f t="shared" si="11"/>
        <v/>
      </c>
    </row>
    <row r="727" spans="1:6">
      <c r="A727" s="514"/>
      <c r="B727" s="314"/>
      <c r="C727" s="316"/>
      <c r="D727" s="755"/>
      <c r="E727" s="755"/>
      <c r="F727" s="309" t="str">
        <f t="shared" si="11"/>
        <v/>
      </c>
    </row>
    <row r="728" spans="1:6">
      <c r="A728" s="514"/>
      <c r="B728" s="314"/>
      <c r="C728" s="316"/>
      <c r="D728" s="755"/>
      <c r="E728" s="755"/>
      <c r="F728" s="309" t="str">
        <f t="shared" si="11"/>
        <v/>
      </c>
    </row>
    <row r="729" spans="1:6">
      <c r="A729" s="514"/>
      <c r="B729" s="314"/>
      <c r="C729" s="316"/>
      <c r="D729" s="755"/>
      <c r="E729" s="755"/>
      <c r="F729" s="309" t="str">
        <f t="shared" si="11"/>
        <v/>
      </c>
    </row>
    <row r="730" spans="1:6">
      <c r="A730" s="514"/>
      <c r="B730" s="314"/>
      <c r="C730" s="316"/>
      <c r="D730" s="755"/>
      <c r="E730" s="755"/>
      <c r="F730" s="309" t="str">
        <f t="shared" si="11"/>
        <v/>
      </c>
    </row>
    <row r="731" spans="1:6">
      <c r="A731" s="514"/>
      <c r="B731" s="314"/>
      <c r="C731" s="316"/>
      <c r="D731" s="755"/>
      <c r="E731" s="755"/>
      <c r="F731" s="309" t="str">
        <f t="shared" si="11"/>
        <v/>
      </c>
    </row>
    <row r="732" spans="1:6">
      <c r="A732" s="514"/>
      <c r="B732" s="314"/>
      <c r="C732" s="316"/>
      <c r="D732" s="755"/>
      <c r="E732" s="755"/>
      <c r="F732" s="309" t="str">
        <f t="shared" si="11"/>
        <v/>
      </c>
    </row>
    <row r="733" spans="1:6">
      <c r="A733" s="514"/>
      <c r="B733" s="314"/>
      <c r="C733" s="316"/>
      <c r="D733" s="755"/>
      <c r="E733" s="755"/>
      <c r="F733" s="309" t="str">
        <f t="shared" si="11"/>
        <v/>
      </c>
    </row>
    <row r="734" spans="1:6">
      <c r="A734" s="514"/>
      <c r="B734" s="314"/>
      <c r="C734" s="316"/>
      <c r="D734" s="755"/>
      <c r="E734" s="755"/>
      <c r="F734" s="309" t="str">
        <f t="shared" si="11"/>
        <v/>
      </c>
    </row>
    <row r="735" spans="1:6">
      <c r="A735" s="514"/>
      <c r="B735" s="314"/>
      <c r="C735" s="316"/>
      <c r="D735" s="755"/>
      <c r="E735" s="755"/>
      <c r="F735" s="309" t="str">
        <f t="shared" si="11"/>
        <v/>
      </c>
    </row>
    <row r="736" spans="1:6">
      <c r="A736" s="514"/>
      <c r="B736" s="314"/>
      <c r="C736" s="316"/>
      <c r="D736" s="755"/>
      <c r="E736" s="755"/>
      <c r="F736" s="309" t="str">
        <f t="shared" si="11"/>
        <v/>
      </c>
    </row>
    <row r="737" spans="1:6">
      <c r="A737" s="514"/>
      <c r="B737" s="314"/>
      <c r="C737" s="316"/>
      <c r="D737" s="755"/>
      <c r="E737" s="755"/>
      <c r="F737" s="309" t="str">
        <f t="shared" si="11"/>
        <v/>
      </c>
    </row>
    <row r="738" spans="1:6">
      <c r="A738" s="514"/>
      <c r="B738" s="314"/>
      <c r="C738" s="316"/>
      <c r="D738" s="755"/>
      <c r="E738" s="755"/>
      <c r="F738" s="309" t="str">
        <f t="shared" si="11"/>
        <v/>
      </c>
    </row>
    <row r="739" spans="1:6">
      <c r="A739" s="514"/>
      <c r="B739" s="314"/>
      <c r="C739" s="316"/>
      <c r="D739" s="755"/>
      <c r="E739" s="755"/>
      <c r="F739" s="309" t="str">
        <f t="shared" si="11"/>
        <v/>
      </c>
    </row>
    <row r="740" spans="1:6">
      <c r="A740" s="514"/>
      <c r="B740" s="314"/>
      <c r="C740" s="316"/>
      <c r="D740" s="755"/>
      <c r="E740" s="755"/>
      <c r="F740" s="309" t="str">
        <f t="shared" si="11"/>
        <v/>
      </c>
    </row>
    <row r="741" spans="1:6">
      <c r="A741" s="514"/>
      <c r="B741" s="314"/>
      <c r="C741" s="316"/>
      <c r="D741" s="755"/>
      <c r="E741" s="755"/>
      <c r="F741" s="309" t="str">
        <f t="shared" si="11"/>
        <v/>
      </c>
    </row>
    <row r="742" spans="1:6">
      <c r="A742" s="514"/>
      <c r="B742" s="314"/>
      <c r="C742" s="316"/>
      <c r="D742" s="755"/>
      <c r="E742" s="755"/>
      <c r="F742" s="309" t="str">
        <f t="shared" si="11"/>
        <v/>
      </c>
    </row>
    <row r="743" spans="1:6">
      <c r="A743" s="514"/>
      <c r="B743" s="314"/>
      <c r="C743" s="316"/>
      <c r="D743" s="755"/>
      <c r="E743" s="755"/>
      <c r="F743" s="309" t="str">
        <f t="shared" si="11"/>
        <v/>
      </c>
    </row>
    <row r="744" spans="1:6">
      <c r="A744" s="514"/>
      <c r="B744" s="314"/>
      <c r="C744" s="316"/>
      <c r="D744" s="755"/>
      <c r="E744" s="755"/>
      <c r="F744" s="309" t="str">
        <f t="shared" si="11"/>
        <v/>
      </c>
    </row>
    <row r="745" spans="1:6">
      <c r="A745" s="514"/>
      <c r="B745" s="314"/>
      <c r="C745" s="316"/>
      <c r="D745" s="755"/>
      <c r="E745" s="755"/>
      <c r="F745" s="309" t="str">
        <f t="shared" si="11"/>
        <v/>
      </c>
    </row>
    <row r="746" spans="1:6">
      <c r="A746" s="514"/>
      <c r="B746" s="314"/>
      <c r="C746" s="316"/>
      <c r="D746" s="755"/>
      <c r="E746" s="755"/>
      <c r="F746" s="309" t="str">
        <f t="shared" si="11"/>
        <v/>
      </c>
    </row>
    <row r="747" spans="1:6">
      <c r="A747" s="514"/>
      <c r="B747" s="314"/>
      <c r="C747" s="316"/>
      <c r="D747" s="755"/>
      <c r="E747" s="755"/>
      <c r="F747" s="309" t="str">
        <f t="shared" si="11"/>
        <v/>
      </c>
    </row>
    <row r="748" spans="1:6">
      <c r="A748" s="514"/>
      <c r="B748" s="314"/>
      <c r="C748" s="316"/>
      <c r="D748" s="755"/>
      <c r="E748" s="755"/>
      <c r="F748" s="309" t="str">
        <f t="shared" si="11"/>
        <v/>
      </c>
    </row>
    <row r="749" spans="1:6">
      <c r="A749" s="514"/>
      <c r="B749" s="314"/>
      <c r="C749" s="316"/>
      <c r="D749" s="755"/>
      <c r="E749" s="755"/>
      <c r="F749" s="309" t="str">
        <f t="shared" si="11"/>
        <v/>
      </c>
    </row>
    <row r="750" spans="1:6">
      <c r="A750" s="514"/>
      <c r="B750" s="314"/>
      <c r="C750" s="316"/>
      <c r="D750" s="755"/>
      <c r="E750" s="755"/>
      <c r="F750" s="309" t="str">
        <f t="shared" si="11"/>
        <v/>
      </c>
    </row>
    <row r="751" spans="1:6">
      <c r="A751" s="514"/>
      <c r="B751" s="314"/>
      <c r="C751" s="316"/>
      <c r="D751" s="755"/>
      <c r="E751" s="755"/>
      <c r="F751" s="309" t="str">
        <f t="shared" si="11"/>
        <v/>
      </c>
    </row>
    <row r="752" spans="1:6">
      <c r="A752" s="514"/>
      <c r="B752" s="314"/>
      <c r="C752" s="316"/>
      <c r="D752" s="755"/>
      <c r="E752" s="755"/>
      <c r="F752" s="309" t="str">
        <f t="shared" si="11"/>
        <v/>
      </c>
    </row>
    <row r="753" spans="1:6">
      <c r="A753" s="514"/>
      <c r="B753" s="314"/>
      <c r="C753" s="316"/>
      <c r="D753" s="755"/>
      <c r="E753" s="755"/>
      <c r="F753" s="309" t="str">
        <f t="shared" si="11"/>
        <v/>
      </c>
    </row>
    <row r="754" spans="1:6">
      <c r="A754" s="514"/>
      <c r="B754" s="314"/>
      <c r="C754" s="316"/>
      <c r="D754" s="755"/>
      <c r="E754" s="755"/>
      <c r="F754" s="309" t="str">
        <f t="shared" si="11"/>
        <v/>
      </c>
    </row>
    <row r="755" spans="1:6">
      <c r="A755" s="514"/>
      <c r="B755" s="314"/>
      <c r="C755" s="316"/>
      <c r="D755" s="755"/>
      <c r="E755" s="755"/>
      <c r="F755" s="309" t="str">
        <f t="shared" si="11"/>
        <v/>
      </c>
    </row>
    <row r="756" spans="1:6">
      <c r="A756" s="514"/>
      <c r="B756" s="314"/>
      <c r="C756" s="316"/>
      <c r="D756" s="755"/>
      <c r="E756" s="755"/>
      <c r="F756" s="309" t="str">
        <f t="shared" si="11"/>
        <v/>
      </c>
    </row>
    <row r="757" spans="1:6">
      <c r="A757" s="514"/>
      <c r="B757" s="314"/>
      <c r="C757" s="316"/>
      <c r="D757" s="755"/>
      <c r="E757" s="755"/>
      <c r="F757" s="309" t="str">
        <f t="shared" si="11"/>
        <v/>
      </c>
    </row>
    <row r="758" spans="1:6">
      <c r="A758" s="514"/>
      <c r="B758" s="314"/>
      <c r="C758" s="316"/>
      <c r="D758" s="755"/>
      <c r="E758" s="755"/>
      <c r="F758" s="309" t="str">
        <f t="shared" si="11"/>
        <v/>
      </c>
    </row>
    <row r="759" spans="1:6">
      <c r="A759" s="514"/>
      <c r="B759" s="314"/>
      <c r="C759" s="316"/>
      <c r="D759" s="755"/>
      <c r="E759" s="755"/>
      <c r="F759" s="309" t="str">
        <f t="shared" si="11"/>
        <v/>
      </c>
    </row>
    <row r="760" spans="1:6">
      <c r="A760" s="514"/>
      <c r="B760" s="314"/>
      <c r="C760" s="316"/>
      <c r="D760" s="755"/>
      <c r="E760" s="755"/>
      <c r="F760" s="309" t="str">
        <f t="shared" si="11"/>
        <v/>
      </c>
    </row>
    <row r="761" spans="1:6">
      <c r="A761" s="514"/>
      <c r="B761" s="314"/>
      <c r="C761" s="316"/>
      <c r="D761" s="755"/>
      <c r="E761" s="755"/>
      <c r="F761" s="309" t="str">
        <f t="shared" si="11"/>
        <v/>
      </c>
    </row>
    <row r="762" spans="1:6">
      <c r="A762" s="514"/>
      <c r="B762" s="314"/>
      <c r="C762" s="316"/>
      <c r="D762" s="755"/>
      <c r="E762" s="755"/>
      <c r="F762" s="309" t="str">
        <f t="shared" si="11"/>
        <v/>
      </c>
    </row>
    <row r="763" spans="1:6">
      <c r="A763" s="514"/>
      <c r="B763" s="314"/>
      <c r="C763" s="316"/>
      <c r="D763" s="755"/>
      <c r="E763" s="755"/>
      <c r="F763" s="309" t="str">
        <f t="shared" si="11"/>
        <v/>
      </c>
    </row>
    <row r="764" spans="1:6">
      <c r="A764" s="514"/>
      <c r="B764" s="314"/>
      <c r="C764" s="316"/>
      <c r="D764" s="755"/>
      <c r="E764" s="755"/>
      <c r="F764" s="309" t="str">
        <f t="shared" si="11"/>
        <v/>
      </c>
    </row>
    <row r="765" spans="1:6">
      <c r="A765" s="514"/>
      <c r="B765" s="314"/>
      <c r="C765" s="316"/>
      <c r="D765" s="755"/>
      <c r="E765" s="755"/>
      <c r="F765" s="309" t="str">
        <f t="shared" si="11"/>
        <v/>
      </c>
    </row>
    <row r="766" spans="1:6">
      <c r="A766" s="514"/>
      <c r="B766" s="314"/>
      <c r="C766" s="316"/>
      <c r="D766" s="755"/>
      <c r="E766" s="755"/>
      <c r="F766" s="309" t="str">
        <f t="shared" si="11"/>
        <v/>
      </c>
    </row>
    <row r="767" spans="1:6">
      <c r="A767" s="514"/>
      <c r="B767" s="314"/>
      <c r="C767" s="316"/>
      <c r="D767" s="755"/>
      <c r="E767" s="755"/>
      <c r="F767" s="309" t="str">
        <f t="shared" si="11"/>
        <v/>
      </c>
    </row>
    <row r="768" spans="1:6">
      <c r="A768" s="514"/>
      <c r="B768" s="314"/>
      <c r="C768" s="316"/>
      <c r="D768" s="755"/>
      <c r="E768" s="755"/>
      <c r="F768" s="309" t="str">
        <f t="shared" si="11"/>
        <v/>
      </c>
    </row>
    <row r="769" spans="1:6">
      <c r="A769" s="514"/>
      <c r="B769" s="314"/>
      <c r="C769" s="316"/>
      <c r="D769" s="755"/>
      <c r="E769" s="755"/>
      <c r="F769" s="309" t="str">
        <f t="shared" si="11"/>
        <v/>
      </c>
    </row>
    <row r="770" spans="1:6">
      <c r="A770" s="514"/>
      <c r="B770" s="314"/>
      <c r="C770" s="316"/>
      <c r="D770" s="755"/>
      <c r="E770" s="755"/>
      <c r="F770" s="309" t="str">
        <f t="shared" si="11"/>
        <v/>
      </c>
    </row>
    <row r="771" spans="1:6">
      <c r="A771" s="514"/>
      <c r="B771" s="314"/>
      <c r="C771" s="316"/>
      <c r="D771" s="755"/>
      <c r="E771" s="755"/>
      <c r="F771" s="309" t="str">
        <f t="shared" si="11"/>
        <v/>
      </c>
    </row>
    <row r="772" spans="1:6">
      <c r="A772" s="514"/>
      <c r="B772" s="314"/>
      <c r="C772" s="316"/>
      <c r="D772" s="755"/>
      <c r="E772" s="755"/>
      <c r="F772" s="309" t="str">
        <f t="shared" si="11"/>
        <v/>
      </c>
    </row>
    <row r="773" spans="1:6">
      <c r="A773" s="514"/>
      <c r="B773" s="314"/>
      <c r="C773" s="316"/>
      <c r="D773" s="755"/>
      <c r="E773" s="755"/>
      <c r="F773" s="309" t="str">
        <f t="shared" si="11"/>
        <v/>
      </c>
    </row>
    <row r="774" spans="1:6">
      <c r="A774" s="514"/>
      <c r="B774" s="314"/>
      <c r="C774" s="316"/>
      <c r="D774" s="755"/>
      <c r="E774" s="755"/>
      <c r="F774" s="309" t="str">
        <f t="shared" si="11"/>
        <v/>
      </c>
    </row>
    <row r="775" spans="1:6">
      <c r="A775" s="514"/>
      <c r="B775" s="314"/>
      <c r="C775" s="316"/>
      <c r="D775" s="755"/>
      <c r="E775" s="755"/>
      <c r="F775" s="309" t="str">
        <f t="shared" ref="F775:F838" si="12">IF($D775&lt;&gt;"",MID($D775,1,FIND(":",$D775)-1),IF($E775&lt;&gt;"",$E775,"")) &amp; ""</f>
        <v/>
      </c>
    </row>
    <row r="776" spans="1:6">
      <c r="A776" s="514"/>
      <c r="B776" s="314"/>
      <c r="C776" s="316"/>
      <c r="D776" s="755"/>
      <c r="E776" s="755"/>
      <c r="F776" s="309" t="str">
        <f t="shared" si="12"/>
        <v/>
      </c>
    </row>
    <row r="777" spans="1:6">
      <c r="A777" s="514"/>
      <c r="B777" s="314"/>
      <c r="C777" s="316"/>
      <c r="D777" s="755"/>
      <c r="E777" s="755"/>
      <c r="F777" s="309" t="str">
        <f t="shared" si="12"/>
        <v/>
      </c>
    </row>
    <row r="778" spans="1:6">
      <c r="A778" s="514"/>
      <c r="B778" s="314"/>
      <c r="C778" s="316"/>
      <c r="D778" s="755"/>
      <c r="E778" s="755"/>
      <c r="F778" s="309" t="str">
        <f t="shared" si="12"/>
        <v/>
      </c>
    </row>
    <row r="779" spans="1:6">
      <c r="A779" s="514"/>
      <c r="B779" s="314"/>
      <c r="C779" s="316"/>
      <c r="D779" s="755"/>
      <c r="E779" s="755"/>
      <c r="F779" s="309" t="str">
        <f t="shared" si="12"/>
        <v/>
      </c>
    </row>
    <row r="780" spans="1:6">
      <c r="A780" s="514"/>
      <c r="B780" s="314"/>
      <c r="C780" s="316"/>
      <c r="D780" s="755"/>
      <c r="E780" s="755"/>
      <c r="F780" s="309" t="str">
        <f t="shared" si="12"/>
        <v/>
      </c>
    </row>
    <row r="781" spans="1:6">
      <c r="A781" s="514"/>
      <c r="B781" s="314"/>
      <c r="C781" s="316"/>
      <c r="D781" s="755"/>
      <c r="E781" s="755"/>
      <c r="F781" s="309" t="str">
        <f t="shared" si="12"/>
        <v/>
      </c>
    </row>
    <row r="782" spans="1:6">
      <c r="A782" s="514"/>
      <c r="B782" s="314"/>
      <c r="C782" s="316"/>
      <c r="D782" s="755"/>
      <c r="E782" s="755"/>
      <c r="F782" s="309" t="str">
        <f t="shared" si="12"/>
        <v/>
      </c>
    </row>
    <row r="783" spans="1:6">
      <c r="A783" s="514"/>
      <c r="B783" s="314"/>
      <c r="C783" s="316"/>
      <c r="D783" s="755"/>
      <c r="E783" s="755"/>
      <c r="F783" s="309" t="str">
        <f t="shared" si="12"/>
        <v/>
      </c>
    </row>
    <row r="784" spans="1:6">
      <c r="A784" s="514"/>
      <c r="B784" s="314"/>
      <c r="C784" s="316"/>
      <c r="D784" s="755"/>
      <c r="E784" s="755"/>
      <c r="F784" s="309" t="str">
        <f t="shared" si="12"/>
        <v/>
      </c>
    </row>
    <row r="785" spans="1:6">
      <c r="A785" s="514"/>
      <c r="B785" s="314"/>
      <c r="C785" s="316"/>
      <c r="D785" s="755"/>
      <c r="E785" s="755"/>
      <c r="F785" s="309" t="str">
        <f t="shared" si="12"/>
        <v/>
      </c>
    </row>
    <row r="786" spans="1:6">
      <c r="A786" s="514"/>
      <c r="B786" s="314"/>
      <c r="C786" s="316"/>
      <c r="D786" s="755"/>
      <c r="E786" s="755"/>
      <c r="F786" s="309" t="str">
        <f t="shared" si="12"/>
        <v/>
      </c>
    </row>
    <row r="787" spans="1:6">
      <c r="A787" s="514"/>
      <c r="B787" s="314"/>
      <c r="C787" s="316"/>
      <c r="D787" s="755"/>
      <c r="E787" s="755"/>
      <c r="F787" s="309" t="str">
        <f t="shared" si="12"/>
        <v/>
      </c>
    </row>
    <row r="788" spans="1:6">
      <c r="A788" s="514"/>
      <c r="B788" s="314"/>
      <c r="C788" s="316"/>
      <c r="D788" s="755"/>
      <c r="E788" s="755"/>
      <c r="F788" s="309" t="str">
        <f t="shared" si="12"/>
        <v/>
      </c>
    </row>
    <row r="789" spans="1:6">
      <c r="A789" s="514"/>
      <c r="B789" s="314"/>
      <c r="C789" s="316"/>
      <c r="D789" s="755"/>
      <c r="E789" s="755"/>
      <c r="F789" s="309" t="str">
        <f t="shared" si="12"/>
        <v/>
      </c>
    </row>
    <row r="790" spans="1:6">
      <c r="A790" s="514"/>
      <c r="B790" s="314"/>
      <c r="C790" s="316"/>
      <c r="D790" s="755"/>
      <c r="E790" s="755"/>
      <c r="F790" s="309" t="str">
        <f t="shared" si="12"/>
        <v/>
      </c>
    </row>
    <row r="791" spans="1:6">
      <c r="A791" s="514"/>
      <c r="B791" s="314"/>
      <c r="C791" s="316"/>
      <c r="D791" s="755"/>
      <c r="E791" s="755"/>
      <c r="F791" s="309" t="str">
        <f t="shared" si="12"/>
        <v/>
      </c>
    </row>
    <row r="792" spans="1:6">
      <c r="A792" s="514"/>
      <c r="B792" s="314"/>
      <c r="C792" s="316"/>
      <c r="D792" s="755"/>
      <c r="E792" s="755"/>
      <c r="F792" s="309" t="str">
        <f t="shared" si="12"/>
        <v/>
      </c>
    </row>
    <row r="793" spans="1:6">
      <c r="A793" s="514"/>
      <c r="B793" s="314"/>
      <c r="C793" s="316"/>
      <c r="D793" s="755"/>
      <c r="E793" s="755"/>
      <c r="F793" s="309" t="str">
        <f t="shared" si="12"/>
        <v/>
      </c>
    </row>
    <row r="794" spans="1:6">
      <c r="A794" s="514"/>
      <c r="B794" s="314"/>
      <c r="C794" s="316"/>
      <c r="D794" s="755"/>
      <c r="E794" s="755"/>
      <c r="F794" s="309" t="str">
        <f t="shared" si="12"/>
        <v/>
      </c>
    </row>
    <row r="795" spans="1:6">
      <c r="A795" s="514"/>
      <c r="B795" s="314"/>
      <c r="C795" s="316"/>
      <c r="D795" s="755"/>
      <c r="E795" s="755"/>
      <c r="F795" s="309" t="str">
        <f t="shared" si="12"/>
        <v/>
      </c>
    </row>
    <row r="796" spans="1:6">
      <c r="A796" s="514"/>
      <c r="B796" s="314"/>
      <c r="C796" s="316"/>
      <c r="D796" s="755"/>
      <c r="E796" s="755"/>
      <c r="F796" s="309" t="str">
        <f t="shared" si="12"/>
        <v/>
      </c>
    </row>
    <row r="797" spans="1:6">
      <c r="A797" s="514"/>
      <c r="B797" s="314"/>
      <c r="C797" s="316"/>
      <c r="D797" s="755"/>
      <c r="E797" s="755"/>
      <c r="F797" s="309" t="str">
        <f t="shared" si="12"/>
        <v/>
      </c>
    </row>
    <row r="798" spans="1:6">
      <c r="A798" s="514"/>
      <c r="B798" s="314"/>
      <c r="C798" s="316"/>
      <c r="D798" s="755"/>
      <c r="E798" s="755"/>
      <c r="F798" s="309" t="str">
        <f t="shared" si="12"/>
        <v/>
      </c>
    </row>
    <row r="799" spans="1:6">
      <c r="A799" s="514"/>
      <c r="B799" s="314"/>
      <c r="C799" s="316"/>
      <c r="D799" s="755"/>
      <c r="E799" s="755"/>
      <c r="F799" s="309" t="str">
        <f t="shared" si="12"/>
        <v/>
      </c>
    </row>
    <row r="800" spans="1:6">
      <c r="A800" s="514"/>
      <c r="B800" s="314"/>
      <c r="C800" s="316"/>
      <c r="D800" s="755"/>
      <c r="E800" s="755"/>
      <c r="F800" s="309" t="str">
        <f t="shared" si="12"/>
        <v/>
      </c>
    </row>
    <row r="801" spans="1:6">
      <c r="A801" s="514"/>
      <c r="B801" s="314"/>
      <c r="C801" s="316"/>
      <c r="D801" s="755"/>
      <c r="E801" s="755"/>
      <c r="F801" s="309" t="str">
        <f t="shared" si="12"/>
        <v/>
      </c>
    </row>
    <row r="802" spans="1:6">
      <c r="A802" s="514"/>
      <c r="B802" s="314"/>
      <c r="C802" s="316"/>
      <c r="D802" s="755"/>
      <c r="E802" s="755"/>
      <c r="F802" s="309" t="str">
        <f t="shared" si="12"/>
        <v/>
      </c>
    </row>
    <row r="803" spans="1:6">
      <c r="A803" s="514"/>
      <c r="B803" s="314"/>
      <c r="C803" s="316"/>
      <c r="D803" s="755"/>
      <c r="E803" s="755"/>
      <c r="F803" s="309" t="str">
        <f t="shared" si="12"/>
        <v/>
      </c>
    </row>
    <row r="804" spans="1:6">
      <c r="A804" s="514"/>
      <c r="B804" s="314"/>
      <c r="C804" s="316"/>
      <c r="D804" s="755"/>
      <c r="E804" s="755"/>
      <c r="F804" s="309" t="str">
        <f t="shared" si="12"/>
        <v/>
      </c>
    </row>
    <row r="805" spans="1:6">
      <c r="A805" s="514"/>
      <c r="B805" s="314"/>
      <c r="C805" s="316"/>
      <c r="D805" s="755"/>
      <c r="E805" s="755"/>
      <c r="F805" s="309" t="str">
        <f t="shared" si="12"/>
        <v/>
      </c>
    </row>
    <row r="806" spans="1:6">
      <c r="A806" s="514"/>
      <c r="B806" s="314"/>
      <c r="C806" s="316"/>
      <c r="D806" s="755"/>
      <c r="E806" s="755"/>
      <c r="F806" s="309" t="str">
        <f t="shared" si="12"/>
        <v/>
      </c>
    </row>
    <row r="807" spans="1:6">
      <c r="A807" s="514"/>
      <c r="B807" s="314"/>
      <c r="C807" s="316"/>
      <c r="D807" s="755"/>
      <c r="E807" s="755"/>
      <c r="F807" s="309" t="str">
        <f t="shared" si="12"/>
        <v/>
      </c>
    </row>
    <row r="808" spans="1:6">
      <c r="A808" s="514"/>
      <c r="B808" s="314"/>
      <c r="C808" s="316"/>
      <c r="D808" s="755"/>
      <c r="E808" s="755"/>
      <c r="F808" s="309" t="str">
        <f t="shared" si="12"/>
        <v/>
      </c>
    </row>
    <row r="809" spans="1:6">
      <c r="A809" s="514"/>
      <c r="B809" s="314"/>
      <c r="C809" s="316"/>
      <c r="D809" s="755"/>
      <c r="E809" s="755"/>
      <c r="F809" s="309" t="str">
        <f t="shared" si="12"/>
        <v/>
      </c>
    </row>
    <row r="810" spans="1:6">
      <c r="A810" s="514"/>
      <c r="B810" s="314"/>
      <c r="C810" s="316"/>
      <c r="D810" s="755"/>
      <c r="E810" s="755"/>
      <c r="F810" s="309" t="str">
        <f t="shared" si="12"/>
        <v/>
      </c>
    </row>
    <row r="811" spans="1:6">
      <c r="A811" s="514"/>
      <c r="B811" s="314"/>
      <c r="C811" s="316"/>
      <c r="D811" s="755"/>
      <c r="E811" s="755"/>
      <c r="F811" s="309" t="str">
        <f t="shared" si="12"/>
        <v/>
      </c>
    </row>
    <row r="812" spans="1:6">
      <c r="A812" s="514"/>
      <c r="B812" s="314"/>
      <c r="C812" s="316"/>
      <c r="D812" s="755"/>
      <c r="E812" s="755"/>
      <c r="F812" s="309" t="str">
        <f t="shared" si="12"/>
        <v/>
      </c>
    </row>
    <row r="813" spans="1:6">
      <c r="A813" s="514"/>
      <c r="B813" s="314"/>
      <c r="C813" s="316"/>
      <c r="D813" s="755"/>
      <c r="E813" s="755"/>
      <c r="F813" s="309" t="str">
        <f t="shared" si="12"/>
        <v/>
      </c>
    </row>
    <row r="814" spans="1:6">
      <c r="A814" s="514"/>
      <c r="B814" s="314"/>
      <c r="C814" s="316"/>
      <c r="D814" s="755"/>
      <c r="E814" s="755"/>
      <c r="F814" s="309" t="str">
        <f t="shared" si="12"/>
        <v/>
      </c>
    </row>
    <row r="815" spans="1:6">
      <c r="A815" s="514"/>
      <c r="B815" s="314"/>
      <c r="C815" s="316"/>
      <c r="D815" s="755"/>
      <c r="E815" s="755"/>
      <c r="F815" s="309" t="str">
        <f t="shared" si="12"/>
        <v/>
      </c>
    </row>
    <row r="816" spans="1:6">
      <c r="A816" s="514"/>
      <c r="B816" s="314"/>
      <c r="C816" s="316"/>
      <c r="D816" s="755"/>
      <c r="E816" s="755"/>
      <c r="F816" s="309" t="str">
        <f t="shared" si="12"/>
        <v/>
      </c>
    </row>
    <row r="817" spans="1:6">
      <c r="A817" s="514"/>
      <c r="B817" s="314"/>
      <c r="C817" s="316"/>
      <c r="D817" s="755"/>
      <c r="E817" s="755"/>
      <c r="F817" s="309" t="str">
        <f t="shared" si="12"/>
        <v/>
      </c>
    </row>
    <row r="818" spans="1:6">
      <c r="A818" s="514"/>
      <c r="B818" s="314"/>
      <c r="C818" s="316"/>
      <c r="D818" s="755"/>
      <c r="E818" s="755"/>
      <c r="F818" s="309" t="str">
        <f t="shared" si="12"/>
        <v/>
      </c>
    </row>
    <row r="819" spans="1:6">
      <c r="A819" s="514"/>
      <c r="B819" s="314"/>
      <c r="C819" s="316"/>
      <c r="D819" s="755"/>
      <c r="E819" s="755"/>
      <c r="F819" s="309" t="str">
        <f t="shared" si="12"/>
        <v/>
      </c>
    </row>
    <row r="820" spans="1:6">
      <c r="A820" s="514"/>
      <c r="B820" s="314"/>
      <c r="C820" s="316"/>
      <c r="D820" s="755"/>
      <c r="E820" s="755"/>
      <c r="F820" s="309" t="str">
        <f t="shared" si="12"/>
        <v/>
      </c>
    </row>
    <row r="821" spans="1:6">
      <c r="A821" s="514"/>
      <c r="B821" s="314"/>
      <c r="C821" s="316"/>
      <c r="D821" s="755"/>
      <c r="E821" s="755"/>
      <c r="F821" s="309" t="str">
        <f t="shared" si="12"/>
        <v/>
      </c>
    </row>
    <row r="822" spans="1:6">
      <c r="A822" s="514"/>
      <c r="B822" s="314"/>
      <c r="C822" s="316"/>
      <c r="D822" s="755"/>
      <c r="E822" s="755"/>
      <c r="F822" s="309" t="str">
        <f t="shared" si="12"/>
        <v/>
      </c>
    </row>
    <row r="823" spans="1:6">
      <c r="A823" s="514"/>
      <c r="B823" s="314"/>
      <c r="C823" s="316"/>
      <c r="D823" s="755"/>
      <c r="E823" s="755"/>
      <c r="F823" s="309" t="str">
        <f t="shared" si="12"/>
        <v/>
      </c>
    </row>
    <row r="824" spans="1:6">
      <c r="A824" s="514"/>
      <c r="B824" s="314"/>
      <c r="C824" s="316"/>
      <c r="D824" s="755"/>
      <c r="E824" s="755"/>
      <c r="F824" s="309" t="str">
        <f t="shared" si="12"/>
        <v/>
      </c>
    </row>
    <row r="825" spans="1:6">
      <c r="A825" s="514"/>
      <c r="B825" s="314"/>
      <c r="C825" s="316"/>
      <c r="D825" s="755"/>
      <c r="E825" s="755"/>
      <c r="F825" s="309" t="str">
        <f t="shared" si="12"/>
        <v/>
      </c>
    </row>
    <row r="826" spans="1:6">
      <c r="A826" s="514"/>
      <c r="B826" s="314"/>
      <c r="C826" s="316"/>
      <c r="D826" s="755"/>
      <c r="E826" s="755"/>
      <c r="F826" s="309" t="str">
        <f t="shared" si="12"/>
        <v/>
      </c>
    </row>
    <row r="827" spans="1:6">
      <c r="A827" s="514"/>
      <c r="B827" s="314"/>
      <c r="C827" s="316"/>
      <c r="D827" s="755"/>
      <c r="E827" s="755"/>
      <c r="F827" s="309" t="str">
        <f t="shared" si="12"/>
        <v/>
      </c>
    </row>
    <row r="828" spans="1:6">
      <c r="A828" s="514"/>
      <c r="B828" s="314"/>
      <c r="C828" s="316"/>
      <c r="D828" s="755"/>
      <c r="E828" s="755"/>
      <c r="F828" s="309" t="str">
        <f t="shared" si="12"/>
        <v/>
      </c>
    </row>
    <row r="829" spans="1:6">
      <c r="A829" s="514"/>
      <c r="B829" s="314"/>
      <c r="C829" s="316"/>
      <c r="D829" s="755"/>
      <c r="E829" s="755"/>
      <c r="F829" s="309" t="str">
        <f t="shared" si="12"/>
        <v/>
      </c>
    </row>
    <row r="830" spans="1:6">
      <c r="A830" s="514"/>
      <c r="B830" s="314"/>
      <c r="C830" s="316"/>
      <c r="D830" s="755"/>
      <c r="E830" s="755"/>
      <c r="F830" s="309" t="str">
        <f t="shared" si="12"/>
        <v/>
      </c>
    </row>
    <row r="831" spans="1:6">
      <c r="A831" s="514"/>
      <c r="B831" s="314"/>
      <c r="C831" s="316"/>
      <c r="D831" s="755"/>
      <c r="E831" s="755"/>
      <c r="F831" s="309" t="str">
        <f t="shared" si="12"/>
        <v/>
      </c>
    </row>
    <row r="832" spans="1:6">
      <c r="A832" s="514"/>
      <c r="B832" s="314"/>
      <c r="C832" s="316"/>
      <c r="D832" s="755"/>
      <c r="E832" s="755"/>
      <c r="F832" s="309" t="str">
        <f t="shared" si="12"/>
        <v/>
      </c>
    </row>
    <row r="833" spans="1:6">
      <c r="A833" s="514"/>
      <c r="B833" s="314"/>
      <c r="C833" s="316"/>
      <c r="D833" s="755"/>
      <c r="E833" s="755"/>
      <c r="F833" s="309" t="str">
        <f t="shared" si="12"/>
        <v/>
      </c>
    </row>
    <row r="834" spans="1:6">
      <c r="A834" s="514"/>
      <c r="B834" s="314"/>
      <c r="C834" s="316"/>
      <c r="D834" s="755"/>
      <c r="E834" s="755"/>
      <c r="F834" s="309" t="str">
        <f t="shared" si="12"/>
        <v/>
      </c>
    </row>
    <row r="835" spans="1:6">
      <c r="A835" s="514"/>
      <c r="B835" s="314"/>
      <c r="C835" s="316"/>
      <c r="D835" s="755"/>
      <c r="E835" s="755"/>
      <c r="F835" s="309" t="str">
        <f t="shared" si="12"/>
        <v/>
      </c>
    </row>
    <row r="836" spans="1:6">
      <c r="A836" s="514"/>
      <c r="B836" s="314"/>
      <c r="C836" s="316"/>
      <c r="D836" s="755"/>
      <c r="E836" s="755"/>
      <c r="F836" s="309" t="str">
        <f t="shared" si="12"/>
        <v/>
      </c>
    </row>
    <row r="837" spans="1:6">
      <c r="A837" s="514"/>
      <c r="B837" s="314"/>
      <c r="C837" s="316"/>
      <c r="D837" s="755"/>
      <c r="E837" s="755"/>
      <c r="F837" s="309" t="str">
        <f t="shared" si="12"/>
        <v/>
      </c>
    </row>
    <row r="838" spans="1:6">
      <c r="A838" s="514"/>
      <c r="B838" s="314"/>
      <c r="C838" s="316"/>
      <c r="D838" s="755"/>
      <c r="E838" s="755"/>
      <c r="F838" s="309" t="str">
        <f t="shared" si="12"/>
        <v/>
      </c>
    </row>
    <row r="839" spans="1:6">
      <c r="A839" s="514"/>
      <c r="B839" s="314"/>
      <c r="C839" s="316"/>
      <c r="D839" s="755"/>
      <c r="E839" s="755"/>
      <c r="F839" s="309" t="str">
        <f t="shared" ref="F839:F902" si="13">IF($D839&lt;&gt;"",MID($D839,1,FIND(":",$D839)-1),IF($E839&lt;&gt;"",$E839,"")) &amp; ""</f>
        <v/>
      </c>
    </row>
    <row r="840" spans="1:6">
      <c r="A840" s="514"/>
      <c r="B840" s="314"/>
      <c r="C840" s="316"/>
      <c r="D840" s="755"/>
      <c r="E840" s="755"/>
      <c r="F840" s="309" t="str">
        <f t="shared" si="13"/>
        <v/>
      </c>
    </row>
    <row r="841" spans="1:6">
      <c r="A841" s="514"/>
      <c r="B841" s="314"/>
      <c r="C841" s="316"/>
      <c r="D841" s="755"/>
      <c r="E841" s="755"/>
      <c r="F841" s="309" t="str">
        <f t="shared" si="13"/>
        <v/>
      </c>
    </row>
    <row r="842" spans="1:6">
      <c r="A842" s="514"/>
      <c r="B842" s="314"/>
      <c r="C842" s="316"/>
      <c r="D842" s="755"/>
      <c r="E842" s="755"/>
      <c r="F842" s="309" t="str">
        <f t="shared" si="13"/>
        <v/>
      </c>
    </row>
    <row r="843" spans="1:6">
      <c r="A843" s="514"/>
      <c r="B843" s="314"/>
      <c r="C843" s="316"/>
      <c r="D843" s="755"/>
      <c r="E843" s="755"/>
      <c r="F843" s="309" t="str">
        <f t="shared" si="13"/>
        <v/>
      </c>
    </row>
    <row r="844" spans="1:6">
      <c r="A844" s="514"/>
      <c r="B844" s="314"/>
      <c r="C844" s="316"/>
      <c r="D844" s="755"/>
      <c r="E844" s="755"/>
      <c r="F844" s="309" t="str">
        <f t="shared" si="13"/>
        <v/>
      </c>
    </row>
    <row r="845" spans="1:6">
      <c r="A845" s="514"/>
      <c r="B845" s="314"/>
      <c r="C845" s="316"/>
      <c r="D845" s="755"/>
      <c r="E845" s="755"/>
      <c r="F845" s="309" t="str">
        <f t="shared" si="13"/>
        <v/>
      </c>
    </row>
    <row r="846" spans="1:6">
      <c r="A846" s="514"/>
      <c r="B846" s="314"/>
      <c r="C846" s="316"/>
      <c r="D846" s="755"/>
      <c r="E846" s="755"/>
      <c r="F846" s="309" t="str">
        <f t="shared" si="13"/>
        <v/>
      </c>
    </row>
    <row r="847" spans="1:6">
      <c r="A847" s="514"/>
      <c r="B847" s="314"/>
      <c r="C847" s="316"/>
      <c r="D847" s="755"/>
      <c r="E847" s="755"/>
      <c r="F847" s="309" t="str">
        <f t="shared" si="13"/>
        <v/>
      </c>
    </row>
    <row r="848" spans="1:6">
      <c r="A848" s="514"/>
      <c r="B848" s="314"/>
      <c r="C848" s="316"/>
      <c r="D848" s="755"/>
      <c r="E848" s="755"/>
      <c r="F848" s="309" t="str">
        <f t="shared" si="13"/>
        <v/>
      </c>
    </row>
    <row r="849" spans="1:6">
      <c r="A849" s="514"/>
      <c r="B849" s="314"/>
      <c r="C849" s="316"/>
      <c r="D849" s="755"/>
      <c r="E849" s="755"/>
      <c r="F849" s="309" t="str">
        <f t="shared" si="13"/>
        <v/>
      </c>
    </row>
    <row r="850" spans="1:6">
      <c r="A850" s="514"/>
      <c r="B850" s="314"/>
      <c r="C850" s="316"/>
      <c r="D850" s="755"/>
      <c r="E850" s="755"/>
      <c r="F850" s="309" t="str">
        <f t="shared" si="13"/>
        <v/>
      </c>
    </row>
    <row r="851" spans="1:6">
      <c r="A851" s="514"/>
      <c r="B851" s="314"/>
      <c r="C851" s="316"/>
      <c r="D851" s="755"/>
      <c r="E851" s="755"/>
      <c r="F851" s="309" t="str">
        <f t="shared" si="13"/>
        <v/>
      </c>
    </row>
    <row r="852" spans="1:6">
      <c r="A852" s="514"/>
      <c r="B852" s="314"/>
      <c r="C852" s="316"/>
      <c r="D852" s="755"/>
      <c r="E852" s="755"/>
      <c r="F852" s="309" t="str">
        <f t="shared" si="13"/>
        <v/>
      </c>
    </row>
    <row r="853" spans="1:6">
      <c r="A853" s="514"/>
      <c r="B853" s="314"/>
      <c r="C853" s="316"/>
      <c r="D853" s="755"/>
      <c r="E853" s="755"/>
      <c r="F853" s="309" t="str">
        <f t="shared" si="13"/>
        <v/>
      </c>
    </row>
    <row r="854" spans="1:6">
      <c r="A854" s="514"/>
      <c r="B854" s="314"/>
      <c r="C854" s="316"/>
      <c r="D854" s="755"/>
      <c r="E854" s="755"/>
      <c r="F854" s="309" t="str">
        <f t="shared" si="13"/>
        <v/>
      </c>
    </row>
    <row r="855" spans="1:6">
      <c r="A855" s="514"/>
      <c r="B855" s="314"/>
      <c r="C855" s="316"/>
      <c r="D855" s="755"/>
      <c r="E855" s="755"/>
      <c r="F855" s="309" t="str">
        <f t="shared" si="13"/>
        <v/>
      </c>
    </row>
    <row r="856" spans="1:6">
      <c r="A856" s="514"/>
      <c r="B856" s="314"/>
      <c r="C856" s="316"/>
      <c r="D856" s="755"/>
      <c r="E856" s="755"/>
      <c r="F856" s="309" t="str">
        <f t="shared" si="13"/>
        <v/>
      </c>
    </row>
    <row r="857" spans="1:6">
      <c r="A857" s="514"/>
      <c r="B857" s="314"/>
      <c r="C857" s="316"/>
      <c r="D857" s="755"/>
      <c r="E857" s="755"/>
      <c r="F857" s="309" t="str">
        <f t="shared" si="13"/>
        <v/>
      </c>
    </row>
    <row r="858" spans="1:6">
      <c r="A858" s="514"/>
      <c r="B858" s="314"/>
      <c r="C858" s="316"/>
      <c r="D858" s="755"/>
      <c r="E858" s="755"/>
      <c r="F858" s="309" t="str">
        <f t="shared" si="13"/>
        <v/>
      </c>
    </row>
    <row r="859" spans="1:6">
      <c r="A859" s="514"/>
      <c r="B859" s="314"/>
      <c r="C859" s="316"/>
      <c r="D859" s="755"/>
      <c r="E859" s="755"/>
      <c r="F859" s="309" t="str">
        <f t="shared" si="13"/>
        <v/>
      </c>
    </row>
    <row r="860" spans="1:6">
      <c r="A860" s="514"/>
      <c r="B860" s="314"/>
      <c r="C860" s="316"/>
      <c r="D860" s="755"/>
      <c r="E860" s="755"/>
      <c r="F860" s="309" t="str">
        <f t="shared" si="13"/>
        <v/>
      </c>
    </row>
    <row r="861" spans="1:6">
      <c r="A861" s="514"/>
      <c r="B861" s="314"/>
      <c r="C861" s="316"/>
      <c r="D861" s="755"/>
      <c r="E861" s="755"/>
      <c r="F861" s="309" t="str">
        <f t="shared" si="13"/>
        <v/>
      </c>
    </row>
    <row r="862" spans="1:6">
      <c r="A862" s="514"/>
      <c r="B862" s="314"/>
      <c r="C862" s="316"/>
      <c r="D862" s="755"/>
      <c r="E862" s="755"/>
      <c r="F862" s="309" t="str">
        <f t="shared" si="13"/>
        <v/>
      </c>
    </row>
    <row r="863" spans="1:6">
      <c r="A863" s="514"/>
      <c r="B863" s="314"/>
      <c r="C863" s="316"/>
      <c r="D863" s="755"/>
      <c r="E863" s="755"/>
      <c r="F863" s="309" t="str">
        <f t="shared" si="13"/>
        <v/>
      </c>
    </row>
    <row r="864" spans="1:6">
      <c r="A864" s="514"/>
      <c r="B864" s="314"/>
      <c r="C864" s="316"/>
      <c r="D864" s="755"/>
      <c r="E864" s="755"/>
      <c r="F864" s="309" t="str">
        <f t="shared" si="13"/>
        <v/>
      </c>
    </row>
    <row r="865" spans="1:6">
      <c r="A865" s="514"/>
      <c r="B865" s="314"/>
      <c r="C865" s="316"/>
      <c r="D865" s="755"/>
      <c r="E865" s="755"/>
      <c r="F865" s="309" t="str">
        <f t="shared" si="13"/>
        <v/>
      </c>
    </row>
    <row r="866" spans="1:6">
      <c r="A866" s="514"/>
      <c r="B866" s="314"/>
      <c r="C866" s="316"/>
      <c r="D866" s="755"/>
      <c r="E866" s="755"/>
      <c r="F866" s="309" t="str">
        <f t="shared" si="13"/>
        <v/>
      </c>
    </row>
    <row r="867" spans="1:6">
      <c r="A867" s="514"/>
      <c r="B867" s="314"/>
      <c r="C867" s="316"/>
      <c r="D867" s="755"/>
      <c r="E867" s="755"/>
      <c r="F867" s="309" t="str">
        <f t="shared" si="13"/>
        <v/>
      </c>
    </row>
    <row r="868" spans="1:6">
      <c r="A868" s="514"/>
      <c r="B868" s="314"/>
      <c r="C868" s="316"/>
      <c r="D868" s="755"/>
      <c r="E868" s="755"/>
      <c r="F868" s="309" t="str">
        <f t="shared" si="13"/>
        <v/>
      </c>
    </row>
    <row r="869" spans="1:6">
      <c r="A869" s="514"/>
      <c r="B869" s="314"/>
      <c r="C869" s="316"/>
      <c r="D869" s="755"/>
      <c r="E869" s="755"/>
      <c r="F869" s="309" t="str">
        <f t="shared" si="13"/>
        <v/>
      </c>
    </row>
    <row r="870" spans="1:6">
      <c r="A870" s="514"/>
      <c r="B870" s="314"/>
      <c r="C870" s="316"/>
      <c r="D870" s="755"/>
      <c r="E870" s="755"/>
      <c r="F870" s="309" t="str">
        <f t="shared" si="13"/>
        <v/>
      </c>
    </row>
    <row r="871" spans="1:6">
      <c r="A871" s="514"/>
      <c r="B871" s="314"/>
      <c r="C871" s="316"/>
      <c r="D871" s="755"/>
      <c r="E871" s="755"/>
      <c r="F871" s="309" t="str">
        <f t="shared" si="13"/>
        <v/>
      </c>
    </row>
    <row r="872" spans="1:6">
      <c r="A872" s="514"/>
      <c r="B872" s="314"/>
      <c r="C872" s="316"/>
      <c r="D872" s="755"/>
      <c r="E872" s="755"/>
      <c r="F872" s="309" t="str">
        <f t="shared" si="13"/>
        <v/>
      </c>
    </row>
    <row r="873" spans="1:6">
      <c r="A873" s="514"/>
      <c r="B873" s="314"/>
      <c r="C873" s="316"/>
      <c r="D873" s="755"/>
      <c r="E873" s="755"/>
      <c r="F873" s="309" t="str">
        <f t="shared" si="13"/>
        <v/>
      </c>
    </row>
    <row r="874" spans="1:6">
      <c r="A874" s="514"/>
      <c r="B874" s="314"/>
      <c r="C874" s="316"/>
      <c r="D874" s="755"/>
      <c r="E874" s="755"/>
      <c r="F874" s="309" t="str">
        <f t="shared" si="13"/>
        <v/>
      </c>
    </row>
    <row r="875" spans="1:6">
      <c r="A875" s="514"/>
      <c r="B875" s="314"/>
      <c r="C875" s="316"/>
      <c r="D875" s="755"/>
      <c r="E875" s="755"/>
      <c r="F875" s="309" t="str">
        <f t="shared" si="13"/>
        <v/>
      </c>
    </row>
    <row r="876" spans="1:6">
      <c r="A876" s="514"/>
      <c r="B876" s="314"/>
      <c r="C876" s="316"/>
      <c r="D876" s="755"/>
      <c r="E876" s="755"/>
      <c r="F876" s="309" t="str">
        <f t="shared" si="13"/>
        <v/>
      </c>
    </row>
    <row r="877" spans="1:6">
      <c r="A877" s="514"/>
      <c r="B877" s="314"/>
      <c r="C877" s="316"/>
      <c r="D877" s="755"/>
      <c r="E877" s="755"/>
      <c r="F877" s="309" t="str">
        <f t="shared" si="13"/>
        <v/>
      </c>
    </row>
    <row r="878" spans="1:6">
      <c r="A878" s="514"/>
      <c r="B878" s="314"/>
      <c r="C878" s="316"/>
      <c r="D878" s="755"/>
      <c r="E878" s="755"/>
      <c r="F878" s="309" t="str">
        <f t="shared" si="13"/>
        <v/>
      </c>
    </row>
    <row r="879" spans="1:6">
      <c r="A879" s="514"/>
      <c r="B879" s="314"/>
      <c r="C879" s="316"/>
      <c r="D879" s="755"/>
      <c r="E879" s="755"/>
      <c r="F879" s="309" t="str">
        <f t="shared" si="13"/>
        <v/>
      </c>
    </row>
    <row r="880" spans="1:6">
      <c r="A880" s="514"/>
      <c r="B880" s="314"/>
      <c r="C880" s="316"/>
      <c r="D880" s="755"/>
      <c r="E880" s="755"/>
      <c r="F880" s="309" t="str">
        <f t="shared" si="13"/>
        <v/>
      </c>
    </row>
    <row r="881" spans="1:6">
      <c r="A881" s="514"/>
      <c r="B881" s="314"/>
      <c r="C881" s="316"/>
      <c r="D881" s="755"/>
      <c r="E881" s="755"/>
      <c r="F881" s="309" t="str">
        <f t="shared" si="13"/>
        <v/>
      </c>
    </row>
    <row r="882" spans="1:6">
      <c r="A882" s="514"/>
      <c r="B882" s="314"/>
      <c r="C882" s="316"/>
      <c r="D882" s="755"/>
      <c r="E882" s="755"/>
      <c r="F882" s="309" t="str">
        <f t="shared" si="13"/>
        <v/>
      </c>
    </row>
    <row r="883" spans="1:6">
      <c r="A883" s="514"/>
      <c r="B883" s="314"/>
      <c r="C883" s="316"/>
      <c r="D883" s="755"/>
      <c r="E883" s="755"/>
      <c r="F883" s="309" t="str">
        <f t="shared" si="13"/>
        <v/>
      </c>
    </row>
    <row r="884" spans="1:6">
      <c r="A884" s="514"/>
      <c r="B884" s="314"/>
      <c r="C884" s="316"/>
      <c r="D884" s="755"/>
      <c r="E884" s="755"/>
      <c r="F884" s="309" t="str">
        <f t="shared" si="13"/>
        <v/>
      </c>
    </row>
    <row r="885" spans="1:6">
      <c r="A885" s="514"/>
      <c r="B885" s="314"/>
      <c r="C885" s="316"/>
      <c r="D885" s="755"/>
      <c r="E885" s="755"/>
      <c r="F885" s="309" t="str">
        <f t="shared" si="13"/>
        <v/>
      </c>
    </row>
    <row r="886" spans="1:6">
      <c r="A886" s="514"/>
      <c r="B886" s="314"/>
      <c r="C886" s="316"/>
      <c r="D886" s="755"/>
      <c r="E886" s="755"/>
      <c r="F886" s="309" t="str">
        <f t="shared" si="13"/>
        <v/>
      </c>
    </row>
    <row r="887" spans="1:6">
      <c r="A887" s="514"/>
      <c r="B887" s="314"/>
      <c r="C887" s="316"/>
      <c r="D887" s="755"/>
      <c r="E887" s="755"/>
      <c r="F887" s="309" t="str">
        <f t="shared" si="13"/>
        <v/>
      </c>
    </row>
    <row r="888" spans="1:6">
      <c r="A888" s="514"/>
      <c r="B888" s="314"/>
      <c r="C888" s="316"/>
      <c r="D888" s="755"/>
      <c r="E888" s="755"/>
      <c r="F888" s="309" t="str">
        <f t="shared" si="13"/>
        <v/>
      </c>
    </row>
    <row r="889" spans="1:6">
      <c r="A889" s="514"/>
      <c r="B889" s="314"/>
      <c r="C889" s="316"/>
      <c r="D889" s="755"/>
      <c r="E889" s="755"/>
      <c r="F889" s="309" t="str">
        <f t="shared" si="13"/>
        <v/>
      </c>
    </row>
    <row r="890" spans="1:6">
      <c r="A890" s="514"/>
      <c r="B890" s="314"/>
      <c r="C890" s="316"/>
      <c r="D890" s="755"/>
      <c r="E890" s="755"/>
      <c r="F890" s="309" t="str">
        <f t="shared" si="13"/>
        <v/>
      </c>
    </row>
    <row r="891" spans="1:6">
      <c r="A891" s="514"/>
      <c r="B891" s="314"/>
      <c r="C891" s="316"/>
      <c r="D891" s="755"/>
      <c r="E891" s="755"/>
      <c r="F891" s="309" t="str">
        <f t="shared" si="13"/>
        <v/>
      </c>
    </row>
    <row r="892" spans="1:6">
      <c r="A892" s="514"/>
      <c r="B892" s="314"/>
      <c r="C892" s="316"/>
      <c r="D892" s="755"/>
      <c r="E892" s="755"/>
      <c r="F892" s="309" t="str">
        <f t="shared" si="13"/>
        <v/>
      </c>
    </row>
    <row r="893" spans="1:6">
      <c r="A893" s="514"/>
      <c r="B893" s="314"/>
      <c r="C893" s="316"/>
      <c r="D893" s="755"/>
      <c r="E893" s="755"/>
      <c r="F893" s="309" t="str">
        <f t="shared" si="13"/>
        <v/>
      </c>
    </row>
    <row r="894" spans="1:6">
      <c r="A894" s="514"/>
      <c r="B894" s="314"/>
      <c r="C894" s="316"/>
      <c r="D894" s="755"/>
      <c r="E894" s="755"/>
      <c r="F894" s="309" t="str">
        <f t="shared" si="13"/>
        <v/>
      </c>
    </row>
    <row r="895" spans="1:6">
      <c r="A895" s="514"/>
      <c r="B895" s="314"/>
      <c r="C895" s="316"/>
      <c r="D895" s="755"/>
      <c r="E895" s="755"/>
      <c r="F895" s="309" t="str">
        <f t="shared" si="13"/>
        <v/>
      </c>
    </row>
    <row r="896" spans="1:6">
      <c r="A896" s="514"/>
      <c r="B896" s="314"/>
      <c r="C896" s="316"/>
      <c r="D896" s="755"/>
      <c r="E896" s="755"/>
      <c r="F896" s="309" t="str">
        <f t="shared" si="13"/>
        <v/>
      </c>
    </row>
    <row r="897" spans="1:6">
      <c r="A897" s="514"/>
      <c r="B897" s="314"/>
      <c r="C897" s="316"/>
      <c r="D897" s="755"/>
      <c r="E897" s="755"/>
      <c r="F897" s="309" t="str">
        <f t="shared" si="13"/>
        <v/>
      </c>
    </row>
    <row r="898" spans="1:6">
      <c r="A898" s="514"/>
      <c r="B898" s="314"/>
      <c r="C898" s="316"/>
      <c r="D898" s="755"/>
      <c r="E898" s="755"/>
      <c r="F898" s="309" t="str">
        <f t="shared" si="13"/>
        <v/>
      </c>
    </row>
    <row r="899" spans="1:6">
      <c r="A899" s="514"/>
      <c r="B899" s="314"/>
      <c r="C899" s="316"/>
      <c r="D899" s="755"/>
      <c r="E899" s="755"/>
      <c r="F899" s="309" t="str">
        <f t="shared" si="13"/>
        <v/>
      </c>
    </row>
    <row r="900" spans="1:6">
      <c r="A900" s="514"/>
      <c r="B900" s="314"/>
      <c r="C900" s="316"/>
      <c r="D900" s="755"/>
      <c r="E900" s="755"/>
      <c r="F900" s="309" t="str">
        <f t="shared" si="13"/>
        <v/>
      </c>
    </row>
    <row r="901" spans="1:6">
      <c r="A901" s="514"/>
      <c r="B901" s="314"/>
      <c r="C901" s="316"/>
      <c r="D901" s="755"/>
      <c r="E901" s="755"/>
      <c r="F901" s="309" t="str">
        <f t="shared" si="13"/>
        <v/>
      </c>
    </row>
    <row r="902" spans="1:6">
      <c r="A902" s="514"/>
      <c r="B902" s="314"/>
      <c r="C902" s="316"/>
      <c r="D902" s="755"/>
      <c r="E902" s="755"/>
      <c r="F902" s="309" t="str">
        <f t="shared" si="13"/>
        <v/>
      </c>
    </row>
    <row r="903" spans="1:6">
      <c r="A903" s="514"/>
      <c r="B903" s="314"/>
      <c r="C903" s="316"/>
      <c r="D903" s="755"/>
      <c r="E903" s="755"/>
      <c r="F903" s="309" t="str">
        <f t="shared" ref="F903:F966" si="14">IF($D903&lt;&gt;"",MID($D903,1,FIND(":",$D903)-1),IF($E903&lt;&gt;"",$E903,"")) &amp; ""</f>
        <v/>
      </c>
    </row>
    <row r="904" spans="1:6">
      <c r="A904" s="514"/>
      <c r="B904" s="314"/>
      <c r="C904" s="316"/>
      <c r="D904" s="755"/>
      <c r="E904" s="755"/>
      <c r="F904" s="309" t="str">
        <f t="shared" si="14"/>
        <v/>
      </c>
    </row>
    <row r="905" spans="1:6">
      <c r="A905" s="514"/>
      <c r="B905" s="314"/>
      <c r="C905" s="316"/>
      <c r="D905" s="755"/>
      <c r="E905" s="755"/>
      <c r="F905" s="309" t="str">
        <f t="shared" si="14"/>
        <v/>
      </c>
    </row>
    <row r="906" spans="1:6">
      <c r="A906" s="514"/>
      <c r="B906" s="314"/>
      <c r="C906" s="316"/>
      <c r="D906" s="755"/>
      <c r="E906" s="755"/>
      <c r="F906" s="309" t="str">
        <f t="shared" si="14"/>
        <v/>
      </c>
    </row>
    <row r="907" spans="1:6">
      <c r="A907" s="514"/>
      <c r="B907" s="314"/>
      <c r="C907" s="316"/>
      <c r="D907" s="755"/>
      <c r="E907" s="755"/>
      <c r="F907" s="309" t="str">
        <f t="shared" si="14"/>
        <v/>
      </c>
    </row>
    <row r="908" spans="1:6">
      <c r="A908" s="514"/>
      <c r="B908" s="314"/>
      <c r="C908" s="316"/>
      <c r="D908" s="755"/>
      <c r="E908" s="755"/>
      <c r="F908" s="309" t="str">
        <f t="shared" si="14"/>
        <v/>
      </c>
    </row>
    <row r="909" spans="1:6">
      <c r="A909" s="514"/>
      <c r="B909" s="314"/>
      <c r="C909" s="316"/>
      <c r="D909" s="755"/>
      <c r="E909" s="755"/>
      <c r="F909" s="309" t="str">
        <f t="shared" si="14"/>
        <v/>
      </c>
    </row>
    <row r="910" spans="1:6">
      <c r="A910" s="514"/>
      <c r="B910" s="314"/>
      <c r="C910" s="316"/>
      <c r="D910" s="755"/>
      <c r="E910" s="755"/>
      <c r="F910" s="309" t="str">
        <f t="shared" si="14"/>
        <v/>
      </c>
    </row>
    <row r="911" spans="1:6">
      <c r="A911" s="514"/>
      <c r="B911" s="314"/>
      <c r="C911" s="316"/>
      <c r="D911" s="755"/>
      <c r="E911" s="755"/>
      <c r="F911" s="309" t="str">
        <f t="shared" si="14"/>
        <v/>
      </c>
    </row>
    <row r="912" spans="1:6">
      <c r="A912" s="514"/>
      <c r="B912" s="314"/>
      <c r="C912" s="316"/>
      <c r="D912" s="755"/>
      <c r="E912" s="755"/>
      <c r="F912" s="309" t="str">
        <f t="shared" si="14"/>
        <v/>
      </c>
    </row>
    <row r="913" spans="1:6">
      <c r="A913" s="514"/>
      <c r="B913" s="314"/>
      <c r="C913" s="316"/>
      <c r="D913" s="755"/>
      <c r="E913" s="755"/>
      <c r="F913" s="309" t="str">
        <f t="shared" si="14"/>
        <v/>
      </c>
    </row>
    <row r="914" spans="1:6">
      <c r="A914" s="514"/>
      <c r="B914" s="314"/>
      <c r="C914" s="316"/>
      <c r="D914" s="755"/>
      <c r="E914" s="755"/>
      <c r="F914" s="309" t="str">
        <f t="shared" si="14"/>
        <v/>
      </c>
    </row>
    <row r="915" spans="1:6">
      <c r="A915" s="514"/>
      <c r="B915" s="314"/>
      <c r="C915" s="316"/>
      <c r="D915" s="755"/>
      <c r="E915" s="755"/>
      <c r="F915" s="309" t="str">
        <f t="shared" si="14"/>
        <v/>
      </c>
    </row>
    <row r="916" spans="1:6">
      <c r="A916" s="514"/>
      <c r="B916" s="314"/>
      <c r="C916" s="316"/>
      <c r="D916" s="755"/>
      <c r="E916" s="755"/>
      <c r="F916" s="309" t="str">
        <f t="shared" si="14"/>
        <v/>
      </c>
    </row>
    <row r="917" spans="1:6">
      <c r="A917" s="514"/>
      <c r="B917" s="314"/>
      <c r="C917" s="316"/>
      <c r="D917" s="755"/>
      <c r="E917" s="755"/>
      <c r="F917" s="309" t="str">
        <f t="shared" si="14"/>
        <v/>
      </c>
    </row>
    <row r="918" spans="1:6">
      <c r="A918" s="514"/>
      <c r="B918" s="314"/>
      <c r="C918" s="316"/>
      <c r="D918" s="755"/>
      <c r="E918" s="755"/>
      <c r="F918" s="309" t="str">
        <f t="shared" si="14"/>
        <v/>
      </c>
    </row>
    <row r="919" spans="1:6">
      <c r="A919" s="514"/>
      <c r="B919" s="314"/>
      <c r="C919" s="316"/>
      <c r="D919" s="755"/>
      <c r="E919" s="755"/>
      <c r="F919" s="309" t="str">
        <f t="shared" si="14"/>
        <v/>
      </c>
    </row>
    <row r="920" spans="1:6">
      <c r="A920" s="514"/>
      <c r="B920" s="314"/>
      <c r="C920" s="316"/>
      <c r="D920" s="755"/>
      <c r="E920" s="755"/>
      <c r="F920" s="309" t="str">
        <f t="shared" si="14"/>
        <v/>
      </c>
    </row>
    <row r="921" spans="1:6">
      <c r="A921" s="514"/>
      <c r="B921" s="314"/>
      <c r="C921" s="316"/>
      <c r="D921" s="755"/>
      <c r="E921" s="755"/>
      <c r="F921" s="309" t="str">
        <f t="shared" si="14"/>
        <v/>
      </c>
    </row>
    <row r="922" spans="1:6">
      <c r="A922" s="514"/>
      <c r="B922" s="314"/>
      <c r="C922" s="316"/>
      <c r="D922" s="755"/>
      <c r="E922" s="755"/>
      <c r="F922" s="309" t="str">
        <f t="shared" si="14"/>
        <v/>
      </c>
    </row>
    <row r="923" spans="1:6">
      <c r="A923" s="514"/>
      <c r="B923" s="314"/>
      <c r="C923" s="316"/>
      <c r="D923" s="755"/>
      <c r="E923" s="755"/>
      <c r="F923" s="309" t="str">
        <f t="shared" si="14"/>
        <v/>
      </c>
    </row>
    <row r="924" spans="1:6">
      <c r="A924" s="514"/>
      <c r="B924" s="314"/>
      <c r="C924" s="316"/>
      <c r="D924" s="755"/>
      <c r="E924" s="755"/>
      <c r="F924" s="309" t="str">
        <f t="shared" si="14"/>
        <v/>
      </c>
    </row>
    <row r="925" spans="1:6">
      <c r="A925" s="514"/>
      <c r="B925" s="314"/>
      <c r="C925" s="316"/>
      <c r="D925" s="755"/>
      <c r="E925" s="755"/>
      <c r="F925" s="309" t="str">
        <f t="shared" si="14"/>
        <v/>
      </c>
    </row>
    <row r="926" spans="1:6">
      <c r="A926" s="514"/>
      <c r="B926" s="314"/>
      <c r="C926" s="316"/>
      <c r="D926" s="755"/>
      <c r="E926" s="755"/>
      <c r="F926" s="309" t="str">
        <f t="shared" si="14"/>
        <v/>
      </c>
    </row>
    <row r="927" spans="1:6">
      <c r="A927" s="514"/>
      <c r="B927" s="314"/>
      <c r="C927" s="316"/>
      <c r="D927" s="755"/>
      <c r="E927" s="755"/>
      <c r="F927" s="309" t="str">
        <f t="shared" si="14"/>
        <v/>
      </c>
    </row>
    <row r="928" spans="1:6">
      <c r="A928" s="514"/>
      <c r="B928" s="314"/>
      <c r="C928" s="316"/>
      <c r="D928" s="755"/>
      <c r="E928" s="755"/>
      <c r="F928" s="309" t="str">
        <f t="shared" si="14"/>
        <v/>
      </c>
    </row>
    <row r="929" spans="1:6">
      <c r="A929" s="514"/>
      <c r="B929" s="314"/>
      <c r="C929" s="316"/>
      <c r="D929" s="755"/>
      <c r="E929" s="755"/>
      <c r="F929" s="309" t="str">
        <f t="shared" si="14"/>
        <v/>
      </c>
    </row>
    <row r="930" spans="1:6">
      <c r="A930" s="514"/>
      <c r="B930" s="314"/>
      <c r="C930" s="316"/>
      <c r="D930" s="755"/>
      <c r="E930" s="755"/>
      <c r="F930" s="309" t="str">
        <f t="shared" si="14"/>
        <v/>
      </c>
    </row>
    <row r="931" spans="1:6">
      <c r="A931" s="514"/>
      <c r="B931" s="314"/>
      <c r="C931" s="316"/>
      <c r="D931" s="755"/>
      <c r="E931" s="755"/>
      <c r="F931" s="309" t="str">
        <f t="shared" si="14"/>
        <v/>
      </c>
    </row>
    <row r="932" spans="1:6">
      <c r="A932" s="514"/>
      <c r="B932" s="314"/>
      <c r="C932" s="316"/>
      <c r="D932" s="755"/>
      <c r="E932" s="755"/>
      <c r="F932" s="309" t="str">
        <f t="shared" si="14"/>
        <v/>
      </c>
    </row>
    <row r="933" spans="1:6">
      <c r="A933" s="514"/>
      <c r="B933" s="314"/>
      <c r="C933" s="316"/>
      <c r="D933" s="755"/>
      <c r="E933" s="755"/>
      <c r="F933" s="309" t="str">
        <f t="shared" si="14"/>
        <v/>
      </c>
    </row>
    <row r="934" spans="1:6">
      <c r="A934" s="514"/>
      <c r="B934" s="314"/>
      <c r="C934" s="316"/>
      <c r="D934" s="755"/>
      <c r="E934" s="755"/>
      <c r="F934" s="309" t="str">
        <f t="shared" si="14"/>
        <v/>
      </c>
    </row>
    <row r="935" spans="1:6">
      <c r="A935" s="514"/>
      <c r="B935" s="314"/>
      <c r="C935" s="316"/>
      <c r="D935" s="755"/>
      <c r="E935" s="755"/>
      <c r="F935" s="309" t="str">
        <f t="shared" si="14"/>
        <v/>
      </c>
    </row>
    <row r="936" spans="1:6">
      <c r="A936" s="514"/>
      <c r="B936" s="314"/>
      <c r="C936" s="316"/>
      <c r="D936" s="755"/>
      <c r="E936" s="755"/>
      <c r="F936" s="309" t="str">
        <f t="shared" si="14"/>
        <v/>
      </c>
    </row>
    <row r="937" spans="1:6">
      <c r="A937" s="514"/>
      <c r="B937" s="314"/>
      <c r="C937" s="316"/>
      <c r="D937" s="755"/>
      <c r="E937" s="755"/>
      <c r="F937" s="309" t="str">
        <f t="shared" si="14"/>
        <v/>
      </c>
    </row>
    <row r="938" spans="1:6">
      <c r="A938" s="514"/>
      <c r="B938" s="314"/>
      <c r="C938" s="316"/>
      <c r="D938" s="755"/>
      <c r="E938" s="755"/>
      <c r="F938" s="309" t="str">
        <f t="shared" si="14"/>
        <v/>
      </c>
    </row>
    <row r="939" spans="1:6">
      <c r="A939" s="514"/>
      <c r="B939" s="314"/>
      <c r="C939" s="316"/>
      <c r="D939" s="755"/>
      <c r="E939" s="755"/>
      <c r="F939" s="309" t="str">
        <f t="shared" si="14"/>
        <v/>
      </c>
    </row>
    <row r="940" spans="1:6">
      <c r="A940" s="514"/>
      <c r="B940" s="314"/>
      <c r="C940" s="316"/>
      <c r="D940" s="755"/>
      <c r="E940" s="755"/>
      <c r="F940" s="309" t="str">
        <f t="shared" si="14"/>
        <v/>
      </c>
    </row>
    <row r="941" spans="1:6">
      <c r="A941" s="514"/>
      <c r="B941" s="314"/>
      <c r="C941" s="316"/>
      <c r="D941" s="755"/>
      <c r="E941" s="755"/>
      <c r="F941" s="309" t="str">
        <f t="shared" si="14"/>
        <v/>
      </c>
    </row>
    <row r="942" spans="1:6">
      <c r="A942" s="514"/>
      <c r="B942" s="314"/>
      <c r="C942" s="316"/>
      <c r="D942" s="755"/>
      <c r="E942" s="755"/>
      <c r="F942" s="309" t="str">
        <f t="shared" si="14"/>
        <v/>
      </c>
    </row>
    <row r="943" spans="1:6">
      <c r="A943" s="514"/>
      <c r="B943" s="314"/>
      <c r="C943" s="316"/>
      <c r="D943" s="755"/>
      <c r="E943" s="755"/>
      <c r="F943" s="309" t="str">
        <f t="shared" si="14"/>
        <v/>
      </c>
    </row>
    <row r="944" spans="1:6">
      <c r="A944" s="514"/>
      <c r="B944" s="314"/>
      <c r="C944" s="316"/>
      <c r="D944" s="755"/>
      <c r="E944" s="755"/>
      <c r="F944" s="309" t="str">
        <f t="shared" si="14"/>
        <v/>
      </c>
    </row>
    <row r="945" spans="1:6">
      <c r="A945" s="514"/>
      <c r="B945" s="314"/>
      <c r="C945" s="316"/>
      <c r="D945" s="755"/>
      <c r="E945" s="755"/>
      <c r="F945" s="309" t="str">
        <f t="shared" si="14"/>
        <v/>
      </c>
    </row>
    <row r="946" spans="1:6">
      <c r="A946" s="514"/>
      <c r="B946" s="314"/>
      <c r="C946" s="316"/>
      <c r="D946" s="755"/>
      <c r="E946" s="755"/>
      <c r="F946" s="309" t="str">
        <f t="shared" si="14"/>
        <v/>
      </c>
    </row>
    <row r="947" spans="1:6">
      <c r="A947" s="514"/>
      <c r="B947" s="314"/>
      <c r="C947" s="316"/>
      <c r="D947" s="755"/>
      <c r="E947" s="755"/>
      <c r="F947" s="309" t="str">
        <f t="shared" si="14"/>
        <v/>
      </c>
    </row>
    <row r="948" spans="1:6">
      <c r="A948" s="514"/>
      <c r="B948" s="314"/>
      <c r="C948" s="316"/>
      <c r="D948" s="755"/>
      <c r="E948" s="755"/>
      <c r="F948" s="309" t="str">
        <f t="shared" si="14"/>
        <v/>
      </c>
    </row>
    <row r="949" spans="1:6">
      <c r="A949" s="514"/>
      <c r="B949" s="314"/>
      <c r="C949" s="316"/>
      <c r="D949" s="755"/>
      <c r="E949" s="755"/>
      <c r="F949" s="309" t="str">
        <f t="shared" si="14"/>
        <v/>
      </c>
    </row>
    <row r="950" spans="1:6">
      <c r="A950" s="514"/>
      <c r="B950" s="314"/>
      <c r="C950" s="316"/>
      <c r="D950" s="755"/>
      <c r="E950" s="755"/>
      <c r="F950" s="309" t="str">
        <f t="shared" si="14"/>
        <v/>
      </c>
    </row>
    <row r="951" spans="1:6">
      <c r="A951" s="514"/>
      <c r="B951" s="314"/>
      <c r="C951" s="316"/>
      <c r="D951" s="755"/>
      <c r="E951" s="755"/>
      <c r="F951" s="309" t="str">
        <f t="shared" si="14"/>
        <v/>
      </c>
    </row>
    <row r="952" spans="1:6">
      <c r="A952" s="514"/>
      <c r="B952" s="314"/>
      <c r="C952" s="316"/>
      <c r="D952" s="755"/>
      <c r="E952" s="755"/>
      <c r="F952" s="309" t="str">
        <f t="shared" si="14"/>
        <v/>
      </c>
    </row>
    <row r="953" spans="1:6">
      <c r="A953" s="514"/>
      <c r="B953" s="314"/>
      <c r="C953" s="316"/>
      <c r="D953" s="755"/>
      <c r="E953" s="755"/>
      <c r="F953" s="309" t="str">
        <f t="shared" si="14"/>
        <v/>
      </c>
    </row>
    <row r="954" spans="1:6">
      <c r="A954" s="514"/>
      <c r="B954" s="314"/>
      <c r="C954" s="316"/>
      <c r="D954" s="755"/>
      <c r="E954" s="755"/>
      <c r="F954" s="309" t="str">
        <f t="shared" si="14"/>
        <v/>
      </c>
    </row>
    <row r="955" spans="1:6">
      <c r="A955" s="514"/>
      <c r="B955" s="314"/>
      <c r="C955" s="316"/>
      <c r="D955" s="755"/>
      <c r="E955" s="755"/>
      <c r="F955" s="309" t="str">
        <f t="shared" si="14"/>
        <v/>
      </c>
    </row>
    <row r="956" spans="1:6">
      <c r="A956" s="514"/>
      <c r="B956" s="314"/>
      <c r="C956" s="316"/>
      <c r="D956" s="755"/>
      <c r="E956" s="755"/>
      <c r="F956" s="309" t="str">
        <f t="shared" si="14"/>
        <v/>
      </c>
    </row>
    <row r="957" spans="1:6">
      <c r="A957" s="514"/>
      <c r="B957" s="314"/>
      <c r="C957" s="316"/>
      <c r="D957" s="755"/>
      <c r="E957" s="755"/>
      <c r="F957" s="309" t="str">
        <f t="shared" si="14"/>
        <v/>
      </c>
    </row>
    <row r="958" spans="1:6">
      <c r="A958" s="514"/>
      <c r="B958" s="314"/>
      <c r="C958" s="316"/>
      <c r="D958" s="755"/>
      <c r="E958" s="755"/>
      <c r="F958" s="309" t="str">
        <f t="shared" si="14"/>
        <v/>
      </c>
    </row>
    <row r="959" spans="1:6">
      <c r="A959" s="514"/>
      <c r="B959" s="314"/>
      <c r="C959" s="316"/>
      <c r="D959" s="755"/>
      <c r="E959" s="755"/>
      <c r="F959" s="309" t="str">
        <f t="shared" si="14"/>
        <v/>
      </c>
    </row>
    <row r="960" spans="1:6">
      <c r="A960" s="514"/>
      <c r="B960" s="314"/>
      <c r="C960" s="316"/>
      <c r="D960" s="755"/>
      <c r="E960" s="755"/>
      <c r="F960" s="309" t="str">
        <f t="shared" si="14"/>
        <v/>
      </c>
    </row>
    <row r="961" spans="1:6">
      <c r="A961" s="514"/>
      <c r="B961" s="314"/>
      <c r="C961" s="316"/>
      <c r="D961" s="755"/>
      <c r="E961" s="755"/>
      <c r="F961" s="309" t="str">
        <f t="shared" si="14"/>
        <v/>
      </c>
    </row>
    <row r="962" spans="1:6">
      <c r="A962" s="514"/>
      <c r="B962" s="314"/>
      <c r="C962" s="316"/>
      <c r="D962" s="755"/>
      <c r="E962" s="755"/>
      <c r="F962" s="309" t="str">
        <f t="shared" si="14"/>
        <v/>
      </c>
    </row>
    <row r="963" spans="1:6">
      <c r="A963" s="514"/>
      <c r="B963" s="314"/>
      <c r="C963" s="316"/>
      <c r="D963" s="755"/>
      <c r="E963" s="755"/>
      <c r="F963" s="309" t="str">
        <f t="shared" si="14"/>
        <v/>
      </c>
    </row>
    <row r="964" spans="1:6">
      <c r="A964" s="514"/>
      <c r="B964" s="314"/>
      <c r="C964" s="316"/>
      <c r="D964" s="755"/>
      <c r="E964" s="755"/>
      <c r="F964" s="309" t="str">
        <f t="shared" si="14"/>
        <v/>
      </c>
    </row>
    <row r="965" spans="1:6">
      <c r="A965" s="514"/>
      <c r="B965" s="314"/>
      <c r="C965" s="316"/>
      <c r="D965" s="755"/>
      <c r="E965" s="755"/>
      <c r="F965" s="309" t="str">
        <f t="shared" si="14"/>
        <v/>
      </c>
    </row>
    <row r="966" spans="1:6">
      <c r="A966" s="514"/>
      <c r="B966" s="314"/>
      <c r="C966" s="316"/>
      <c r="D966" s="755"/>
      <c r="E966" s="755"/>
      <c r="F966" s="309" t="str">
        <f t="shared" si="14"/>
        <v/>
      </c>
    </row>
    <row r="967" spans="1:6">
      <c r="A967" s="514"/>
      <c r="B967" s="314"/>
      <c r="C967" s="316"/>
      <c r="D967" s="755"/>
      <c r="E967" s="755"/>
      <c r="F967" s="309" t="str">
        <f t="shared" ref="F967:F1030" si="15">IF($D967&lt;&gt;"",MID($D967,1,FIND(":",$D967)-1),IF($E967&lt;&gt;"",$E967,"")) &amp; ""</f>
        <v/>
      </c>
    </row>
    <row r="968" spans="1:6">
      <c r="A968" s="514"/>
      <c r="B968" s="314"/>
      <c r="C968" s="316"/>
      <c r="D968" s="755"/>
      <c r="E968" s="755"/>
      <c r="F968" s="309" t="str">
        <f t="shared" si="15"/>
        <v/>
      </c>
    </row>
    <row r="969" spans="1:6">
      <c r="A969" s="514"/>
      <c r="B969" s="314"/>
      <c r="C969" s="316"/>
      <c r="D969" s="755"/>
      <c r="E969" s="755"/>
      <c r="F969" s="309" t="str">
        <f t="shared" si="15"/>
        <v/>
      </c>
    </row>
    <row r="970" spans="1:6">
      <c r="A970" s="514"/>
      <c r="B970" s="314"/>
      <c r="C970" s="316"/>
      <c r="D970" s="755"/>
      <c r="E970" s="755"/>
      <c r="F970" s="309" t="str">
        <f t="shared" si="15"/>
        <v/>
      </c>
    </row>
    <row r="971" spans="1:6">
      <c r="A971" s="514"/>
      <c r="B971" s="314"/>
      <c r="C971" s="316"/>
      <c r="D971" s="755"/>
      <c r="E971" s="755"/>
      <c r="F971" s="309" t="str">
        <f t="shared" si="15"/>
        <v/>
      </c>
    </row>
    <row r="972" spans="1:6">
      <c r="A972" s="514"/>
      <c r="B972" s="314"/>
      <c r="C972" s="316"/>
      <c r="D972" s="755"/>
      <c r="E972" s="755"/>
      <c r="F972" s="309" t="str">
        <f t="shared" si="15"/>
        <v/>
      </c>
    </row>
    <row r="973" spans="1:6">
      <c r="A973" s="514"/>
      <c r="B973" s="314"/>
      <c r="C973" s="316"/>
      <c r="D973" s="755"/>
      <c r="E973" s="755"/>
      <c r="F973" s="309" t="str">
        <f t="shared" si="15"/>
        <v/>
      </c>
    </row>
    <row r="974" spans="1:6">
      <c r="A974" s="514"/>
      <c r="B974" s="314"/>
      <c r="C974" s="316"/>
      <c r="D974" s="755"/>
      <c r="E974" s="755"/>
      <c r="F974" s="309" t="str">
        <f t="shared" si="15"/>
        <v/>
      </c>
    </row>
    <row r="975" spans="1:6">
      <c r="A975" s="514"/>
      <c r="B975" s="314"/>
      <c r="C975" s="316"/>
      <c r="D975" s="755"/>
      <c r="E975" s="755"/>
      <c r="F975" s="309" t="str">
        <f t="shared" si="15"/>
        <v/>
      </c>
    </row>
    <row r="976" spans="1:6">
      <c r="A976" s="514"/>
      <c r="B976" s="314"/>
      <c r="C976" s="316"/>
      <c r="D976" s="755"/>
      <c r="E976" s="755"/>
      <c r="F976" s="309" t="str">
        <f t="shared" si="15"/>
        <v/>
      </c>
    </row>
    <row r="977" spans="1:6">
      <c r="A977" s="514"/>
      <c r="B977" s="314"/>
      <c r="C977" s="316"/>
      <c r="D977" s="755"/>
      <c r="E977" s="755"/>
      <c r="F977" s="309" t="str">
        <f t="shared" si="15"/>
        <v/>
      </c>
    </row>
    <row r="978" spans="1:6">
      <c r="A978" s="514"/>
      <c r="B978" s="314"/>
      <c r="C978" s="316"/>
      <c r="D978" s="755"/>
      <c r="E978" s="755"/>
      <c r="F978" s="309" t="str">
        <f t="shared" si="15"/>
        <v/>
      </c>
    </row>
    <row r="979" spans="1:6">
      <c r="A979" s="514"/>
      <c r="B979" s="314"/>
      <c r="C979" s="316"/>
      <c r="D979" s="755"/>
      <c r="E979" s="755"/>
      <c r="F979" s="309" t="str">
        <f t="shared" si="15"/>
        <v/>
      </c>
    </row>
    <row r="980" spans="1:6">
      <c r="A980" s="514"/>
      <c r="B980" s="314"/>
      <c r="C980" s="316"/>
      <c r="D980" s="755"/>
      <c r="E980" s="755"/>
      <c r="F980" s="309" t="str">
        <f t="shared" si="15"/>
        <v/>
      </c>
    </row>
    <row r="981" spans="1:6">
      <c r="A981" s="514"/>
      <c r="B981" s="314"/>
      <c r="C981" s="316"/>
      <c r="D981" s="755"/>
      <c r="E981" s="755"/>
      <c r="F981" s="309" t="str">
        <f t="shared" si="15"/>
        <v/>
      </c>
    </row>
    <row r="982" spans="1:6">
      <c r="A982" s="514"/>
      <c r="B982" s="314"/>
      <c r="C982" s="316"/>
      <c r="D982" s="755"/>
      <c r="E982" s="755"/>
      <c r="F982" s="309" t="str">
        <f t="shared" si="15"/>
        <v/>
      </c>
    </row>
    <row r="983" spans="1:6">
      <c r="A983" s="514"/>
      <c r="B983" s="314"/>
      <c r="C983" s="316"/>
      <c r="D983" s="755"/>
      <c r="E983" s="755"/>
      <c r="F983" s="309" t="str">
        <f t="shared" si="15"/>
        <v/>
      </c>
    </row>
    <row r="984" spans="1:6">
      <c r="A984" s="514"/>
      <c r="B984" s="314"/>
      <c r="C984" s="316"/>
      <c r="D984" s="755"/>
      <c r="E984" s="755"/>
      <c r="F984" s="309" t="str">
        <f t="shared" si="15"/>
        <v/>
      </c>
    </row>
    <row r="985" spans="1:6">
      <c r="A985" s="514"/>
      <c r="B985" s="314"/>
      <c r="C985" s="316"/>
      <c r="D985" s="755"/>
      <c r="E985" s="755"/>
      <c r="F985" s="309" t="str">
        <f t="shared" si="15"/>
        <v/>
      </c>
    </row>
    <row r="986" spans="1:6">
      <c r="A986" s="514"/>
      <c r="B986" s="314"/>
      <c r="C986" s="316"/>
      <c r="D986" s="755"/>
      <c r="E986" s="755"/>
      <c r="F986" s="309" t="str">
        <f t="shared" si="15"/>
        <v/>
      </c>
    </row>
    <row r="987" spans="1:6">
      <c r="A987" s="514"/>
      <c r="B987" s="314"/>
      <c r="C987" s="316"/>
      <c r="D987" s="755"/>
      <c r="E987" s="755"/>
      <c r="F987" s="309" t="str">
        <f t="shared" si="15"/>
        <v/>
      </c>
    </row>
    <row r="988" spans="1:6">
      <c r="A988" s="514"/>
      <c r="B988" s="314"/>
      <c r="C988" s="316"/>
      <c r="D988" s="755"/>
      <c r="E988" s="755"/>
      <c r="F988" s="309" t="str">
        <f t="shared" si="15"/>
        <v/>
      </c>
    </row>
    <row r="989" spans="1:6">
      <c r="A989" s="514"/>
      <c r="B989" s="314"/>
      <c r="C989" s="316"/>
      <c r="D989" s="755"/>
      <c r="E989" s="755"/>
      <c r="F989" s="309" t="str">
        <f t="shared" si="15"/>
        <v/>
      </c>
    </row>
    <row r="990" spans="1:6">
      <c r="A990" s="514"/>
      <c r="B990" s="314"/>
      <c r="C990" s="316"/>
      <c r="D990" s="755"/>
      <c r="E990" s="755"/>
      <c r="F990" s="309" t="str">
        <f t="shared" si="15"/>
        <v/>
      </c>
    </row>
    <row r="991" spans="1:6">
      <c r="A991" s="514"/>
      <c r="B991" s="314"/>
      <c r="C991" s="316"/>
      <c r="D991" s="755"/>
      <c r="E991" s="755"/>
      <c r="F991" s="309" t="str">
        <f t="shared" si="15"/>
        <v/>
      </c>
    </row>
    <row r="992" spans="1:6">
      <c r="A992" s="514"/>
      <c r="B992" s="314"/>
      <c r="C992" s="316"/>
      <c r="D992" s="755"/>
      <c r="E992" s="755"/>
      <c r="F992" s="309" t="str">
        <f t="shared" si="15"/>
        <v/>
      </c>
    </row>
    <row r="993" spans="1:6">
      <c r="A993" s="514"/>
      <c r="B993" s="314"/>
      <c r="C993" s="316"/>
      <c r="D993" s="755"/>
      <c r="E993" s="755"/>
      <c r="F993" s="309" t="str">
        <f t="shared" si="15"/>
        <v/>
      </c>
    </row>
    <row r="994" spans="1:6">
      <c r="A994" s="514"/>
      <c r="B994" s="314"/>
      <c r="C994" s="316"/>
      <c r="D994" s="755"/>
      <c r="E994" s="755"/>
      <c r="F994" s="309" t="str">
        <f t="shared" si="15"/>
        <v/>
      </c>
    </row>
    <row r="995" spans="1:6">
      <c r="A995" s="514"/>
      <c r="B995" s="314"/>
      <c r="C995" s="316"/>
      <c r="D995" s="755"/>
      <c r="E995" s="755"/>
      <c r="F995" s="309" t="str">
        <f t="shared" si="15"/>
        <v/>
      </c>
    </row>
    <row r="996" spans="1:6">
      <c r="A996" s="514"/>
      <c r="B996" s="314"/>
      <c r="C996" s="316"/>
      <c r="D996" s="755"/>
      <c r="E996" s="755"/>
      <c r="F996" s="309" t="str">
        <f t="shared" si="15"/>
        <v/>
      </c>
    </row>
    <row r="997" spans="1:6">
      <c r="A997" s="514"/>
      <c r="B997" s="314"/>
      <c r="C997" s="316"/>
      <c r="D997" s="755"/>
      <c r="E997" s="755"/>
      <c r="F997" s="309" t="str">
        <f t="shared" si="15"/>
        <v/>
      </c>
    </row>
    <row r="998" spans="1:6">
      <c r="A998" s="514"/>
      <c r="B998" s="314"/>
      <c r="C998" s="316"/>
      <c r="D998" s="755"/>
      <c r="E998" s="755"/>
      <c r="F998" s="309" t="str">
        <f t="shared" si="15"/>
        <v/>
      </c>
    </row>
    <row r="999" spans="1:6">
      <c r="A999" s="514"/>
      <c r="B999" s="314"/>
      <c r="C999" s="316"/>
      <c r="D999" s="755"/>
      <c r="E999" s="755"/>
      <c r="F999" s="309" t="str">
        <f t="shared" si="15"/>
        <v/>
      </c>
    </row>
    <row r="1000" spans="1:6">
      <c r="A1000" s="514"/>
      <c r="B1000" s="314"/>
      <c r="C1000" s="316"/>
      <c r="D1000" s="755"/>
      <c r="E1000" s="755"/>
      <c r="F1000" s="309" t="str">
        <f t="shared" si="15"/>
        <v/>
      </c>
    </row>
    <row r="1001" spans="1:6">
      <c r="A1001" s="514"/>
      <c r="B1001" s="314"/>
      <c r="C1001" s="316"/>
      <c r="D1001" s="755"/>
      <c r="E1001" s="755"/>
      <c r="F1001" s="309" t="str">
        <f t="shared" si="15"/>
        <v/>
      </c>
    </row>
    <row r="1002" spans="1:6">
      <c r="A1002" s="514"/>
      <c r="B1002" s="314"/>
      <c r="C1002" s="316"/>
      <c r="D1002" s="755"/>
      <c r="E1002" s="755"/>
      <c r="F1002" s="309" t="str">
        <f t="shared" si="15"/>
        <v/>
      </c>
    </row>
    <row r="1003" spans="1:6">
      <c r="A1003" s="514"/>
      <c r="B1003" s="314"/>
      <c r="C1003" s="316"/>
      <c r="D1003" s="755"/>
      <c r="E1003" s="755"/>
      <c r="F1003" s="309" t="str">
        <f t="shared" si="15"/>
        <v/>
      </c>
    </row>
    <row r="1004" spans="1:6">
      <c r="A1004" s="514"/>
      <c r="B1004" s="314"/>
      <c r="C1004" s="316"/>
      <c r="D1004" s="755"/>
      <c r="E1004" s="755"/>
      <c r="F1004" s="309" t="str">
        <f t="shared" si="15"/>
        <v/>
      </c>
    </row>
    <row r="1005" spans="1:6">
      <c r="A1005" s="514"/>
      <c r="B1005" s="314"/>
      <c r="C1005" s="316"/>
      <c r="D1005" s="755"/>
      <c r="E1005" s="755"/>
      <c r="F1005" s="309" t="str">
        <f t="shared" si="15"/>
        <v/>
      </c>
    </row>
    <row r="1006" spans="1:6">
      <c r="A1006" s="514"/>
      <c r="B1006" s="314"/>
      <c r="C1006" s="316"/>
      <c r="D1006" s="755"/>
      <c r="E1006" s="755"/>
      <c r="F1006" s="309" t="str">
        <f t="shared" si="15"/>
        <v/>
      </c>
    </row>
    <row r="1007" spans="1:6">
      <c r="A1007" s="514"/>
      <c r="B1007" s="314"/>
      <c r="C1007" s="316"/>
      <c r="D1007" s="755"/>
      <c r="E1007" s="755"/>
      <c r="F1007" s="309" t="str">
        <f t="shared" si="15"/>
        <v/>
      </c>
    </row>
    <row r="1008" spans="1:6">
      <c r="A1008" s="514"/>
      <c r="B1008" s="314"/>
      <c r="C1008" s="316"/>
      <c r="D1008" s="755"/>
      <c r="E1008" s="755"/>
      <c r="F1008" s="309" t="str">
        <f t="shared" si="15"/>
        <v/>
      </c>
    </row>
    <row r="1009" spans="1:6">
      <c r="A1009" s="514"/>
      <c r="B1009" s="314"/>
      <c r="C1009" s="316"/>
      <c r="D1009" s="755"/>
      <c r="E1009" s="755"/>
      <c r="F1009" s="309" t="str">
        <f t="shared" si="15"/>
        <v/>
      </c>
    </row>
    <row r="1010" spans="1:6">
      <c r="A1010" s="514"/>
      <c r="B1010" s="314"/>
      <c r="C1010" s="316"/>
      <c r="D1010" s="755"/>
      <c r="E1010" s="755"/>
      <c r="F1010" s="309" t="str">
        <f t="shared" si="15"/>
        <v/>
      </c>
    </row>
    <row r="1011" spans="1:6">
      <c r="A1011" s="514"/>
      <c r="B1011" s="314"/>
      <c r="C1011" s="316"/>
      <c r="D1011" s="755"/>
      <c r="E1011" s="755"/>
      <c r="F1011" s="309" t="str">
        <f t="shared" si="15"/>
        <v/>
      </c>
    </row>
    <row r="1012" spans="1:6">
      <c r="A1012" s="514"/>
      <c r="B1012" s="314"/>
      <c r="C1012" s="316"/>
      <c r="D1012" s="755"/>
      <c r="E1012" s="755"/>
      <c r="F1012" s="309" t="str">
        <f t="shared" si="15"/>
        <v/>
      </c>
    </row>
    <row r="1013" spans="1:6">
      <c r="A1013" s="514"/>
      <c r="B1013" s="314"/>
      <c r="C1013" s="316"/>
      <c r="D1013" s="755"/>
      <c r="E1013" s="755"/>
      <c r="F1013" s="309" t="str">
        <f t="shared" si="15"/>
        <v/>
      </c>
    </row>
    <row r="1014" spans="1:6">
      <c r="A1014" s="514"/>
      <c r="B1014" s="314"/>
      <c r="C1014" s="316"/>
      <c r="D1014" s="755"/>
      <c r="E1014" s="755"/>
      <c r="F1014" s="309" t="str">
        <f t="shared" si="15"/>
        <v/>
      </c>
    </row>
    <row r="1015" spans="1:6">
      <c r="A1015" s="514"/>
      <c r="B1015" s="314"/>
      <c r="C1015" s="316"/>
      <c r="D1015" s="755"/>
      <c r="E1015" s="755"/>
      <c r="F1015" s="309" t="str">
        <f t="shared" si="15"/>
        <v/>
      </c>
    </row>
    <row r="1016" spans="1:6">
      <c r="A1016" s="514"/>
      <c r="B1016" s="314"/>
      <c r="C1016" s="316"/>
      <c r="D1016" s="755"/>
      <c r="E1016" s="755"/>
      <c r="F1016" s="309" t="str">
        <f t="shared" si="15"/>
        <v/>
      </c>
    </row>
    <row r="1017" spans="1:6">
      <c r="A1017" s="514"/>
      <c r="B1017" s="314"/>
      <c r="C1017" s="316"/>
      <c r="D1017" s="755"/>
      <c r="E1017" s="755"/>
      <c r="F1017" s="309" t="str">
        <f t="shared" si="15"/>
        <v/>
      </c>
    </row>
    <row r="1018" spans="1:6">
      <c r="A1018" s="514"/>
      <c r="B1018" s="314"/>
      <c r="C1018" s="316"/>
      <c r="D1018" s="755"/>
      <c r="E1018" s="755"/>
      <c r="F1018" s="309" t="str">
        <f t="shared" si="15"/>
        <v/>
      </c>
    </row>
    <row r="1019" spans="1:6">
      <c r="A1019" s="514"/>
      <c r="B1019" s="314"/>
      <c r="C1019" s="316"/>
      <c r="D1019" s="755"/>
      <c r="E1019" s="755"/>
      <c r="F1019" s="309" t="str">
        <f t="shared" si="15"/>
        <v/>
      </c>
    </row>
    <row r="1020" spans="1:6">
      <c r="A1020" s="514"/>
      <c r="B1020" s="314"/>
      <c r="C1020" s="316"/>
      <c r="D1020" s="755"/>
      <c r="E1020" s="755"/>
      <c r="F1020" s="309" t="str">
        <f t="shared" si="15"/>
        <v/>
      </c>
    </row>
    <row r="1021" spans="1:6">
      <c r="A1021" s="514"/>
      <c r="B1021" s="314"/>
      <c r="C1021" s="316"/>
      <c r="D1021" s="755"/>
      <c r="E1021" s="755"/>
      <c r="F1021" s="309" t="str">
        <f t="shared" si="15"/>
        <v/>
      </c>
    </row>
    <row r="1022" spans="1:6">
      <c r="A1022" s="514"/>
      <c r="B1022" s="314"/>
      <c r="C1022" s="316"/>
      <c r="D1022" s="755"/>
      <c r="E1022" s="755"/>
      <c r="F1022" s="309" t="str">
        <f t="shared" si="15"/>
        <v/>
      </c>
    </row>
    <row r="1023" spans="1:6">
      <c r="A1023" s="514"/>
      <c r="B1023" s="314"/>
      <c r="C1023" s="316"/>
      <c r="D1023" s="755"/>
      <c r="E1023" s="755"/>
      <c r="F1023" s="309" t="str">
        <f t="shared" si="15"/>
        <v/>
      </c>
    </row>
    <row r="1024" spans="1:6">
      <c r="A1024" s="514"/>
      <c r="B1024" s="314"/>
      <c r="C1024" s="316"/>
      <c r="D1024" s="755"/>
      <c r="E1024" s="755"/>
      <c r="F1024" s="309" t="str">
        <f t="shared" si="15"/>
        <v/>
      </c>
    </row>
    <row r="1025" spans="1:6">
      <c r="A1025" s="514"/>
      <c r="B1025" s="314"/>
      <c r="C1025" s="316"/>
      <c r="D1025" s="755"/>
      <c r="E1025" s="755"/>
      <c r="F1025" s="309" t="str">
        <f t="shared" si="15"/>
        <v/>
      </c>
    </row>
    <row r="1026" spans="1:6">
      <c r="A1026" s="514"/>
      <c r="B1026" s="314"/>
      <c r="C1026" s="316"/>
      <c r="D1026" s="755"/>
      <c r="E1026" s="755"/>
      <c r="F1026" s="309" t="str">
        <f t="shared" si="15"/>
        <v/>
      </c>
    </row>
    <row r="1027" spans="1:6">
      <c r="A1027" s="514"/>
      <c r="B1027" s="314"/>
      <c r="C1027" s="316"/>
      <c r="D1027" s="755"/>
      <c r="E1027" s="755"/>
      <c r="F1027" s="309" t="str">
        <f t="shared" si="15"/>
        <v/>
      </c>
    </row>
    <row r="1028" spans="1:6">
      <c r="A1028" s="514"/>
      <c r="B1028" s="314"/>
      <c r="C1028" s="316"/>
      <c r="D1028" s="755"/>
      <c r="E1028" s="755"/>
      <c r="F1028" s="309" t="str">
        <f t="shared" si="15"/>
        <v/>
      </c>
    </row>
    <row r="1029" spans="1:6">
      <c r="A1029" s="514"/>
      <c r="B1029" s="314"/>
      <c r="C1029" s="316"/>
      <c r="D1029" s="755"/>
      <c r="E1029" s="755"/>
      <c r="F1029" s="309" t="str">
        <f t="shared" si="15"/>
        <v/>
      </c>
    </row>
    <row r="1030" spans="1:6">
      <c r="A1030" s="514"/>
      <c r="B1030" s="314"/>
      <c r="C1030" s="316"/>
      <c r="D1030" s="755"/>
      <c r="E1030" s="755"/>
      <c r="F1030" s="309" t="str">
        <f t="shared" si="15"/>
        <v/>
      </c>
    </row>
    <row r="1031" spans="1:6">
      <c r="A1031" s="514"/>
      <c r="B1031" s="314"/>
      <c r="C1031" s="316"/>
      <c r="D1031" s="755"/>
      <c r="E1031" s="755"/>
      <c r="F1031" s="309" t="str">
        <f t="shared" ref="F1031:F1094" si="16">IF($D1031&lt;&gt;"",MID($D1031,1,FIND(":",$D1031)-1),IF($E1031&lt;&gt;"",$E1031,"")) &amp; ""</f>
        <v/>
      </c>
    </row>
    <row r="1032" spans="1:6">
      <c r="A1032" s="514"/>
      <c r="B1032" s="314"/>
      <c r="C1032" s="316"/>
      <c r="D1032" s="755"/>
      <c r="E1032" s="755"/>
      <c r="F1032" s="309" t="str">
        <f t="shared" si="16"/>
        <v/>
      </c>
    </row>
    <row r="1033" spans="1:6">
      <c r="A1033" s="514"/>
      <c r="B1033" s="314"/>
      <c r="C1033" s="316"/>
      <c r="D1033" s="755"/>
      <c r="E1033" s="755"/>
      <c r="F1033" s="309" t="str">
        <f t="shared" si="16"/>
        <v/>
      </c>
    </row>
    <row r="1034" spans="1:6">
      <c r="A1034" s="514"/>
      <c r="B1034" s="314"/>
      <c r="C1034" s="316"/>
      <c r="D1034" s="755"/>
      <c r="E1034" s="755"/>
      <c r="F1034" s="309" t="str">
        <f t="shared" si="16"/>
        <v/>
      </c>
    </row>
    <row r="1035" spans="1:6">
      <c r="A1035" s="514"/>
      <c r="B1035" s="314"/>
      <c r="C1035" s="316"/>
      <c r="D1035" s="755"/>
      <c r="E1035" s="755"/>
      <c r="F1035" s="309" t="str">
        <f t="shared" si="16"/>
        <v/>
      </c>
    </row>
    <row r="1036" spans="1:6">
      <c r="A1036" s="514"/>
      <c r="B1036" s="314"/>
      <c r="C1036" s="316"/>
      <c r="D1036" s="755"/>
      <c r="E1036" s="755"/>
      <c r="F1036" s="309" t="str">
        <f t="shared" si="16"/>
        <v/>
      </c>
    </row>
    <row r="1037" spans="1:6">
      <c r="A1037" s="514"/>
      <c r="B1037" s="314"/>
      <c r="C1037" s="316"/>
      <c r="D1037" s="755"/>
      <c r="E1037" s="755"/>
      <c r="F1037" s="309" t="str">
        <f t="shared" si="16"/>
        <v/>
      </c>
    </row>
    <row r="1038" spans="1:6">
      <c r="A1038" s="514"/>
      <c r="B1038" s="314"/>
      <c r="C1038" s="316"/>
      <c r="D1038" s="755"/>
      <c r="E1038" s="755"/>
      <c r="F1038" s="309" t="str">
        <f t="shared" si="16"/>
        <v/>
      </c>
    </row>
    <row r="1039" spans="1:6">
      <c r="A1039" s="514"/>
      <c r="B1039" s="314"/>
      <c r="C1039" s="316"/>
      <c r="D1039" s="755"/>
      <c r="E1039" s="755"/>
      <c r="F1039" s="309" t="str">
        <f t="shared" si="16"/>
        <v/>
      </c>
    </row>
    <row r="1040" spans="1:6">
      <c r="A1040" s="514"/>
      <c r="B1040" s="314"/>
      <c r="C1040" s="316"/>
      <c r="D1040" s="755"/>
      <c r="E1040" s="755"/>
      <c r="F1040" s="309" t="str">
        <f t="shared" si="16"/>
        <v/>
      </c>
    </row>
    <row r="1041" spans="1:6">
      <c r="A1041" s="514"/>
      <c r="B1041" s="314"/>
      <c r="C1041" s="316"/>
      <c r="D1041" s="755"/>
      <c r="E1041" s="755"/>
      <c r="F1041" s="309" t="str">
        <f t="shared" si="16"/>
        <v/>
      </c>
    </row>
    <row r="1042" spans="1:6">
      <c r="A1042" s="514"/>
      <c r="B1042" s="314"/>
      <c r="C1042" s="316"/>
      <c r="D1042" s="755"/>
      <c r="E1042" s="755"/>
      <c r="F1042" s="309" t="str">
        <f t="shared" si="16"/>
        <v/>
      </c>
    </row>
    <row r="1043" spans="1:6">
      <c r="A1043" s="514"/>
      <c r="B1043" s="314"/>
      <c r="C1043" s="316"/>
      <c r="D1043" s="755"/>
      <c r="E1043" s="755"/>
      <c r="F1043" s="309" t="str">
        <f t="shared" si="16"/>
        <v/>
      </c>
    </row>
    <row r="1044" spans="1:6">
      <c r="A1044" s="514"/>
      <c r="B1044" s="314"/>
      <c r="C1044" s="316"/>
      <c r="D1044" s="755"/>
      <c r="E1044" s="755"/>
      <c r="F1044" s="309" t="str">
        <f t="shared" si="16"/>
        <v/>
      </c>
    </row>
    <row r="1045" spans="1:6">
      <c r="A1045" s="514"/>
      <c r="B1045" s="314"/>
      <c r="C1045" s="316"/>
      <c r="D1045" s="755"/>
      <c r="E1045" s="755"/>
      <c r="F1045" s="309" t="str">
        <f t="shared" si="16"/>
        <v/>
      </c>
    </row>
    <row r="1046" spans="1:6">
      <c r="A1046" s="514"/>
      <c r="B1046" s="314"/>
      <c r="C1046" s="316"/>
      <c r="D1046" s="755"/>
      <c r="E1046" s="755"/>
      <c r="F1046" s="309" t="str">
        <f t="shared" si="16"/>
        <v/>
      </c>
    </row>
    <row r="1047" spans="1:6">
      <c r="A1047" s="514"/>
      <c r="B1047" s="314"/>
      <c r="C1047" s="316"/>
      <c r="D1047" s="755"/>
      <c r="E1047" s="755"/>
      <c r="F1047" s="309" t="str">
        <f t="shared" si="16"/>
        <v/>
      </c>
    </row>
    <row r="1048" spans="1:6">
      <c r="A1048" s="514"/>
      <c r="B1048" s="314"/>
      <c r="C1048" s="316"/>
      <c r="D1048" s="755"/>
      <c r="E1048" s="755"/>
      <c r="F1048" s="309" t="str">
        <f t="shared" si="16"/>
        <v/>
      </c>
    </row>
    <row r="1049" spans="1:6">
      <c r="A1049" s="514"/>
      <c r="B1049" s="314"/>
      <c r="C1049" s="316"/>
      <c r="D1049" s="755"/>
      <c r="E1049" s="755"/>
      <c r="F1049" s="309" t="str">
        <f t="shared" si="16"/>
        <v/>
      </c>
    </row>
    <row r="1050" spans="1:6">
      <c r="A1050" s="514"/>
      <c r="B1050" s="314"/>
      <c r="C1050" s="316"/>
      <c r="D1050" s="755"/>
      <c r="E1050" s="755"/>
      <c r="F1050" s="309" t="str">
        <f t="shared" si="16"/>
        <v/>
      </c>
    </row>
    <row r="1051" spans="1:6">
      <c r="A1051" s="514"/>
      <c r="B1051" s="314"/>
      <c r="C1051" s="316"/>
      <c r="D1051" s="755"/>
      <c r="E1051" s="755"/>
      <c r="F1051" s="309" t="str">
        <f t="shared" si="16"/>
        <v/>
      </c>
    </row>
    <row r="1052" spans="1:6">
      <c r="A1052" s="514"/>
      <c r="B1052" s="314"/>
      <c r="C1052" s="316"/>
      <c r="D1052" s="755"/>
      <c r="E1052" s="755"/>
      <c r="F1052" s="309" t="str">
        <f t="shared" si="16"/>
        <v/>
      </c>
    </row>
    <row r="1053" spans="1:6">
      <c r="A1053" s="514"/>
      <c r="B1053" s="314"/>
      <c r="C1053" s="316"/>
      <c r="D1053" s="755"/>
      <c r="E1053" s="755"/>
      <c r="F1053" s="309" t="str">
        <f t="shared" si="16"/>
        <v/>
      </c>
    </row>
    <row r="1054" spans="1:6">
      <c r="A1054" s="514"/>
      <c r="B1054" s="314"/>
      <c r="C1054" s="316"/>
      <c r="D1054" s="755"/>
      <c r="E1054" s="755"/>
      <c r="F1054" s="309" t="str">
        <f t="shared" si="16"/>
        <v/>
      </c>
    </row>
    <row r="1055" spans="1:6">
      <c r="A1055" s="514"/>
      <c r="B1055" s="314"/>
      <c r="C1055" s="316"/>
      <c r="D1055" s="755"/>
      <c r="E1055" s="755"/>
      <c r="F1055" s="309" t="str">
        <f t="shared" si="16"/>
        <v/>
      </c>
    </row>
    <row r="1056" spans="1:6">
      <c r="A1056" s="514"/>
      <c r="B1056" s="314"/>
      <c r="C1056" s="316"/>
      <c r="D1056" s="755"/>
      <c r="E1056" s="755"/>
      <c r="F1056" s="309" t="str">
        <f t="shared" si="16"/>
        <v/>
      </c>
    </row>
    <row r="1057" spans="1:6">
      <c r="A1057" s="514"/>
      <c r="B1057" s="314"/>
      <c r="C1057" s="316"/>
      <c r="D1057" s="755"/>
      <c r="E1057" s="755"/>
      <c r="F1057" s="309" t="str">
        <f t="shared" si="16"/>
        <v/>
      </c>
    </row>
    <row r="1058" spans="1:6">
      <c r="A1058" s="514"/>
      <c r="B1058" s="314"/>
      <c r="C1058" s="316"/>
      <c r="D1058" s="755"/>
      <c r="E1058" s="755"/>
      <c r="F1058" s="309" t="str">
        <f t="shared" si="16"/>
        <v/>
      </c>
    </row>
    <row r="1059" spans="1:6">
      <c r="A1059" s="514"/>
      <c r="B1059" s="314"/>
      <c r="C1059" s="316"/>
      <c r="D1059" s="755"/>
      <c r="E1059" s="755"/>
      <c r="F1059" s="309" t="str">
        <f t="shared" si="16"/>
        <v/>
      </c>
    </row>
    <row r="1060" spans="1:6">
      <c r="A1060" s="514"/>
      <c r="B1060" s="314"/>
      <c r="C1060" s="316"/>
      <c r="D1060" s="755"/>
      <c r="E1060" s="755"/>
      <c r="F1060" s="309" t="str">
        <f t="shared" si="16"/>
        <v/>
      </c>
    </row>
    <row r="1061" spans="1:6">
      <c r="A1061" s="514"/>
      <c r="B1061" s="314"/>
      <c r="C1061" s="316"/>
      <c r="D1061" s="755"/>
      <c r="E1061" s="755"/>
      <c r="F1061" s="309" t="str">
        <f t="shared" si="16"/>
        <v/>
      </c>
    </row>
    <row r="1062" spans="1:6">
      <c r="A1062" s="514"/>
      <c r="B1062" s="314"/>
      <c r="C1062" s="316"/>
      <c r="D1062" s="755"/>
      <c r="E1062" s="755"/>
      <c r="F1062" s="309" t="str">
        <f t="shared" si="16"/>
        <v/>
      </c>
    </row>
    <row r="1063" spans="1:6">
      <c r="A1063" s="514"/>
      <c r="B1063" s="314"/>
      <c r="C1063" s="316"/>
      <c r="D1063" s="755"/>
      <c r="E1063" s="755"/>
      <c r="F1063" s="309" t="str">
        <f t="shared" si="16"/>
        <v/>
      </c>
    </row>
    <row r="1064" spans="1:6">
      <c r="A1064" s="514"/>
      <c r="B1064" s="314"/>
      <c r="C1064" s="316"/>
      <c r="D1064" s="755"/>
      <c r="E1064" s="755"/>
      <c r="F1064" s="309" t="str">
        <f t="shared" si="16"/>
        <v/>
      </c>
    </row>
    <row r="1065" spans="1:6">
      <c r="A1065" s="514"/>
      <c r="B1065" s="314"/>
      <c r="C1065" s="316"/>
      <c r="D1065" s="755"/>
      <c r="E1065" s="755"/>
      <c r="F1065" s="309" t="str">
        <f t="shared" si="16"/>
        <v/>
      </c>
    </row>
    <row r="1066" spans="1:6">
      <c r="A1066" s="514"/>
      <c r="B1066" s="314"/>
      <c r="C1066" s="316"/>
      <c r="D1066" s="755"/>
      <c r="E1066" s="755"/>
      <c r="F1066" s="309" t="str">
        <f t="shared" si="16"/>
        <v/>
      </c>
    </row>
    <row r="1067" spans="1:6">
      <c r="A1067" s="514"/>
      <c r="B1067" s="314"/>
      <c r="C1067" s="316"/>
      <c r="D1067" s="755"/>
      <c r="E1067" s="755"/>
      <c r="F1067" s="309" t="str">
        <f t="shared" si="16"/>
        <v/>
      </c>
    </row>
    <row r="1068" spans="1:6">
      <c r="A1068" s="514"/>
      <c r="B1068" s="314"/>
      <c r="C1068" s="316"/>
      <c r="D1068" s="755"/>
      <c r="E1068" s="755"/>
      <c r="F1068" s="309" t="str">
        <f t="shared" si="16"/>
        <v/>
      </c>
    </row>
    <row r="1069" spans="1:6">
      <c r="A1069" s="514"/>
      <c r="B1069" s="314"/>
      <c r="C1069" s="316"/>
      <c r="D1069" s="755"/>
      <c r="E1069" s="755"/>
      <c r="F1069" s="309" t="str">
        <f t="shared" si="16"/>
        <v/>
      </c>
    </row>
    <row r="1070" spans="1:6">
      <c r="A1070" s="514"/>
      <c r="B1070" s="314"/>
      <c r="C1070" s="316"/>
      <c r="D1070" s="755"/>
      <c r="E1070" s="755"/>
      <c r="F1070" s="309" t="str">
        <f t="shared" si="16"/>
        <v/>
      </c>
    </row>
    <row r="1071" spans="1:6">
      <c r="A1071" s="514"/>
      <c r="B1071" s="314"/>
      <c r="C1071" s="316"/>
      <c r="D1071" s="755"/>
      <c r="E1071" s="755"/>
      <c r="F1071" s="309" t="str">
        <f t="shared" si="16"/>
        <v/>
      </c>
    </row>
    <row r="1072" spans="1:6">
      <c r="A1072" s="514"/>
      <c r="B1072" s="314"/>
      <c r="C1072" s="316"/>
      <c r="D1072" s="755"/>
      <c r="E1072" s="755"/>
      <c r="F1072" s="309" t="str">
        <f t="shared" si="16"/>
        <v/>
      </c>
    </row>
    <row r="1073" spans="1:6">
      <c r="A1073" s="514"/>
      <c r="B1073" s="314"/>
      <c r="C1073" s="316"/>
      <c r="D1073" s="755"/>
      <c r="E1073" s="755"/>
      <c r="F1073" s="309" t="str">
        <f t="shared" si="16"/>
        <v/>
      </c>
    </row>
    <row r="1074" spans="1:6">
      <c r="A1074" s="514"/>
      <c r="B1074" s="314"/>
      <c r="C1074" s="316"/>
      <c r="D1074" s="755"/>
      <c r="E1074" s="755"/>
      <c r="F1074" s="309" t="str">
        <f t="shared" si="16"/>
        <v/>
      </c>
    </row>
    <row r="1075" spans="1:6">
      <c r="A1075" s="514"/>
      <c r="B1075" s="314"/>
      <c r="C1075" s="316"/>
      <c r="D1075" s="755"/>
      <c r="E1075" s="755"/>
      <c r="F1075" s="309" t="str">
        <f t="shared" si="16"/>
        <v/>
      </c>
    </row>
    <row r="1076" spans="1:6">
      <c r="A1076" s="514"/>
      <c r="B1076" s="314"/>
      <c r="C1076" s="316"/>
      <c r="D1076" s="755"/>
      <c r="E1076" s="755"/>
      <c r="F1076" s="309" t="str">
        <f t="shared" si="16"/>
        <v/>
      </c>
    </row>
    <row r="1077" spans="1:6">
      <c r="A1077" s="514"/>
      <c r="B1077" s="314"/>
      <c r="C1077" s="316"/>
      <c r="D1077" s="755"/>
      <c r="E1077" s="755"/>
      <c r="F1077" s="309" t="str">
        <f t="shared" si="16"/>
        <v/>
      </c>
    </row>
    <row r="1078" spans="1:6">
      <c r="A1078" s="514"/>
      <c r="B1078" s="314"/>
      <c r="C1078" s="316"/>
      <c r="D1078" s="755"/>
      <c r="E1078" s="755"/>
      <c r="F1078" s="309" t="str">
        <f t="shared" si="16"/>
        <v/>
      </c>
    </row>
    <row r="1079" spans="1:6">
      <c r="A1079" s="514"/>
      <c r="B1079" s="314"/>
      <c r="C1079" s="316"/>
      <c r="D1079" s="755"/>
      <c r="E1079" s="755"/>
      <c r="F1079" s="309" t="str">
        <f t="shared" si="16"/>
        <v/>
      </c>
    </row>
    <row r="1080" spans="1:6">
      <c r="A1080" s="514"/>
      <c r="B1080" s="314"/>
      <c r="C1080" s="316"/>
      <c r="D1080" s="755"/>
      <c r="E1080" s="755"/>
      <c r="F1080" s="309" t="str">
        <f t="shared" si="16"/>
        <v/>
      </c>
    </row>
    <row r="1081" spans="1:6">
      <c r="A1081" s="514"/>
      <c r="B1081" s="314"/>
      <c r="C1081" s="316"/>
      <c r="D1081" s="755"/>
      <c r="E1081" s="755"/>
      <c r="F1081" s="309" t="str">
        <f t="shared" si="16"/>
        <v/>
      </c>
    </row>
    <row r="1082" spans="1:6">
      <c r="A1082" s="514"/>
      <c r="B1082" s="314"/>
      <c r="C1082" s="316"/>
      <c r="D1082" s="755"/>
      <c r="E1082" s="755"/>
      <c r="F1082" s="309" t="str">
        <f t="shared" si="16"/>
        <v/>
      </c>
    </row>
    <row r="1083" spans="1:6">
      <c r="A1083" s="514"/>
      <c r="B1083" s="314"/>
      <c r="C1083" s="316"/>
      <c r="D1083" s="755"/>
      <c r="E1083" s="755"/>
      <c r="F1083" s="309" t="str">
        <f t="shared" si="16"/>
        <v/>
      </c>
    </row>
    <row r="1084" spans="1:6">
      <c r="A1084" s="514"/>
      <c r="B1084" s="314"/>
      <c r="C1084" s="316"/>
      <c r="D1084" s="755"/>
      <c r="E1084" s="755"/>
      <c r="F1084" s="309" t="str">
        <f t="shared" si="16"/>
        <v/>
      </c>
    </row>
    <row r="1085" spans="1:6">
      <c r="A1085" s="514"/>
      <c r="B1085" s="314"/>
      <c r="C1085" s="316"/>
      <c r="D1085" s="755"/>
      <c r="E1085" s="755"/>
      <c r="F1085" s="309" t="str">
        <f t="shared" si="16"/>
        <v/>
      </c>
    </row>
    <row r="1086" spans="1:6">
      <c r="A1086" s="514"/>
      <c r="B1086" s="314"/>
      <c r="C1086" s="316"/>
      <c r="D1086" s="755"/>
      <c r="E1086" s="755"/>
      <c r="F1086" s="309" t="str">
        <f t="shared" si="16"/>
        <v/>
      </c>
    </row>
    <row r="1087" spans="1:6">
      <c r="A1087" s="514"/>
      <c r="B1087" s="314"/>
      <c r="C1087" s="316"/>
      <c r="D1087" s="755"/>
      <c r="E1087" s="755"/>
      <c r="F1087" s="309" t="str">
        <f t="shared" si="16"/>
        <v/>
      </c>
    </row>
    <row r="1088" spans="1:6">
      <c r="A1088" s="514"/>
      <c r="B1088" s="314"/>
      <c r="C1088" s="316"/>
      <c r="D1088" s="755"/>
      <c r="E1088" s="755"/>
      <c r="F1088" s="309" t="str">
        <f t="shared" si="16"/>
        <v/>
      </c>
    </row>
    <row r="1089" spans="1:6">
      <c r="A1089" s="514"/>
      <c r="B1089" s="314"/>
      <c r="C1089" s="316"/>
      <c r="D1089" s="755"/>
      <c r="E1089" s="755"/>
      <c r="F1089" s="309" t="str">
        <f t="shared" si="16"/>
        <v/>
      </c>
    </row>
    <row r="1090" spans="1:6">
      <c r="A1090" s="514"/>
      <c r="B1090" s="314"/>
      <c r="C1090" s="316"/>
      <c r="D1090" s="755"/>
      <c r="E1090" s="755"/>
      <c r="F1090" s="309" t="str">
        <f t="shared" si="16"/>
        <v/>
      </c>
    </row>
    <row r="1091" spans="1:6">
      <c r="A1091" s="514"/>
      <c r="B1091" s="314"/>
      <c r="C1091" s="316"/>
      <c r="D1091" s="755"/>
      <c r="E1091" s="755"/>
      <c r="F1091" s="309" t="str">
        <f t="shared" si="16"/>
        <v/>
      </c>
    </row>
    <row r="1092" spans="1:6">
      <c r="A1092" s="514"/>
      <c r="B1092" s="314"/>
      <c r="C1092" s="316"/>
      <c r="D1092" s="755"/>
      <c r="E1092" s="755"/>
      <c r="F1092" s="309" t="str">
        <f t="shared" si="16"/>
        <v/>
      </c>
    </row>
    <row r="1093" spans="1:6">
      <c r="A1093" s="514"/>
      <c r="B1093" s="314"/>
      <c r="C1093" s="316"/>
      <c r="D1093" s="755"/>
      <c r="E1093" s="755"/>
      <c r="F1093" s="309" t="str">
        <f t="shared" si="16"/>
        <v/>
      </c>
    </row>
    <row r="1094" spans="1:6">
      <c r="A1094" s="514"/>
      <c r="B1094" s="314"/>
      <c r="C1094" s="316"/>
      <c r="D1094" s="755"/>
      <c r="E1094" s="755"/>
      <c r="F1094" s="309" t="str">
        <f t="shared" si="16"/>
        <v/>
      </c>
    </row>
    <row r="1095" spans="1:6">
      <c r="A1095" s="514"/>
      <c r="B1095" s="314"/>
      <c r="C1095" s="316"/>
      <c r="D1095" s="755"/>
      <c r="E1095" s="755"/>
      <c r="F1095" s="309" t="str">
        <f t="shared" ref="F1095:F1158" si="17">IF($D1095&lt;&gt;"",MID($D1095,1,FIND(":",$D1095)-1),IF($E1095&lt;&gt;"",$E1095,"")) &amp; ""</f>
        <v/>
      </c>
    </row>
    <row r="1096" spans="1:6">
      <c r="A1096" s="514"/>
      <c r="B1096" s="314"/>
      <c r="C1096" s="316"/>
      <c r="D1096" s="755"/>
      <c r="E1096" s="755"/>
      <c r="F1096" s="309" t="str">
        <f t="shared" si="17"/>
        <v/>
      </c>
    </row>
    <row r="1097" spans="1:6">
      <c r="A1097" s="514"/>
      <c r="B1097" s="314"/>
      <c r="C1097" s="316"/>
      <c r="D1097" s="755"/>
      <c r="E1097" s="755"/>
      <c r="F1097" s="309" t="str">
        <f t="shared" si="17"/>
        <v/>
      </c>
    </row>
    <row r="1098" spans="1:6">
      <c r="A1098" s="514"/>
      <c r="B1098" s="314"/>
      <c r="C1098" s="316"/>
      <c r="D1098" s="755"/>
      <c r="E1098" s="755"/>
      <c r="F1098" s="309" t="str">
        <f t="shared" si="17"/>
        <v/>
      </c>
    </row>
    <row r="1099" spans="1:6">
      <c r="A1099" s="514"/>
      <c r="B1099" s="314"/>
      <c r="C1099" s="316"/>
      <c r="D1099" s="755"/>
      <c r="E1099" s="755"/>
      <c r="F1099" s="309" t="str">
        <f t="shared" si="17"/>
        <v/>
      </c>
    </row>
    <row r="1100" spans="1:6">
      <c r="A1100" s="514"/>
      <c r="B1100" s="314"/>
      <c r="C1100" s="316"/>
      <c r="D1100" s="755"/>
      <c r="E1100" s="755"/>
      <c r="F1100" s="309" t="str">
        <f t="shared" si="17"/>
        <v/>
      </c>
    </row>
    <row r="1101" spans="1:6">
      <c r="A1101" s="514"/>
      <c r="B1101" s="314"/>
      <c r="C1101" s="316"/>
      <c r="D1101" s="755"/>
      <c r="E1101" s="755"/>
      <c r="F1101" s="309" t="str">
        <f t="shared" si="17"/>
        <v/>
      </c>
    </row>
    <row r="1102" spans="1:6">
      <c r="A1102" s="514"/>
      <c r="B1102" s="314"/>
      <c r="C1102" s="316"/>
      <c r="D1102" s="755"/>
      <c r="E1102" s="755"/>
      <c r="F1102" s="309" t="str">
        <f t="shared" si="17"/>
        <v/>
      </c>
    </row>
    <row r="1103" spans="1:6">
      <c r="A1103" s="514"/>
      <c r="B1103" s="314"/>
      <c r="C1103" s="316"/>
      <c r="D1103" s="755"/>
      <c r="E1103" s="755"/>
      <c r="F1103" s="309" t="str">
        <f t="shared" si="17"/>
        <v/>
      </c>
    </row>
    <row r="1104" spans="1:6">
      <c r="A1104" s="514"/>
      <c r="B1104" s="314"/>
      <c r="C1104" s="316"/>
      <c r="D1104" s="755"/>
      <c r="E1104" s="755"/>
      <c r="F1104" s="309" t="str">
        <f t="shared" si="17"/>
        <v/>
      </c>
    </row>
    <row r="1105" spans="1:6">
      <c r="A1105" s="514"/>
      <c r="B1105" s="314"/>
      <c r="C1105" s="316"/>
      <c r="D1105" s="755"/>
      <c r="E1105" s="755"/>
      <c r="F1105" s="309" t="str">
        <f t="shared" si="17"/>
        <v/>
      </c>
    </row>
    <row r="1106" spans="1:6">
      <c r="A1106" s="514"/>
      <c r="B1106" s="314"/>
      <c r="C1106" s="316"/>
      <c r="D1106" s="755"/>
      <c r="E1106" s="755"/>
      <c r="F1106" s="309" t="str">
        <f t="shared" si="17"/>
        <v/>
      </c>
    </row>
    <row r="1107" spans="1:6">
      <c r="A1107" s="514"/>
      <c r="B1107" s="314"/>
      <c r="C1107" s="316"/>
      <c r="D1107" s="755"/>
      <c r="E1107" s="755"/>
      <c r="F1107" s="309" t="str">
        <f t="shared" si="17"/>
        <v/>
      </c>
    </row>
    <row r="1108" spans="1:6">
      <c r="A1108" s="514"/>
      <c r="B1108" s="314"/>
      <c r="C1108" s="316"/>
      <c r="D1108" s="755"/>
      <c r="E1108" s="755"/>
      <c r="F1108" s="309" t="str">
        <f t="shared" si="17"/>
        <v/>
      </c>
    </row>
    <row r="1109" spans="1:6">
      <c r="A1109" s="514"/>
      <c r="B1109" s="314"/>
      <c r="C1109" s="316"/>
      <c r="D1109" s="755"/>
      <c r="E1109" s="755"/>
      <c r="F1109" s="309" t="str">
        <f t="shared" si="17"/>
        <v/>
      </c>
    </row>
    <row r="1110" spans="1:6">
      <c r="A1110" s="514"/>
      <c r="B1110" s="314"/>
      <c r="C1110" s="316"/>
      <c r="D1110" s="755"/>
      <c r="E1110" s="755"/>
      <c r="F1110" s="309" t="str">
        <f t="shared" si="17"/>
        <v/>
      </c>
    </row>
    <row r="1111" spans="1:6">
      <c r="A1111" s="514"/>
      <c r="B1111" s="314"/>
      <c r="C1111" s="316"/>
      <c r="D1111" s="755"/>
      <c r="E1111" s="755"/>
      <c r="F1111" s="309" t="str">
        <f t="shared" si="17"/>
        <v/>
      </c>
    </row>
    <row r="1112" spans="1:6">
      <c r="A1112" s="514"/>
      <c r="B1112" s="314"/>
      <c r="C1112" s="316"/>
      <c r="D1112" s="755"/>
      <c r="E1112" s="755"/>
      <c r="F1112" s="309" t="str">
        <f t="shared" si="17"/>
        <v/>
      </c>
    </row>
    <row r="1113" spans="1:6">
      <c r="A1113" s="514"/>
      <c r="B1113" s="314"/>
      <c r="C1113" s="316"/>
      <c r="D1113" s="755"/>
      <c r="E1113" s="755"/>
      <c r="F1113" s="309" t="str">
        <f t="shared" si="17"/>
        <v/>
      </c>
    </row>
    <row r="1114" spans="1:6">
      <c r="A1114" s="514"/>
      <c r="B1114" s="314"/>
      <c r="C1114" s="316"/>
      <c r="D1114" s="755"/>
      <c r="E1114" s="755"/>
      <c r="F1114" s="309" t="str">
        <f t="shared" si="17"/>
        <v/>
      </c>
    </row>
    <row r="1115" spans="1:6">
      <c r="A1115" s="514"/>
      <c r="B1115" s="314"/>
      <c r="C1115" s="316"/>
      <c r="D1115" s="755"/>
      <c r="E1115" s="755"/>
      <c r="F1115" s="309" t="str">
        <f t="shared" si="17"/>
        <v/>
      </c>
    </row>
    <row r="1116" spans="1:6">
      <c r="A1116" s="514"/>
      <c r="B1116" s="314"/>
      <c r="C1116" s="316"/>
      <c r="D1116" s="755"/>
      <c r="E1116" s="755"/>
      <c r="F1116" s="309" t="str">
        <f t="shared" si="17"/>
        <v/>
      </c>
    </row>
    <row r="1117" spans="1:6">
      <c r="A1117" s="514"/>
      <c r="B1117" s="314"/>
      <c r="C1117" s="316"/>
      <c r="D1117" s="755"/>
      <c r="E1117" s="755"/>
      <c r="F1117" s="309" t="str">
        <f t="shared" si="17"/>
        <v/>
      </c>
    </row>
    <row r="1118" spans="1:6">
      <c r="A1118" s="514"/>
      <c r="B1118" s="314"/>
      <c r="C1118" s="316"/>
      <c r="D1118" s="755"/>
      <c r="E1118" s="755"/>
      <c r="F1118" s="309" t="str">
        <f t="shared" si="17"/>
        <v/>
      </c>
    </row>
    <row r="1119" spans="1:6">
      <c r="A1119" s="514"/>
      <c r="B1119" s="314"/>
      <c r="C1119" s="316"/>
      <c r="D1119" s="755"/>
      <c r="E1119" s="755"/>
      <c r="F1119" s="309" t="str">
        <f t="shared" si="17"/>
        <v/>
      </c>
    </row>
    <row r="1120" spans="1:6">
      <c r="A1120" s="514"/>
      <c r="B1120" s="314"/>
      <c r="C1120" s="316"/>
      <c r="D1120" s="755"/>
      <c r="E1120" s="755"/>
      <c r="F1120" s="309" t="str">
        <f t="shared" si="17"/>
        <v/>
      </c>
    </row>
    <row r="1121" spans="1:6">
      <c r="A1121" s="514"/>
      <c r="B1121" s="314"/>
      <c r="C1121" s="316"/>
      <c r="D1121" s="755"/>
      <c r="E1121" s="755"/>
      <c r="F1121" s="309" t="str">
        <f t="shared" si="17"/>
        <v/>
      </c>
    </row>
    <row r="1122" spans="1:6">
      <c r="A1122" s="514"/>
      <c r="B1122" s="314"/>
      <c r="C1122" s="316"/>
      <c r="D1122" s="755"/>
      <c r="E1122" s="755"/>
      <c r="F1122" s="309" t="str">
        <f t="shared" si="17"/>
        <v/>
      </c>
    </row>
    <row r="1123" spans="1:6">
      <c r="A1123" s="514"/>
      <c r="B1123" s="314"/>
      <c r="C1123" s="316"/>
      <c r="D1123" s="755"/>
      <c r="E1123" s="755"/>
      <c r="F1123" s="309" t="str">
        <f t="shared" si="17"/>
        <v/>
      </c>
    </row>
    <row r="1124" spans="1:6">
      <c r="A1124" s="514"/>
      <c r="B1124" s="314"/>
      <c r="C1124" s="316"/>
      <c r="D1124" s="755"/>
      <c r="E1124" s="755"/>
      <c r="F1124" s="309" t="str">
        <f t="shared" si="17"/>
        <v/>
      </c>
    </row>
    <row r="1125" spans="1:6">
      <c r="A1125" s="514"/>
      <c r="B1125" s="314"/>
      <c r="C1125" s="316"/>
      <c r="D1125" s="755"/>
      <c r="E1125" s="755"/>
      <c r="F1125" s="309" t="str">
        <f t="shared" si="17"/>
        <v/>
      </c>
    </row>
    <row r="1126" spans="1:6">
      <c r="A1126" s="514"/>
      <c r="B1126" s="314"/>
      <c r="C1126" s="316"/>
      <c r="D1126" s="755"/>
      <c r="E1126" s="755"/>
      <c r="F1126" s="309" t="str">
        <f t="shared" si="17"/>
        <v/>
      </c>
    </row>
    <row r="1127" spans="1:6">
      <c r="A1127" s="514"/>
      <c r="B1127" s="314"/>
      <c r="C1127" s="316"/>
      <c r="D1127" s="755"/>
      <c r="E1127" s="755"/>
      <c r="F1127" s="309" t="str">
        <f t="shared" si="17"/>
        <v/>
      </c>
    </row>
    <row r="1128" spans="1:6">
      <c r="A1128" s="514"/>
      <c r="B1128" s="314"/>
      <c r="C1128" s="316"/>
      <c r="D1128" s="755"/>
      <c r="E1128" s="755"/>
      <c r="F1128" s="309" t="str">
        <f t="shared" si="17"/>
        <v/>
      </c>
    </row>
    <row r="1129" spans="1:6">
      <c r="A1129" s="514"/>
      <c r="B1129" s="314"/>
      <c r="C1129" s="316"/>
      <c r="D1129" s="755"/>
      <c r="E1129" s="755"/>
      <c r="F1129" s="309" t="str">
        <f t="shared" si="17"/>
        <v/>
      </c>
    </row>
    <row r="1130" spans="1:6">
      <c r="A1130" s="514"/>
      <c r="B1130" s="314"/>
      <c r="C1130" s="316"/>
      <c r="D1130" s="755"/>
      <c r="E1130" s="755"/>
      <c r="F1130" s="309" t="str">
        <f t="shared" si="17"/>
        <v/>
      </c>
    </row>
    <row r="1131" spans="1:6">
      <c r="A1131" s="514"/>
      <c r="B1131" s="314"/>
      <c r="C1131" s="316"/>
      <c r="D1131" s="755"/>
      <c r="E1131" s="755"/>
      <c r="F1131" s="309" t="str">
        <f t="shared" si="17"/>
        <v/>
      </c>
    </row>
    <row r="1132" spans="1:6">
      <c r="A1132" s="514"/>
      <c r="B1132" s="314"/>
      <c r="C1132" s="316"/>
      <c r="D1132" s="755"/>
      <c r="E1132" s="755"/>
      <c r="F1132" s="309" t="str">
        <f t="shared" si="17"/>
        <v/>
      </c>
    </row>
    <row r="1133" spans="1:6">
      <c r="A1133" s="514"/>
      <c r="B1133" s="314"/>
      <c r="C1133" s="316"/>
      <c r="D1133" s="755"/>
      <c r="E1133" s="755"/>
      <c r="F1133" s="309" t="str">
        <f t="shared" si="17"/>
        <v/>
      </c>
    </row>
    <row r="1134" spans="1:6">
      <c r="A1134" s="514"/>
      <c r="B1134" s="314"/>
      <c r="C1134" s="316"/>
      <c r="D1134" s="755"/>
      <c r="E1134" s="755"/>
      <c r="F1134" s="309" t="str">
        <f t="shared" si="17"/>
        <v/>
      </c>
    </row>
    <row r="1135" spans="1:6">
      <c r="A1135" s="514"/>
      <c r="B1135" s="314"/>
      <c r="C1135" s="316"/>
      <c r="D1135" s="755"/>
      <c r="E1135" s="755"/>
      <c r="F1135" s="309" t="str">
        <f t="shared" si="17"/>
        <v/>
      </c>
    </row>
    <row r="1136" spans="1:6">
      <c r="A1136" s="514"/>
      <c r="B1136" s="314"/>
      <c r="C1136" s="316"/>
      <c r="D1136" s="755"/>
      <c r="E1136" s="755"/>
      <c r="F1136" s="309" t="str">
        <f t="shared" si="17"/>
        <v/>
      </c>
    </row>
    <row r="1137" spans="1:6">
      <c r="A1137" s="514"/>
      <c r="B1137" s="314"/>
      <c r="C1137" s="316"/>
      <c r="D1137" s="755"/>
      <c r="E1137" s="755"/>
      <c r="F1137" s="309" t="str">
        <f t="shared" si="17"/>
        <v/>
      </c>
    </row>
    <row r="1138" spans="1:6">
      <c r="A1138" s="514"/>
      <c r="B1138" s="314"/>
      <c r="C1138" s="316"/>
      <c r="D1138" s="755"/>
      <c r="E1138" s="755"/>
      <c r="F1138" s="309" t="str">
        <f t="shared" si="17"/>
        <v/>
      </c>
    </row>
    <row r="1139" spans="1:6">
      <c r="A1139" s="514"/>
      <c r="B1139" s="314"/>
      <c r="C1139" s="316"/>
      <c r="D1139" s="755"/>
      <c r="E1139" s="755"/>
      <c r="F1139" s="309" t="str">
        <f t="shared" si="17"/>
        <v/>
      </c>
    </row>
    <row r="1140" spans="1:6">
      <c r="A1140" s="514"/>
      <c r="B1140" s="314"/>
      <c r="C1140" s="316"/>
      <c r="D1140" s="755"/>
      <c r="E1140" s="755"/>
      <c r="F1140" s="309" t="str">
        <f t="shared" si="17"/>
        <v/>
      </c>
    </row>
    <row r="1141" spans="1:6">
      <c r="A1141" s="514"/>
      <c r="B1141" s="314"/>
      <c r="C1141" s="316"/>
      <c r="D1141" s="755"/>
      <c r="E1141" s="755"/>
      <c r="F1141" s="309" t="str">
        <f t="shared" si="17"/>
        <v/>
      </c>
    </row>
    <row r="1142" spans="1:6">
      <c r="A1142" s="514"/>
      <c r="B1142" s="314"/>
      <c r="C1142" s="316"/>
      <c r="D1142" s="755"/>
      <c r="E1142" s="755"/>
      <c r="F1142" s="309" t="str">
        <f t="shared" si="17"/>
        <v/>
      </c>
    </row>
    <row r="1143" spans="1:6">
      <c r="A1143" s="514"/>
      <c r="B1143" s="314"/>
      <c r="C1143" s="316"/>
      <c r="D1143" s="755"/>
      <c r="E1143" s="755"/>
      <c r="F1143" s="309" t="str">
        <f t="shared" si="17"/>
        <v/>
      </c>
    </row>
    <row r="1144" spans="1:6">
      <c r="A1144" s="514"/>
      <c r="B1144" s="314"/>
      <c r="C1144" s="316"/>
      <c r="D1144" s="755"/>
      <c r="E1144" s="755"/>
      <c r="F1144" s="309" t="str">
        <f t="shared" si="17"/>
        <v/>
      </c>
    </row>
    <row r="1145" spans="1:6">
      <c r="A1145" s="514"/>
      <c r="B1145" s="314"/>
      <c r="C1145" s="316"/>
      <c r="D1145" s="755"/>
      <c r="E1145" s="755"/>
      <c r="F1145" s="309" t="str">
        <f t="shared" si="17"/>
        <v/>
      </c>
    </row>
    <row r="1146" spans="1:6">
      <c r="A1146" s="514"/>
      <c r="B1146" s="314"/>
      <c r="C1146" s="316"/>
      <c r="D1146" s="755"/>
      <c r="E1146" s="755"/>
      <c r="F1146" s="309" t="str">
        <f t="shared" si="17"/>
        <v/>
      </c>
    </row>
    <row r="1147" spans="1:6">
      <c r="A1147" s="514"/>
      <c r="B1147" s="314"/>
      <c r="C1147" s="316"/>
      <c r="D1147" s="755"/>
      <c r="E1147" s="755"/>
      <c r="F1147" s="309" t="str">
        <f t="shared" si="17"/>
        <v/>
      </c>
    </row>
    <row r="1148" spans="1:6">
      <c r="A1148" s="514"/>
      <c r="B1148" s="314"/>
      <c r="C1148" s="316"/>
      <c r="D1148" s="755"/>
      <c r="E1148" s="755"/>
      <c r="F1148" s="309" t="str">
        <f t="shared" si="17"/>
        <v/>
      </c>
    </row>
    <row r="1149" spans="1:6">
      <c r="A1149" s="514"/>
      <c r="B1149" s="314"/>
      <c r="C1149" s="316"/>
      <c r="D1149" s="755"/>
      <c r="E1149" s="755"/>
      <c r="F1149" s="309" t="str">
        <f t="shared" si="17"/>
        <v/>
      </c>
    </row>
    <row r="1150" spans="1:6">
      <c r="A1150" s="514"/>
      <c r="B1150" s="314"/>
      <c r="C1150" s="316"/>
      <c r="D1150" s="755"/>
      <c r="E1150" s="755"/>
      <c r="F1150" s="309" t="str">
        <f t="shared" si="17"/>
        <v/>
      </c>
    </row>
    <row r="1151" spans="1:6">
      <c r="A1151" s="514"/>
      <c r="B1151" s="314"/>
      <c r="C1151" s="316"/>
      <c r="D1151" s="755"/>
      <c r="E1151" s="755"/>
      <c r="F1151" s="309" t="str">
        <f t="shared" si="17"/>
        <v/>
      </c>
    </row>
    <row r="1152" spans="1:6">
      <c r="A1152" s="514"/>
      <c r="B1152" s="314"/>
      <c r="C1152" s="316"/>
      <c r="D1152" s="755"/>
      <c r="E1152" s="755"/>
      <c r="F1152" s="309" t="str">
        <f t="shared" si="17"/>
        <v/>
      </c>
    </row>
    <row r="1153" spans="1:6">
      <c r="A1153" s="514"/>
      <c r="B1153" s="314"/>
      <c r="C1153" s="316"/>
      <c r="D1153" s="755"/>
      <c r="E1153" s="755"/>
      <c r="F1153" s="309" t="str">
        <f t="shared" si="17"/>
        <v/>
      </c>
    </row>
    <row r="1154" spans="1:6">
      <c r="A1154" s="514"/>
      <c r="B1154" s="314"/>
      <c r="C1154" s="316"/>
      <c r="D1154" s="755"/>
      <c r="E1154" s="755"/>
      <c r="F1154" s="309" t="str">
        <f t="shared" si="17"/>
        <v/>
      </c>
    </row>
    <row r="1155" spans="1:6">
      <c r="A1155" s="514"/>
      <c r="B1155" s="314"/>
      <c r="C1155" s="316"/>
      <c r="D1155" s="755"/>
      <c r="E1155" s="755"/>
      <c r="F1155" s="309" t="str">
        <f t="shared" si="17"/>
        <v/>
      </c>
    </row>
    <row r="1156" spans="1:6">
      <c r="A1156" s="514"/>
      <c r="B1156" s="314"/>
      <c r="C1156" s="316"/>
      <c r="D1156" s="755"/>
      <c r="E1156" s="755"/>
      <c r="F1156" s="309" t="str">
        <f t="shared" si="17"/>
        <v/>
      </c>
    </row>
    <row r="1157" spans="1:6">
      <c r="A1157" s="514"/>
      <c r="B1157" s="314"/>
      <c r="C1157" s="316"/>
      <c r="D1157" s="755"/>
      <c r="E1157" s="755"/>
      <c r="F1157" s="309" t="str">
        <f t="shared" si="17"/>
        <v/>
      </c>
    </row>
    <row r="1158" spans="1:6">
      <c r="A1158" s="514"/>
      <c r="B1158" s="314"/>
      <c r="C1158" s="316"/>
      <c r="D1158" s="755"/>
      <c r="E1158" s="755"/>
      <c r="F1158" s="309" t="str">
        <f t="shared" si="17"/>
        <v/>
      </c>
    </row>
    <row r="1159" spans="1:6">
      <c r="A1159" s="514"/>
      <c r="B1159" s="314"/>
      <c r="C1159" s="316"/>
      <c r="D1159" s="755"/>
      <c r="E1159" s="755"/>
      <c r="F1159" s="309" t="str">
        <f t="shared" ref="F1159:F1222" si="18">IF($D1159&lt;&gt;"",MID($D1159,1,FIND(":",$D1159)-1),IF($E1159&lt;&gt;"",$E1159,"")) &amp; ""</f>
        <v/>
      </c>
    </row>
    <row r="1160" spans="1:6">
      <c r="A1160" s="514"/>
      <c r="B1160" s="314"/>
      <c r="C1160" s="316"/>
      <c r="D1160" s="755"/>
      <c r="E1160" s="755"/>
      <c r="F1160" s="309" t="str">
        <f t="shared" si="18"/>
        <v/>
      </c>
    </row>
    <row r="1161" spans="1:6">
      <c r="A1161" s="514"/>
      <c r="B1161" s="314"/>
      <c r="C1161" s="316"/>
      <c r="D1161" s="755"/>
      <c r="E1161" s="755"/>
      <c r="F1161" s="309" t="str">
        <f t="shared" si="18"/>
        <v/>
      </c>
    </row>
    <row r="1162" spans="1:6">
      <c r="A1162" s="514"/>
      <c r="B1162" s="314"/>
      <c r="C1162" s="316"/>
      <c r="D1162" s="755"/>
      <c r="E1162" s="755"/>
      <c r="F1162" s="309" t="str">
        <f t="shared" si="18"/>
        <v/>
      </c>
    </row>
    <row r="1163" spans="1:6">
      <c r="A1163" s="514"/>
      <c r="B1163" s="314"/>
      <c r="C1163" s="316"/>
      <c r="D1163" s="755"/>
      <c r="E1163" s="755"/>
      <c r="F1163" s="309" t="str">
        <f t="shared" si="18"/>
        <v/>
      </c>
    </row>
    <row r="1164" spans="1:6">
      <c r="A1164" s="514"/>
      <c r="B1164" s="314"/>
      <c r="C1164" s="316"/>
      <c r="D1164" s="755"/>
      <c r="E1164" s="755"/>
      <c r="F1164" s="309" t="str">
        <f t="shared" si="18"/>
        <v/>
      </c>
    </row>
    <row r="1165" spans="1:6">
      <c r="A1165" s="514"/>
      <c r="B1165" s="314"/>
      <c r="C1165" s="316"/>
      <c r="D1165" s="755"/>
      <c r="E1165" s="755"/>
      <c r="F1165" s="309" t="str">
        <f t="shared" si="18"/>
        <v/>
      </c>
    </row>
    <row r="1166" spans="1:6">
      <c r="A1166" s="514"/>
      <c r="B1166" s="314"/>
      <c r="C1166" s="316"/>
      <c r="D1166" s="755"/>
      <c r="E1166" s="755"/>
      <c r="F1166" s="309" t="str">
        <f t="shared" si="18"/>
        <v/>
      </c>
    </row>
    <row r="1167" spans="1:6">
      <c r="A1167" s="514"/>
      <c r="B1167" s="314"/>
      <c r="C1167" s="316"/>
      <c r="D1167" s="755"/>
      <c r="E1167" s="755"/>
      <c r="F1167" s="309" t="str">
        <f t="shared" si="18"/>
        <v/>
      </c>
    </row>
    <row r="1168" spans="1:6">
      <c r="A1168" s="514"/>
      <c r="B1168" s="314"/>
      <c r="C1168" s="316"/>
      <c r="D1168" s="755"/>
      <c r="E1168" s="755"/>
      <c r="F1168" s="309" t="str">
        <f t="shared" si="18"/>
        <v/>
      </c>
    </row>
    <row r="1169" spans="1:6">
      <c r="A1169" s="514"/>
      <c r="B1169" s="314"/>
      <c r="C1169" s="316"/>
      <c r="D1169" s="755"/>
      <c r="E1169" s="755"/>
      <c r="F1169" s="309" t="str">
        <f t="shared" si="18"/>
        <v/>
      </c>
    </row>
    <row r="1170" spans="1:6">
      <c r="A1170" s="514"/>
      <c r="B1170" s="314"/>
      <c r="C1170" s="316"/>
      <c r="D1170" s="755"/>
      <c r="E1170" s="755"/>
      <c r="F1170" s="309" t="str">
        <f t="shared" si="18"/>
        <v/>
      </c>
    </row>
    <row r="1171" spans="1:6">
      <c r="A1171" s="514"/>
      <c r="B1171" s="314"/>
      <c r="C1171" s="316"/>
      <c r="D1171" s="755"/>
      <c r="E1171" s="755"/>
      <c r="F1171" s="309" t="str">
        <f t="shared" si="18"/>
        <v/>
      </c>
    </row>
    <row r="1172" spans="1:6">
      <c r="A1172" s="514"/>
      <c r="B1172" s="314"/>
      <c r="C1172" s="316"/>
      <c r="D1172" s="755"/>
      <c r="E1172" s="755"/>
      <c r="F1172" s="309" t="str">
        <f t="shared" si="18"/>
        <v/>
      </c>
    </row>
    <row r="1173" spans="1:6">
      <c r="A1173" s="514"/>
      <c r="B1173" s="314"/>
      <c r="C1173" s="316"/>
      <c r="D1173" s="755"/>
      <c r="E1173" s="755"/>
      <c r="F1173" s="309" t="str">
        <f t="shared" si="18"/>
        <v/>
      </c>
    </row>
    <row r="1174" spans="1:6">
      <c r="A1174" s="514"/>
      <c r="B1174" s="314"/>
      <c r="C1174" s="316"/>
      <c r="D1174" s="755"/>
      <c r="E1174" s="755"/>
      <c r="F1174" s="309" t="str">
        <f t="shared" si="18"/>
        <v/>
      </c>
    </row>
    <row r="1175" spans="1:6">
      <c r="A1175" s="514"/>
      <c r="B1175" s="314"/>
      <c r="C1175" s="316"/>
      <c r="D1175" s="755"/>
      <c r="E1175" s="755"/>
      <c r="F1175" s="309" t="str">
        <f t="shared" si="18"/>
        <v/>
      </c>
    </row>
    <row r="1176" spans="1:6">
      <c r="A1176" s="514"/>
      <c r="B1176" s="314"/>
      <c r="C1176" s="316"/>
      <c r="D1176" s="755"/>
      <c r="E1176" s="755"/>
      <c r="F1176" s="309" t="str">
        <f t="shared" si="18"/>
        <v/>
      </c>
    </row>
    <row r="1177" spans="1:6">
      <c r="A1177" s="514"/>
      <c r="B1177" s="314"/>
      <c r="C1177" s="316"/>
      <c r="D1177" s="755"/>
      <c r="E1177" s="755"/>
      <c r="F1177" s="309" t="str">
        <f t="shared" si="18"/>
        <v/>
      </c>
    </row>
    <row r="1178" spans="1:6">
      <c r="A1178" s="514"/>
      <c r="B1178" s="314"/>
      <c r="C1178" s="316"/>
      <c r="D1178" s="755"/>
      <c r="E1178" s="755"/>
      <c r="F1178" s="309" t="str">
        <f t="shared" si="18"/>
        <v/>
      </c>
    </row>
    <row r="1179" spans="1:6">
      <c r="A1179" s="514"/>
      <c r="B1179" s="314"/>
      <c r="C1179" s="316"/>
      <c r="D1179" s="755"/>
      <c r="E1179" s="755"/>
      <c r="F1179" s="309" t="str">
        <f t="shared" si="18"/>
        <v/>
      </c>
    </row>
    <row r="1180" spans="1:6">
      <c r="A1180" s="514"/>
      <c r="B1180" s="314"/>
      <c r="C1180" s="316"/>
      <c r="D1180" s="755"/>
      <c r="E1180" s="755"/>
      <c r="F1180" s="309" t="str">
        <f t="shared" si="18"/>
        <v/>
      </c>
    </row>
    <row r="1181" spans="1:6">
      <c r="A1181" s="514"/>
      <c r="B1181" s="314"/>
      <c r="C1181" s="316"/>
      <c r="D1181" s="755"/>
      <c r="E1181" s="755"/>
      <c r="F1181" s="309" t="str">
        <f t="shared" si="18"/>
        <v/>
      </c>
    </row>
    <row r="1182" spans="1:6">
      <c r="A1182" s="514"/>
      <c r="B1182" s="314"/>
      <c r="C1182" s="316"/>
      <c r="D1182" s="755"/>
      <c r="E1182" s="755"/>
      <c r="F1182" s="309" t="str">
        <f t="shared" si="18"/>
        <v/>
      </c>
    </row>
    <row r="1183" spans="1:6">
      <c r="A1183" s="514"/>
      <c r="B1183" s="314"/>
      <c r="C1183" s="316"/>
      <c r="D1183" s="755"/>
      <c r="E1183" s="755"/>
      <c r="F1183" s="309" t="str">
        <f t="shared" si="18"/>
        <v/>
      </c>
    </row>
    <row r="1184" spans="1:6">
      <c r="A1184" s="514"/>
      <c r="B1184" s="314"/>
      <c r="C1184" s="316"/>
      <c r="D1184" s="755"/>
      <c r="E1184" s="755"/>
      <c r="F1184" s="309" t="str">
        <f t="shared" si="18"/>
        <v/>
      </c>
    </row>
    <row r="1185" spans="1:6">
      <c r="A1185" s="514"/>
      <c r="B1185" s="314"/>
      <c r="C1185" s="316"/>
      <c r="D1185" s="755"/>
      <c r="E1185" s="755"/>
      <c r="F1185" s="309" t="str">
        <f t="shared" si="18"/>
        <v/>
      </c>
    </row>
    <row r="1186" spans="1:6">
      <c r="A1186" s="514"/>
      <c r="B1186" s="314"/>
      <c r="C1186" s="316"/>
      <c r="D1186" s="755"/>
      <c r="E1186" s="755"/>
      <c r="F1186" s="309" t="str">
        <f t="shared" si="18"/>
        <v/>
      </c>
    </row>
    <row r="1187" spans="1:6">
      <c r="A1187" s="514"/>
      <c r="B1187" s="314"/>
      <c r="C1187" s="316"/>
      <c r="D1187" s="755"/>
      <c r="E1187" s="755"/>
      <c r="F1187" s="309" t="str">
        <f t="shared" si="18"/>
        <v/>
      </c>
    </row>
    <row r="1188" spans="1:6">
      <c r="A1188" s="514"/>
      <c r="B1188" s="314"/>
      <c r="C1188" s="316"/>
      <c r="D1188" s="755"/>
      <c r="E1188" s="755"/>
      <c r="F1188" s="309" t="str">
        <f t="shared" si="18"/>
        <v/>
      </c>
    </row>
    <row r="1189" spans="1:6">
      <c r="A1189" s="514"/>
      <c r="B1189" s="314"/>
      <c r="C1189" s="316"/>
      <c r="D1189" s="755"/>
      <c r="E1189" s="755"/>
      <c r="F1189" s="309" t="str">
        <f t="shared" si="18"/>
        <v/>
      </c>
    </row>
    <row r="1190" spans="1:6">
      <c r="A1190" s="514"/>
      <c r="B1190" s="314"/>
      <c r="C1190" s="316"/>
      <c r="D1190" s="755"/>
      <c r="E1190" s="755"/>
      <c r="F1190" s="309" t="str">
        <f t="shared" si="18"/>
        <v/>
      </c>
    </row>
    <row r="1191" spans="1:6">
      <c r="A1191" s="514"/>
      <c r="B1191" s="314"/>
      <c r="C1191" s="316"/>
      <c r="D1191" s="755"/>
      <c r="E1191" s="755"/>
      <c r="F1191" s="309" t="str">
        <f t="shared" si="18"/>
        <v/>
      </c>
    </row>
    <row r="1192" spans="1:6">
      <c r="A1192" s="514"/>
      <c r="B1192" s="314"/>
      <c r="C1192" s="316"/>
      <c r="D1192" s="755"/>
      <c r="E1192" s="755"/>
      <c r="F1192" s="309" t="str">
        <f t="shared" si="18"/>
        <v/>
      </c>
    </row>
    <row r="1193" spans="1:6">
      <c r="A1193" s="514"/>
      <c r="B1193" s="314"/>
      <c r="C1193" s="316"/>
      <c r="D1193" s="755"/>
      <c r="E1193" s="755"/>
      <c r="F1193" s="309" t="str">
        <f t="shared" si="18"/>
        <v/>
      </c>
    </row>
    <row r="1194" spans="1:6">
      <c r="A1194" s="514"/>
      <c r="B1194" s="314"/>
      <c r="C1194" s="316"/>
      <c r="D1194" s="755"/>
      <c r="E1194" s="755"/>
      <c r="F1194" s="309" t="str">
        <f t="shared" si="18"/>
        <v/>
      </c>
    </row>
    <row r="1195" spans="1:6">
      <c r="A1195" s="514"/>
      <c r="B1195" s="314"/>
      <c r="C1195" s="316"/>
      <c r="D1195" s="755"/>
      <c r="E1195" s="755"/>
      <c r="F1195" s="309" t="str">
        <f t="shared" si="18"/>
        <v/>
      </c>
    </row>
    <row r="1196" spans="1:6">
      <c r="A1196" s="514"/>
      <c r="B1196" s="314"/>
      <c r="C1196" s="316"/>
      <c r="D1196" s="755"/>
      <c r="E1196" s="755"/>
      <c r="F1196" s="309" t="str">
        <f t="shared" si="18"/>
        <v/>
      </c>
    </row>
    <row r="1197" spans="1:6">
      <c r="A1197" s="514"/>
      <c r="B1197" s="314"/>
      <c r="C1197" s="316"/>
      <c r="D1197" s="755"/>
      <c r="E1197" s="755"/>
      <c r="F1197" s="309" t="str">
        <f t="shared" si="18"/>
        <v/>
      </c>
    </row>
    <row r="1198" spans="1:6">
      <c r="A1198" s="514"/>
      <c r="B1198" s="314"/>
      <c r="C1198" s="316"/>
      <c r="D1198" s="755"/>
      <c r="E1198" s="755"/>
      <c r="F1198" s="309" t="str">
        <f t="shared" si="18"/>
        <v/>
      </c>
    </row>
    <row r="1199" spans="1:6">
      <c r="A1199" s="514"/>
      <c r="B1199" s="314"/>
      <c r="C1199" s="316"/>
      <c r="D1199" s="755"/>
      <c r="E1199" s="755"/>
      <c r="F1199" s="309" t="str">
        <f t="shared" si="18"/>
        <v/>
      </c>
    </row>
    <row r="1200" spans="1:6">
      <c r="A1200" s="514"/>
      <c r="B1200" s="314"/>
      <c r="C1200" s="316"/>
      <c r="D1200" s="755"/>
      <c r="E1200" s="755"/>
      <c r="F1200" s="309" t="str">
        <f t="shared" si="18"/>
        <v/>
      </c>
    </row>
    <row r="1201" spans="1:6">
      <c r="A1201" s="514"/>
      <c r="B1201" s="314"/>
      <c r="C1201" s="316"/>
      <c r="D1201" s="755"/>
      <c r="E1201" s="755"/>
      <c r="F1201" s="309" t="str">
        <f t="shared" si="18"/>
        <v/>
      </c>
    </row>
    <row r="1202" spans="1:6">
      <c r="A1202" s="514"/>
      <c r="B1202" s="314"/>
      <c r="C1202" s="316"/>
      <c r="D1202" s="755"/>
      <c r="E1202" s="755"/>
      <c r="F1202" s="309" t="str">
        <f t="shared" si="18"/>
        <v/>
      </c>
    </row>
    <row r="1203" spans="1:6">
      <c r="A1203" s="514"/>
      <c r="B1203" s="314"/>
      <c r="C1203" s="316"/>
      <c r="D1203" s="755"/>
      <c r="E1203" s="755"/>
      <c r="F1203" s="309" t="str">
        <f t="shared" si="18"/>
        <v/>
      </c>
    </row>
    <row r="1204" spans="1:6">
      <c r="A1204" s="514"/>
      <c r="B1204" s="314"/>
      <c r="C1204" s="316"/>
      <c r="D1204" s="755"/>
      <c r="E1204" s="755"/>
      <c r="F1204" s="309" t="str">
        <f t="shared" si="18"/>
        <v/>
      </c>
    </row>
    <row r="1205" spans="1:6">
      <c r="A1205" s="514"/>
      <c r="B1205" s="314"/>
      <c r="C1205" s="316"/>
      <c r="D1205" s="755"/>
      <c r="E1205" s="755"/>
      <c r="F1205" s="309" t="str">
        <f t="shared" si="18"/>
        <v/>
      </c>
    </row>
    <row r="1206" spans="1:6">
      <c r="A1206" s="514"/>
      <c r="B1206" s="314"/>
      <c r="C1206" s="316"/>
      <c r="D1206" s="755"/>
      <c r="E1206" s="755"/>
      <c r="F1206" s="309" t="str">
        <f t="shared" si="18"/>
        <v/>
      </c>
    </row>
    <row r="1207" spans="1:6">
      <c r="A1207" s="514"/>
      <c r="B1207" s="314"/>
      <c r="C1207" s="316"/>
      <c r="D1207" s="755"/>
      <c r="E1207" s="755"/>
      <c r="F1207" s="309" t="str">
        <f t="shared" si="18"/>
        <v/>
      </c>
    </row>
    <row r="1208" spans="1:6">
      <c r="A1208" s="514"/>
      <c r="B1208" s="314"/>
      <c r="C1208" s="316"/>
      <c r="D1208" s="755"/>
      <c r="E1208" s="755"/>
      <c r="F1208" s="309" t="str">
        <f t="shared" si="18"/>
        <v/>
      </c>
    </row>
    <row r="1209" spans="1:6">
      <c r="A1209" s="514"/>
      <c r="B1209" s="314"/>
      <c r="C1209" s="316"/>
      <c r="D1209" s="755"/>
      <c r="E1209" s="755"/>
      <c r="F1209" s="309" t="str">
        <f t="shared" si="18"/>
        <v/>
      </c>
    </row>
    <row r="1210" spans="1:6">
      <c r="A1210" s="514"/>
      <c r="B1210" s="314"/>
      <c r="C1210" s="316"/>
      <c r="D1210" s="755"/>
      <c r="E1210" s="755"/>
      <c r="F1210" s="309" t="str">
        <f t="shared" si="18"/>
        <v/>
      </c>
    </row>
    <row r="1211" spans="1:6">
      <c r="A1211" s="514"/>
      <c r="B1211" s="314"/>
      <c r="C1211" s="316"/>
      <c r="D1211" s="755"/>
      <c r="E1211" s="755"/>
      <c r="F1211" s="309" t="str">
        <f t="shared" si="18"/>
        <v/>
      </c>
    </row>
    <row r="1212" spans="1:6">
      <c r="A1212" s="514"/>
      <c r="B1212" s="314"/>
      <c r="C1212" s="316"/>
      <c r="D1212" s="755"/>
      <c r="E1212" s="755"/>
      <c r="F1212" s="309" t="str">
        <f t="shared" si="18"/>
        <v/>
      </c>
    </row>
    <row r="1213" spans="1:6">
      <c r="A1213" s="514"/>
      <c r="B1213" s="314"/>
      <c r="C1213" s="316"/>
      <c r="D1213" s="755"/>
      <c r="E1213" s="755"/>
      <c r="F1213" s="309" t="str">
        <f t="shared" si="18"/>
        <v/>
      </c>
    </row>
    <row r="1214" spans="1:6">
      <c r="A1214" s="514"/>
      <c r="B1214" s="314"/>
      <c r="C1214" s="316"/>
      <c r="D1214" s="755"/>
      <c r="E1214" s="755"/>
      <c r="F1214" s="309" t="str">
        <f t="shared" si="18"/>
        <v/>
      </c>
    </row>
    <row r="1215" spans="1:6">
      <c r="A1215" s="514"/>
      <c r="B1215" s="314"/>
      <c r="C1215" s="316"/>
      <c r="D1215" s="755"/>
      <c r="E1215" s="755"/>
      <c r="F1215" s="309" t="str">
        <f t="shared" si="18"/>
        <v/>
      </c>
    </row>
    <row r="1216" spans="1:6">
      <c r="A1216" s="514"/>
      <c r="B1216" s="314"/>
      <c r="C1216" s="316"/>
      <c r="D1216" s="755"/>
      <c r="E1216" s="755"/>
      <c r="F1216" s="309" t="str">
        <f t="shared" si="18"/>
        <v/>
      </c>
    </row>
    <row r="1217" spans="1:6">
      <c r="A1217" s="514"/>
      <c r="B1217" s="314"/>
      <c r="C1217" s="316"/>
      <c r="D1217" s="755"/>
      <c r="E1217" s="755"/>
      <c r="F1217" s="309" t="str">
        <f t="shared" si="18"/>
        <v/>
      </c>
    </row>
    <row r="1218" spans="1:6">
      <c r="A1218" s="514"/>
      <c r="B1218" s="314"/>
      <c r="C1218" s="316"/>
      <c r="D1218" s="755"/>
      <c r="E1218" s="755"/>
      <c r="F1218" s="309" t="str">
        <f t="shared" si="18"/>
        <v/>
      </c>
    </row>
    <row r="1219" spans="1:6">
      <c r="A1219" s="514"/>
      <c r="B1219" s="314"/>
      <c r="C1219" s="316"/>
      <c r="D1219" s="755"/>
      <c r="E1219" s="755"/>
      <c r="F1219" s="309" t="str">
        <f t="shared" si="18"/>
        <v/>
      </c>
    </row>
    <row r="1220" spans="1:6">
      <c r="A1220" s="514"/>
      <c r="B1220" s="314"/>
      <c r="C1220" s="316"/>
      <c r="D1220" s="755"/>
      <c r="E1220" s="755"/>
      <c r="F1220" s="309" t="str">
        <f t="shared" si="18"/>
        <v/>
      </c>
    </row>
    <row r="1221" spans="1:6">
      <c r="A1221" s="514"/>
      <c r="B1221" s="314"/>
      <c r="C1221" s="316"/>
      <c r="D1221" s="755"/>
      <c r="E1221" s="755"/>
      <c r="F1221" s="309" t="str">
        <f t="shared" si="18"/>
        <v/>
      </c>
    </row>
    <row r="1222" spans="1:6">
      <c r="A1222" s="514"/>
      <c r="B1222" s="314"/>
      <c r="C1222" s="316"/>
      <c r="D1222" s="755"/>
      <c r="E1222" s="755"/>
      <c r="F1222" s="309" t="str">
        <f t="shared" si="18"/>
        <v/>
      </c>
    </row>
    <row r="1223" spans="1:6">
      <c r="A1223" s="514"/>
      <c r="B1223" s="314"/>
      <c r="C1223" s="316"/>
      <c r="D1223" s="755"/>
      <c r="E1223" s="755"/>
      <c r="F1223" s="309" t="str">
        <f t="shared" ref="F1223:F1286" si="19">IF($D1223&lt;&gt;"",MID($D1223,1,FIND(":",$D1223)-1),IF($E1223&lt;&gt;"",$E1223,"")) &amp; ""</f>
        <v/>
      </c>
    </row>
    <row r="1224" spans="1:6">
      <c r="A1224" s="514"/>
      <c r="B1224" s="314"/>
      <c r="C1224" s="316"/>
      <c r="D1224" s="755"/>
      <c r="E1224" s="755"/>
      <c r="F1224" s="309" t="str">
        <f t="shared" si="19"/>
        <v/>
      </c>
    </row>
    <row r="1225" spans="1:6">
      <c r="A1225" s="514"/>
      <c r="B1225" s="314"/>
      <c r="C1225" s="316"/>
      <c r="D1225" s="755"/>
      <c r="E1225" s="755"/>
      <c r="F1225" s="309" t="str">
        <f t="shared" si="19"/>
        <v/>
      </c>
    </row>
    <row r="1226" spans="1:6">
      <c r="A1226" s="514"/>
      <c r="B1226" s="314"/>
      <c r="C1226" s="316"/>
      <c r="D1226" s="755"/>
      <c r="E1226" s="755"/>
      <c r="F1226" s="309" t="str">
        <f t="shared" si="19"/>
        <v/>
      </c>
    </row>
    <row r="1227" spans="1:6">
      <c r="A1227" s="514"/>
      <c r="B1227" s="314"/>
      <c r="C1227" s="316"/>
      <c r="D1227" s="755"/>
      <c r="E1227" s="755"/>
      <c r="F1227" s="309" t="str">
        <f t="shared" si="19"/>
        <v/>
      </c>
    </row>
    <row r="1228" spans="1:6">
      <c r="A1228" s="514"/>
      <c r="B1228" s="314"/>
      <c r="C1228" s="316"/>
      <c r="D1228" s="755"/>
      <c r="E1228" s="755"/>
      <c r="F1228" s="309" t="str">
        <f t="shared" si="19"/>
        <v/>
      </c>
    </row>
    <row r="1229" spans="1:6">
      <c r="A1229" s="514"/>
      <c r="B1229" s="314"/>
      <c r="C1229" s="316"/>
      <c r="D1229" s="755"/>
      <c r="E1229" s="755"/>
      <c r="F1229" s="309" t="str">
        <f t="shared" si="19"/>
        <v/>
      </c>
    </row>
    <row r="1230" spans="1:6">
      <c r="A1230" s="514"/>
      <c r="B1230" s="314"/>
      <c r="C1230" s="316"/>
      <c r="D1230" s="755"/>
      <c r="E1230" s="755"/>
      <c r="F1230" s="309" t="str">
        <f t="shared" si="19"/>
        <v/>
      </c>
    </row>
    <row r="1231" spans="1:6">
      <c r="A1231" s="514"/>
      <c r="B1231" s="314"/>
      <c r="C1231" s="316"/>
      <c r="D1231" s="755"/>
      <c r="E1231" s="755"/>
      <c r="F1231" s="309" t="str">
        <f t="shared" si="19"/>
        <v/>
      </c>
    </row>
    <row r="1232" spans="1:6">
      <c r="A1232" s="514"/>
      <c r="B1232" s="314"/>
      <c r="C1232" s="316"/>
      <c r="D1232" s="755"/>
      <c r="E1232" s="755"/>
      <c r="F1232" s="309" t="str">
        <f t="shared" si="19"/>
        <v/>
      </c>
    </row>
    <row r="1233" spans="1:6">
      <c r="A1233" s="514"/>
      <c r="B1233" s="314"/>
      <c r="C1233" s="316"/>
      <c r="D1233" s="755"/>
      <c r="E1233" s="755"/>
      <c r="F1233" s="309" t="str">
        <f t="shared" si="19"/>
        <v/>
      </c>
    </row>
    <row r="1234" spans="1:6">
      <c r="A1234" s="514"/>
      <c r="B1234" s="314"/>
      <c r="C1234" s="316"/>
      <c r="D1234" s="755"/>
      <c r="E1234" s="755"/>
      <c r="F1234" s="309" t="str">
        <f t="shared" si="19"/>
        <v/>
      </c>
    </row>
    <row r="1235" spans="1:6">
      <c r="A1235" s="514"/>
      <c r="B1235" s="314"/>
      <c r="C1235" s="316"/>
      <c r="D1235" s="755"/>
      <c r="E1235" s="755"/>
      <c r="F1235" s="309" t="str">
        <f t="shared" si="19"/>
        <v/>
      </c>
    </row>
    <row r="1236" spans="1:6">
      <c r="A1236" s="514"/>
      <c r="B1236" s="314"/>
      <c r="C1236" s="316"/>
      <c r="D1236" s="755"/>
      <c r="E1236" s="755"/>
      <c r="F1236" s="309" t="str">
        <f t="shared" si="19"/>
        <v/>
      </c>
    </row>
    <row r="1237" spans="1:6">
      <c r="A1237" s="514"/>
      <c r="B1237" s="314"/>
      <c r="C1237" s="316"/>
      <c r="D1237" s="755"/>
      <c r="E1237" s="755"/>
      <c r="F1237" s="309" t="str">
        <f t="shared" si="19"/>
        <v/>
      </c>
    </row>
    <row r="1238" spans="1:6">
      <c r="A1238" s="514"/>
      <c r="B1238" s="314"/>
      <c r="C1238" s="316"/>
      <c r="D1238" s="755"/>
      <c r="E1238" s="755"/>
      <c r="F1238" s="309" t="str">
        <f t="shared" si="19"/>
        <v/>
      </c>
    </row>
    <row r="1239" spans="1:6">
      <c r="A1239" s="514"/>
      <c r="B1239" s="314"/>
      <c r="C1239" s="316"/>
      <c r="D1239" s="755"/>
      <c r="E1239" s="755"/>
      <c r="F1239" s="309" t="str">
        <f t="shared" si="19"/>
        <v/>
      </c>
    </row>
    <row r="1240" spans="1:6">
      <c r="A1240" s="514"/>
      <c r="B1240" s="314"/>
      <c r="C1240" s="316"/>
      <c r="D1240" s="755"/>
      <c r="E1240" s="755"/>
      <c r="F1240" s="309" t="str">
        <f t="shared" si="19"/>
        <v/>
      </c>
    </row>
    <row r="1241" spans="1:6">
      <c r="A1241" s="514"/>
      <c r="B1241" s="314"/>
      <c r="C1241" s="316"/>
      <c r="D1241" s="755"/>
      <c r="E1241" s="755"/>
      <c r="F1241" s="309" t="str">
        <f t="shared" si="19"/>
        <v/>
      </c>
    </row>
    <row r="1242" spans="1:6">
      <c r="A1242" s="514"/>
      <c r="B1242" s="314"/>
      <c r="C1242" s="316"/>
      <c r="D1242" s="755"/>
      <c r="E1242" s="755"/>
      <c r="F1242" s="309" t="str">
        <f t="shared" si="19"/>
        <v/>
      </c>
    </row>
    <row r="1243" spans="1:6">
      <c r="A1243" s="514"/>
      <c r="B1243" s="314"/>
      <c r="C1243" s="316"/>
      <c r="D1243" s="755"/>
      <c r="E1243" s="755"/>
      <c r="F1243" s="309" t="str">
        <f t="shared" si="19"/>
        <v/>
      </c>
    </row>
    <row r="1244" spans="1:6">
      <c r="A1244" s="514"/>
      <c r="B1244" s="314"/>
      <c r="C1244" s="316"/>
      <c r="D1244" s="755"/>
      <c r="E1244" s="755"/>
      <c r="F1244" s="309" t="str">
        <f t="shared" si="19"/>
        <v/>
      </c>
    </row>
    <row r="1245" spans="1:6">
      <c r="A1245" s="514"/>
      <c r="B1245" s="314"/>
      <c r="C1245" s="316"/>
      <c r="D1245" s="755"/>
      <c r="E1245" s="755"/>
      <c r="F1245" s="309" t="str">
        <f t="shared" si="19"/>
        <v/>
      </c>
    </row>
    <row r="1246" spans="1:6">
      <c r="A1246" s="514"/>
      <c r="B1246" s="314"/>
      <c r="C1246" s="316"/>
      <c r="D1246" s="755"/>
      <c r="E1246" s="755"/>
      <c r="F1246" s="309" t="str">
        <f t="shared" si="19"/>
        <v/>
      </c>
    </row>
    <row r="1247" spans="1:6">
      <c r="A1247" s="514"/>
      <c r="B1247" s="314"/>
      <c r="C1247" s="316"/>
      <c r="D1247" s="755"/>
      <c r="E1247" s="755"/>
      <c r="F1247" s="309" t="str">
        <f t="shared" si="19"/>
        <v/>
      </c>
    </row>
    <row r="1248" spans="1:6">
      <c r="A1248" s="514"/>
      <c r="B1248" s="314"/>
      <c r="C1248" s="316"/>
      <c r="D1248" s="755"/>
      <c r="E1248" s="755"/>
      <c r="F1248" s="309" t="str">
        <f t="shared" si="19"/>
        <v/>
      </c>
    </row>
    <row r="1249" spans="1:6">
      <c r="A1249" s="514"/>
      <c r="B1249" s="314"/>
      <c r="C1249" s="316"/>
      <c r="D1249" s="755"/>
      <c r="E1249" s="755"/>
      <c r="F1249" s="309" t="str">
        <f t="shared" si="19"/>
        <v/>
      </c>
    </row>
    <row r="1250" spans="1:6">
      <c r="A1250" s="514"/>
      <c r="B1250" s="314"/>
      <c r="C1250" s="316"/>
      <c r="D1250" s="755"/>
      <c r="E1250" s="755"/>
      <c r="F1250" s="309" t="str">
        <f t="shared" si="19"/>
        <v/>
      </c>
    </row>
    <row r="1251" spans="1:6">
      <c r="A1251" s="514"/>
      <c r="B1251" s="314"/>
      <c r="C1251" s="316"/>
      <c r="D1251" s="755"/>
      <c r="E1251" s="755"/>
      <c r="F1251" s="309" t="str">
        <f t="shared" si="19"/>
        <v/>
      </c>
    </row>
    <row r="1252" spans="1:6">
      <c r="A1252" s="514"/>
      <c r="B1252" s="314"/>
      <c r="C1252" s="316"/>
      <c r="D1252" s="755"/>
      <c r="E1252" s="755"/>
      <c r="F1252" s="309" t="str">
        <f t="shared" si="19"/>
        <v/>
      </c>
    </row>
    <row r="1253" spans="1:6">
      <c r="A1253" s="514"/>
      <c r="B1253" s="314"/>
      <c r="C1253" s="316"/>
      <c r="D1253" s="755"/>
      <c r="E1253" s="755"/>
      <c r="F1253" s="309" t="str">
        <f t="shared" si="19"/>
        <v/>
      </c>
    </row>
    <row r="1254" spans="1:6">
      <c r="A1254" s="514"/>
      <c r="B1254" s="314"/>
      <c r="C1254" s="316"/>
      <c r="D1254" s="755"/>
      <c r="E1254" s="755"/>
      <c r="F1254" s="309" t="str">
        <f t="shared" si="19"/>
        <v/>
      </c>
    </row>
    <row r="1255" spans="1:6">
      <c r="A1255" s="514"/>
      <c r="B1255" s="314"/>
      <c r="C1255" s="316"/>
      <c r="D1255" s="755"/>
      <c r="E1255" s="755"/>
      <c r="F1255" s="309" t="str">
        <f t="shared" si="19"/>
        <v/>
      </c>
    </row>
    <row r="1256" spans="1:6">
      <c r="A1256" s="514"/>
      <c r="B1256" s="314"/>
      <c r="C1256" s="316"/>
      <c r="D1256" s="755"/>
      <c r="E1256" s="755"/>
      <c r="F1256" s="309" t="str">
        <f t="shared" si="19"/>
        <v/>
      </c>
    </row>
    <row r="1257" spans="1:6">
      <c r="A1257" s="514"/>
      <c r="B1257" s="314"/>
      <c r="C1257" s="316"/>
      <c r="D1257" s="755"/>
      <c r="E1257" s="755"/>
      <c r="F1257" s="309" t="str">
        <f t="shared" si="19"/>
        <v/>
      </c>
    </row>
    <row r="1258" spans="1:6">
      <c r="A1258" s="514"/>
      <c r="B1258" s="314"/>
      <c r="C1258" s="316"/>
      <c r="D1258" s="755"/>
      <c r="E1258" s="755"/>
      <c r="F1258" s="309" t="str">
        <f t="shared" si="19"/>
        <v/>
      </c>
    </row>
    <row r="1259" spans="1:6">
      <c r="A1259" s="514"/>
      <c r="B1259" s="314"/>
      <c r="C1259" s="316"/>
      <c r="D1259" s="755"/>
      <c r="E1259" s="755"/>
      <c r="F1259" s="309" t="str">
        <f t="shared" si="19"/>
        <v/>
      </c>
    </row>
    <row r="1260" spans="1:6">
      <c r="A1260" s="514"/>
      <c r="B1260" s="314"/>
      <c r="C1260" s="316"/>
      <c r="D1260" s="755"/>
      <c r="E1260" s="755"/>
      <c r="F1260" s="309" t="str">
        <f t="shared" si="19"/>
        <v/>
      </c>
    </row>
    <row r="1261" spans="1:6">
      <c r="A1261" s="514"/>
      <c r="B1261" s="314"/>
      <c r="C1261" s="316"/>
      <c r="D1261" s="755"/>
      <c r="E1261" s="755"/>
      <c r="F1261" s="309" t="str">
        <f t="shared" si="19"/>
        <v/>
      </c>
    </row>
    <row r="1262" spans="1:6">
      <c r="A1262" s="514"/>
      <c r="B1262" s="314"/>
      <c r="C1262" s="316"/>
      <c r="D1262" s="755"/>
      <c r="E1262" s="755"/>
      <c r="F1262" s="309" t="str">
        <f t="shared" si="19"/>
        <v/>
      </c>
    </row>
    <row r="1263" spans="1:6">
      <c r="A1263" s="514"/>
      <c r="B1263" s="314"/>
      <c r="C1263" s="316"/>
      <c r="D1263" s="755"/>
      <c r="E1263" s="755"/>
      <c r="F1263" s="309" t="str">
        <f t="shared" si="19"/>
        <v/>
      </c>
    </row>
    <row r="1264" spans="1:6">
      <c r="A1264" s="514"/>
      <c r="B1264" s="314"/>
      <c r="C1264" s="316"/>
      <c r="D1264" s="755"/>
      <c r="E1264" s="755"/>
      <c r="F1264" s="309" t="str">
        <f t="shared" si="19"/>
        <v/>
      </c>
    </row>
    <row r="1265" spans="1:6">
      <c r="A1265" s="514"/>
      <c r="B1265" s="314"/>
      <c r="C1265" s="316"/>
      <c r="D1265" s="755"/>
      <c r="E1265" s="755"/>
      <c r="F1265" s="309" t="str">
        <f t="shared" si="19"/>
        <v/>
      </c>
    </row>
    <row r="1266" spans="1:6">
      <c r="A1266" s="514"/>
      <c r="B1266" s="314"/>
      <c r="C1266" s="316"/>
      <c r="D1266" s="755"/>
      <c r="E1266" s="755"/>
      <c r="F1266" s="309" t="str">
        <f t="shared" si="19"/>
        <v/>
      </c>
    </row>
    <row r="1267" spans="1:6">
      <c r="A1267" s="514"/>
      <c r="B1267" s="314"/>
      <c r="C1267" s="316"/>
      <c r="D1267" s="755"/>
      <c r="E1267" s="755"/>
      <c r="F1267" s="309" t="str">
        <f t="shared" si="19"/>
        <v/>
      </c>
    </row>
    <row r="1268" spans="1:6">
      <c r="A1268" s="514"/>
      <c r="B1268" s="314"/>
      <c r="C1268" s="316"/>
      <c r="D1268" s="755"/>
      <c r="E1268" s="755"/>
      <c r="F1268" s="309" t="str">
        <f t="shared" si="19"/>
        <v/>
      </c>
    </row>
    <row r="1269" spans="1:6">
      <c r="A1269" s="514"/>
      <c r="B1269" s="314"/>
      <c r="C1269" s="316"/>
      <c r="D1269" s="755"/>
      <c r="E1269" s="755"/>
      <c r="F1269" s="309" t="str">
        <f t="shared" si="19"/>
        <v/>
      </c>
    </row>
    <row r="1270" spans="1:6">
      <c r="A1270" s="514"/>
      <c r="B1270" s="314"/>
      <c r="C1270" s="316"/>
      <c r="D1270" s="755"/>
      <c r="E1270" s="755"/>
      <c r="F1270" s="309" t="str">
        <f t="shared" si="19"/>
        <v/>
      </c>
    </row>
    <row r="1271" spans="1:6">
      <c r="A1271" s="514"/>
      <c r="B1271" s="314"/>
      <c r="C1271" s="316"/>
      <c r="D1271" s="755"/>
      <c r="E1271" s="755"/>
      <c r="F1271" s="309" t="str">
        <f t="shared" si="19"/>
        <v/>
      </c>
    </row>
    <row r="1272" spans="1:6">
      <c r="A1272" s="514"/>
      <c r="B1272" s="314"/>
      <c r="C1272" s="316"/>
      <c r="D1272" s="755"/>
      <c r="E1272" s="755"/>
      <c r="F1272" s="309" t="str">
        <f t="shared" si="19"/>
        <v/>
      </c>
    </row>
    <row r="1273" spans="1:6">
      <c r="A1273" s="514"/>
      <c r="B1273" s="314"/>
      <c r="C1273" s="316"/>
      <c r="D1273" s="755"/>
      <c r="E1273" s="755"/>
      <c r="F1273" s="309" t="str">
        <f t="shared" si="19"/>
        <v/>
      </c>
    </row>
    <row r="1274" spans="1:6">
      <c r="A1274" s="514"/>
      <c r="B1274" s="314"/>
      <c r="C1274" s="316"/>
      <c r="D1274" s="755"/>
      <c r="E1274" s="755"/>
      <c r="F1274" s="309" t="str">
        <f t="shared" si="19"/>
        <v/>
      </c>
    </row>
    <row r="1275" spans="1:6">
      <c r="A1275" s="514"/>
      <c r="B1275" s="314"/>
      <c r="C1275" s="316"/>
      <c r="D1275" s="755"/>
      <c r="E1275" s="755"/>
      <c r="F1275" s="309" t="str">
        <f t="shared" si="19"/>
        <v/>
      </c>
    </row>
    <row r="1276" spans="1:6">
      <c r="A1276" s="514"/>
      <c r="B1276" s="314"/>
      <c r="C1276" s="316"/>
      <c r="D1276" s="755"/>
      <c r="E1276" s="755"/>
      <c r="F1276" s="309" t="str">
        <f t="shared" si="19"/>
        <v/>
      </c>
    </row>
    <row r="1277" spans="1:6">
      <c r="A1277" s="514"/>
      <c r="B1277" s="314"/>
      <c r="C1277" s="316"/>
      <c r="D1277" s="755"/>
      <c r="E1277" s="755"/>
      <c r="F1277" s="309" t="str">
        <f t="shared" si="19"/>
        <v/>
      </c>
    </row>
    <row r="1278" spans="1:6">
      <c r="A1278" s="514"/>
      <c r="B1278" s="314"/>
      <c r="C1278" s="316"/>
      <c r="D1278" s="755"/>
      <c r="E1278" s="755"/>
      <c r="F1278" s="309" t="str">
        <f t="shared" si="19"/>
        <v/>
      </c>
    </row>
    <row r="1279" spans="1:6">
      <c r="A1279" s="514"/>
      <c r="B1279" s="314"/>
      <c r="C1279" s="316"/>
      <c r="D1279" s="755"/>
      <c r="E1279" s="755"/>
      <c r="F1279" s="309" t="str">
        <f t="shared" si="19"/>
        <v/>
      </c>
    </row>
    <row r="1280" spans="1:6">
      <c r="A1280" s="514"/>
      <c r="B1280" s="314"/>
      <c r="C1280" s="316"/>
      <c r="D1280" s="755"/>
      <c r="E1280" s="755"/>
      <c r="F1280" s="309" t="str">
        <f t="shared" si="19"/>
        <v/>
      </c>
    </row>
    <row r="1281" spans="1:6">
      <c r="A1281" s="514"/>
      <c r="B1281" s="314"/>
      <c r="C1281" s="316"/>
      <c r="D1281" s="755"/>
      <c r="E1281" s="755"/>
      <c r="F1281" s="309" t="str">
        <f t="shared" si="19"/>
        <v/>
      </c>
    </row>
    <row r="1282" spans="1:6">
      <c r="A1282" s="514"/>
      <c r="B1282" s="314"/>
      <c r="C1282" s="316"/>
      <c r="D1282" s="755"/>
      <c r="E1282" s="755"/>
      <c r="F1282" s="309" t="str">
        <f t="shared" si="19"/>
        <v/>
      </c>
    </row>
    <row r="1283" spans="1:6">
      <c r="A1283" s="514"/>
      <c r="B1283" s="314"/>
      <c r="C1283" s="316"/>
      <c r="D1283" s="755"/>
      <c r="E1283" s="755"/>
      <c r="F1283" s="309" t="str">
        <f t="shared" si="19"/>
        <v/>
      </c>
    </row>
    <row r="1284" spans="1:6">
      <c r="A1284" s="514"/>
      <c r="B1284" s="314"/>
      <c r="C1284" s="316"/>
      <c r="D1284" s="755"/>
      <c r="E1284" s="755"/>
      <c r="F1284" s="309" t="str">
        <f t="shared" si="19"/>
        <v/>
      </c>
    </row>
    <row r="1285" spans="1:6">
      <c r="A1285" s="514"/>
      <c r="B1285" s="314"/>
      <c r="C1285" s="316"/>
      <c r="D1285" s="755"/>
      <c r="E1285" s="755"/>
      <c r="F1285" s="309" t="str">
        <f t="shared" si="19"/>
        <v/>
      </c>
    </row>
    <row r="1286" spans="1:6">
      <c r="A1286" s="514"/>
      <c r="B1286" s="314"/>
      <c r="C1286" s="316"/>
      <c r="D1286" s="755"/>
      <c r="E1286" s="755"/>
      <c r="F1286" s="309" t="str">
        <f t="shared" si="19"/>
        <v/>
      </c>
    </row>
    <row r="1287" spans="1:6">
      <c r="A1287" s="514"/>
      <c r="B1287" s="314"/>
      <c r="C1287" s="316"/>
      <c r="D1287" s="755"/>
      <c r="E1287" s="755"/>
      <c r="F1287" s="309" t="str">
        <f t="shared" ref="F1287:F1350" si="20">IF($D1287&lt;&gt;"",MID($D1287,1,FIND(":",$D1287)-1),IF($E1287&lt;&gt;"",$E1287,"")) &amp; ""</f>
        <v/>
      </c>
    </row>
    <row r="1288" spans="1:6">
      <c r="A1288" s="514"/>
      <c r="B1288" s="314"/>
      <c r="C1288" s="316"/>
      <c r="D1288" s="755"/>
      <c r="E1288" s="755"/>
      <c r="F1288" s="309" t="str">
        <f t="shared" si="20"/>
        <v/>
      </c>
    </row>
    <row r="1289" spans="1:6">
      <c r="A1289" s="514"/>
      <c r="B1289" s="314"/>
      <c r="C1289" s="316"/>
      <c r="D1289" s="755"/>
      <c r="E1289" s="755"/>
      <c r="F1289" s="309" t="str">
        <f t="shared" si="20"/>
        <v/>
      </c>
    </row>
    <row r="1290" spans="1:6">
      <c r="A1290" s="514"/>
      <c r="B1290" s="314"/>
      <c r="C1290" s="316"/>
      <c r="D1290" s="755"/>
      <c r="E1290" s="755"/>
      <c r="F1290" s="309" t="str">
        <f t="shared" si="20"/>
        <v/>
      </c>
    </row>
    <row r="1291" spans="1:6">
      <c r="A1291" s="514"/>
      <c r="B1291" s="314"/>
      <c r="C1291" s="316"/>
      <c r="D1291" s="755"/>
      <c r="E1291" s="755"/>
      <c r="F1291" s="309" t="str">
        <f t="shared" si="20"/>
        <v/>
      </c>
    </row>
    <row r="1292" spans="1:6">
      <c r="A1292" s="514"/>
      <c r="B1292" s="314"/>
      <c r="C1292" s="316"/>
      <c r="D1292" s="755"/>
      <c r="E1292" s="755"/>
      <c r="F1292" s="309" t="str">
        <f t="shared" si="20"/>
        <v/>
      </c>
    </row>
    <row r="1293" spans="1:6">
      <c r="A1293" s="514"/>
      <c r="B1293" s="314"/>
      <c r="C1293" s="316"/>
      <c r="D1293" s="755"/>
      <c r="E1293" s="755"/>
      <c r="F1293" s="309" t="str">
        <f t="shared" si="20"/>
        <v/>
      </c>
    </row>
    <row r="1294" spans="1:6">
      <c r="A1294" s="514"/>
      <c r="B1294" s="314"/>
      <c r="C1294" s="316"/>
      <c r="D1294" s="755"/>
      <c r="E1294" s="755"/>
      <c r="F1294" s="309" t="str">
        <f t="shared" si="20"/>
        <v/>
      </c>
    </row>
    <row r="1295" spans="1:6">
      <c r="A1295" s="514"/>
      <c r="B1295" s="314"/>
      <c r="C1295" s="316"/>
      <c r="D1295" s="755"/>
      <c r="E1295" s="755"/>
      <c r="F1295" s="309" t="str">
        <f t="shared" si="20"/>
        <v/>
      </c>
    </row>
    <row r="1296" spans="1:6">
      <c r="A1296" s="514"/>
      <c r="B1296" s="314"/>
      <c r="C1296" s="316"/>
      <c r="D1296" s="755"/>
      <c r="E1296" s="755"/>
      <c r="F1296" s="309" t="str">
        <f t="shared" si="20"/>
        <v/>
      </c>
    </row>
    <row r="1297" spans="1:6">
      <c r="A1297" s="514"/>
      <c r="B1297" s="314"/>
      <c r="C1297" s="316"/>
      <c r="D1297" s="755"/>
      <c r="E1297" s="755"/>
      <c r="F1297" s="309" t="str">
        <f t="shared" si="20"/>
        <v/>
      </c>
    </row>
    <row r="1298" spans="1:6">
      <c r="A1298" s="514"/>
      <c r="B1298" s="314"/>
      <c r="C1298" s="316"/>
      <c r="D1298" s="755"/>
      <c r="E1298" s="755"/>
      <c r="F1298" s="309" t="str">
        <f t="shared" si="20"/>
        <v/>
      </c>
    </row>
    <row r="1299" spans="1:6">
      <c r="A1299" s="514"/>
      <c r="B1299" s="314"/>
      <c r="C1299" s="316"/>
      <c r="D1299" s="755"/>
      <c r="E1299" s="755"/>
      <c r="F1299" s="309" t="str">
        <f t="shared" si="20"/>
        <v/>
      </c>
    </row>
    <row r="1300" spans="1:6">
      <c r="A1300" s="514"/>
      <c r="B1300" s="314"/>
      <c r="C1300" s="316"/>
      <c r="D1300" s="755"/>
      <c r="E1300" s="755"/>
      <c r="F1300" s="309" t="str">
        <f t="shared" si="20"/>
        <v/>
      </c>
    </row>
    <row r="1301" spans="1:6">
      <c r="A1301" s="514"/>
      <c r="B1301" s="314"/>
      <c r="C1301" s="316"/>
      <c r="D1301" s="755"/>
      <c r="E1301" s="755"/>
      <c r="F1301" s="309" t="str">
        <f t="shared" si="20"/>
        <v/>
      </c>
    </row>
    <row r="1302" spans="1:6">
      <c r="A1302" s="514"/>
      <c r="B1302" s="314"/>
      <c r="C1302" s="316"/>
      <c r="D1302" s="755"/>
      <c r="E1302" s="755"/>
      <c r="F1302" s="309" t="str">
        <f t="shared" si="20"/>
        <v/>
      </c>
    </row>
    <row r="1303" spans="1:6">
      <c r="A1303" s="514"/>
      <c r="B1303" s="314"/>
      <c r="C1303" s="316"/>
      <c r="D1303" s="755"/>
      <c r="E1303" s="755"/>
      <c r="F1303" s="309" t="str">
        <f t="shared" si="20"/>
        <v/>
      </c>
    </row>
    <row r="1304" spans="1:6">
      <c r="A1304" s="514"/>
      <c r="B1304" s="314"/>
      <c r="C1304" s="316"/>
      <c r="D1304" s="755"/>
      <c r="E1304" s="755"/>
      <c r="F1304" s="309" t="str">
        <f t="shared" si="20"/>
        <v/>
      </c>
    </row>
    <row r="1305" spans="1:6">
      <c r="A1305" s="514"/>
      <c r="B1305" s="314"/>
      <c r="C1305" s="316"/>
      <c r="D1305" s="755"/>
      <c r="E1305" s="755"/>
      <c r="F1305" s="309" t="str">
        <f t="shared" si="20"/>
        <v/>
      </c>
    </row>
    <row r="1306" spans="1:6">
      <c r="A1306" s="514"/>
      <c r="B1306" s="314"/>
      <c r="C1306" s="316"/>
      <c r="D1306" s="755"/>
      <c r="E1306" s="755"/>
      <c r="F1306" s="309" t="str">
        <f t="shared" si="20"/>
        <v/>
      </c>
    </row>
    <row r="1307" spans="1:6">
      <c r="A1307" s="514"/>
      <c r="B1307" s="314"/>
      <c r="C1307" s="316"/>
      <c r="D1307" s="755"/>
      <c r="E1307" s="755"/>
      <c r="F1307" s="309" t="str">
        <f t="shared" si="20"/>
        <v/>
      </c>
    </row>
    <row r="1308" spans="1:6">
      <c r="A1308" s="514"/>
      <c r="B1308" s="314"/>
      <c r="C1308" s="316"/>
      <c r="D1308" s="755"/>
      <c r="E1308" s="755"/>
      <c r="F1308" s="309" t="str">
        <f t="shared" si="20"/>
        <v/>
      </c>
    </row>
    <row r="1309" spans="1:6">
      <c r="A1309" s="514"/>
      <c r="B1309" s="314"/>
      <c r="C1309" s="316"/>
      <c r="D1309" s="755"/>
      <c r="E1309" s="755"/>
      <c r="F1309" s="309" t="str">
        <f t="shared" si="20"/>
        <v/>
      </c>
    </row>
    <row r="1310" spans="1:6">
      <c r="A1310" s="514"/>
      <c r="B1310" s="314"/>
      <c r="C1310" s="316"/>
      <c r="D1310" s="755"/>
      <c r="E1310" s="755"/>
      <c r="F1310" s="309" t="str">
        <f t="shared" si="20"/>
        <v/>
      </c>
    </row>
    <row r="1311" spans="1:6">
      <c r="A1311" s="514"/>
      <c r="B1311" s="314"/>
      <c r="C1311" s="316"/>
      <c r="D1311" s="755"/>
      <c r="E1311" s="755"/>
      <c r="F1311" s="309" t="str">
        <f t="shared" si="20"/>
        <v/>
      </c>
    </row>
    <row r="1312" spans="1:6">
      <c r="A1312" s="514"/>
      <c r="B1312" s="314"/>
      <c r="C1312" s="316"/>
      <c r="D1312" s="755"/>
      <c r="E1312" s="755"/>
      <c r="F1312" s="309" t="str">
        <f t="shared" si="20"/>
        <v/>
      </c>
    </row>
    <row r="1313" spans="1:6">
      <c r="A1313" s="514"/>
      <c r="B1313" s="314"/>
      <c r="C1313" s="316"/>
      <c r="D1313" s="755"/>
      <c r="E1313" s="755"/>
      <c r="F1313" s="309" t="str">
        <f t="shared" si="20"/>
        <v/>
      </c>
    </row>
    <row r="1314" spans="1:6">
      <c r="A1314" s="514"/>
      <c r="B1314" s="314"/>
      <c r="C1314" s="316"/>
      <c r="D1314" s="755"/>
      <c r="E1314" s="755"/>
      <c r="F1314" s="309" t="str">
        <f t="shared" si="20"/>
        <v/>
      </c>
    </row>
    <row r="1315" spans="1:6">
      <c r="A1315" s="514"/>
      <c r="B1315" s="314"/>
      <c r="C1315" s="316"/>
      <c r="D1315" s="755"/>
      <c r="E1315" s="755"/>
      <c r="F1315" s="309" t="str">
        <f t="shared" si="20"/>
        <v/>
      </c>
    </row>
    <row r="1316" spans="1:6">
      <c r="A1316" s="514"/>
      <c r="B1316" s="314"/>
      <c r="C1316" s="316"/>
      <c r="D1316" s="755"/>
      <c r="E1316" s="755"/>
      <c r="F1316" s="309" t="str">
        <f t="shared" si="20"/>
        <v/>
      </c>
    </row>
    <row r="1317" spans="1:6">
      <c r="A1317" s="514"/>
      <c r="B1317" s="314"/>
      <c r="C1317" s="316"/>
      <c r="D1317" s="755"/>
      <c r="E1317" s="755"/>
      <c r="F1317" s="309" t="str">
        <f t="shared" si="20"/>
        <v/>
      </c>
    </row>
    <row r="1318" spans="1:6">
      <c r="A1318" s="514"/>
      <c r="B1318" s="314"/>
      <c r="C1318" s="316"/>
      <c r="D1318" s="755"/>
      <c r="E1318" s="755"/>
      <c r="F1318" s="309" t="str">
        <f t="shared" si="20"/>
        <v/>
      </c>
    </row>
    <row r="1319" spans="1:6">
      <c r="A1319" s="514"/>
      <c r="B1319" s="314"/>
      <c r="C1319" s="316"/>
      <c r="D1319" s="755"/>
      <c r="E1319" s="755"/>
      <c r="F1319" s="309" t="str">
        <f t="shared" si="20"/>
        <v/>
      </c>
    </row>
    <row r="1320" spans="1:6">
      <c r="A1320" s="514"/>
      <c r="B1320" s="314"/>
      <c r="C1320" s="316"/>
      <c r="D1320" s="755"/>
      <c r="E1320" s="755"/>
      <c r="F1320" s="309" t="str">
        <f t="shared" si="20"/>
        <v/>
      </c>
    </row>
    <row r="1321" spans="1:6">
      <c r="A1321" s="514"/>
      <c r="B1321" s="314"/>
      <c r="C1321" s="316"/>
      <c r="D1321" s="755"/>
      <c r="E1321" s="755"/>
      <c r="F1321" s="309" t="str">
        <f t="shared" si="20"/>
        <v/>
      </c>
    </row>
    <row r="1322" spans="1:6">
      <c r="A1322" s="514"/>
      <c r="B1322" s="314"/>
      <c r="C1322" s="316"/>
      <c r="D1322" s="755"/>
      <c r="E1322" s="755"/>
      <c r="F1322" s="309" t="str">
        <f t="shared" si="20"/>
        <v/>
      </c>
    </row>
    <row r="1323" spans="1:6">
      <c r="A1323" s="514"/>
      <c r="B1323" s="314"/>
      <c r="C1323" s="316"/>
      <c r="D1323" s="755"/>
      <c r="E1323" s="755"/>
      <c r="F1323" s="309" t="str">
        <f t="shared" si="20"/>
        <v/>
      </c>
    </row>
    <row r="1324" spans="1:6">
      <c r="A1324" s="514"/>
      <c r="B1324" s="314"/>
      <c r="C1324" s="316"/>
      <c r="D1324" s="755"/>
      <c r="E1324" s="755"/>
      <c r="F1324" s="309" t="str">
        <f t="shared" si="20"/>
        <v/>
      </c>
    </row>
    <row r="1325" spans="1:6">
      <c r="A1325" s="514"/>
      <c r="B1325" s="314"/>
      <c r="C1325" s="316"/>
      <c r="D1325" s="755"/>
      <c r="E1325" s="755"/>
      <c r="F1325" s="309" t="str">
        <f t="shared" si="20"/>
        <v/>
      </c>
    </row>
    <row r="1326" spans="1:6">
      <c r="A1326" s="514"/>
      <c r="B1326" s="314"/>
      <c r="C1326" s="316"/>
      <c r="D1326" s="755"/>
      <c r="E1326" s="755"/>
      <c r="F1326" s="309" t="str">
        <f t="shared" si="20"/>
        <v/>
      </c>
    </row>
    <row r="1327" spans="1:6">
      <c r="A1327" s="514"/>
      <c r="B1327" s="314"/>
      <c r="C1327" s="316"/>
      <c r="D1327" s="755"/>
      <c r="E1327" s="755"/>
      <c r="F1327" s="309" t="str">
        <f t="shared" si="20"/>
        <v/>
      </c>
    </row>
    <row r="1328" spans="1:6">
      <c r="A1328" s="514"/>
      <c r="B1328" s="314"/>
      <c r="C1328" s="316"/>
      <c r="D1328" s="755"/>
      <c r="E1328" s="755"/>
      <c r="F1328" s="309" t="str">
        <f t="shared" si="20"/>
        <v/>
      </c>
    </row>
    <row r="1329" spans="1:6">
      <c r="A1329" s="514"/>
      <c r="B1329" s="314"/>
      <c r="C1329" s="316"/>
      <c r="D1329" s="755"/>
      <c r="E1329" s="755"/>
      <c r="F1329" s="309" t="str">
        <f t="shared" si="20"/>
        <v/>
      </c>
    </row>
    <row r="1330" spans="1:6">
      <c r="A1330" s="514"/>
      <c r="B1330" s="314"/>
      <c r="C1330" s="316"/>
      <c r="D1330" s="755"/>
      <c r="E1330" s="755"/>
      <c r="F1330" s="309" t="str">
        <f t="shared" si="20"/>
        <v/>
      </c>
    </row>
    <row r="1331" spans="1:6">
      <c r="A1331" s="514"/>
      <c r="B1331" s="314"/>
      <c r="C1331" s="316"/>
      <c r="D1331" s="755"/>
      <c r="E1331" s="755"/>
      <c r="F1331" s="309" t="str">
        <f t="shared" si="20"/>
        <v/>
      </c>
    </row>
    <row r="1332" spans="1:6">
      <c r="A1332" s="514"/>
      <c r="B1332" s="314"/>
      <c r="C1332" s="316"/>
      <c r="D1332" s="755"/>
      <c r="E1332" s="755"/>
      <c r="F1332" s="309" t="str">
        <f t="shared" si="20"/>
        <v/>
      </c>
    </row>
    <row r="1333" spans="1:6">
      <c r="A1333" s="514"/>
      <c r="B1333" s="314"/>
      <c r="C1333" s="316"/>
      <c r="D1333" s="755"/>
      <c r="E1333" s="755"/>
      <c r="F1333" s="309" t="str">
        <f t="shared" si="20"/>
        <v/>
      </c>
    </row>
    <row r="1334" spans="1:6">
      <c r="A1334" s="514"/>
      <c r="B1334" s="314"/>
      <c r="C1334" s="316"/>
      <c r="D1334" s="755"/>
      <c r="E1334" s="755"/>
      <c r="F1334" s="309" t="str">
        <f t="shared" si="20"/>
        <v/>
      </c>
    </row>
    <row r="1335" spans="1:6">
      <c r="A1335" s="514"/>
      <c r="B1335" s="314"/>
      <c r="C1335" s="316"/>
      <c r="D1335" s="755"/>
      <c r="E1335" s="755"/>
      <c r="F1335" s="309" t="str">
        <f t="shared" si="20"/>
        <v/>
      </c>
    </row>
    <row r="1336" spans="1:6">
      <c r="A1336" s="514"/>
      <c r="B1336" s="314"/>
      <c r="C1336" s="316"/>
      <c r="D1336" s="755"/>
      <c r="E1336" s="755"/>
      <c r="F1336" s="309" t="str">
        <f t="shared" si="20"/>
        <v/>
      </c>
    </row>
    <row r="1337" spans="1:6">
      <c r="A1337" s="514"/>
      <c r="B1337" s="314"/>
      <c r="C1337" s="316"/>
      <c r="D1337" s="755"/>
      <c r="E1337" s="755"/>
      <c r="F1337" s="309" t="str">
        <f t="shared" si="20"/>
        <v/>
      </c>
    </row>
    <row r="1338" spans="1:6">
      <c r="A1338" s="514"/>
      <c r="B1338" s="314"/>
      <c r="C1338" s="316"/>
      <c r="D1338" s="755"/>
      <c r="E1338" s="755"/>
      <c r="F1338" s="309" t="str">
        <f t="shared" si="20"/>
        <v/>
      </c>
    </row>
    <row r="1339" spans="1:6">
      <c r="A1339" s="514"/>
      <c r="B1339" s="314"/>
      <c r="C1339" s="316"/>
      <c r="D1339" s="755"/>
      <c r="E1339" s="755"/>
      <c r="F1339" s="309" t="str">
        <f t="shared" si="20"/>
        <v/>
      </c>
    </row>
    <row r="1340" spans="1:6">
      <c r="A1340" s="514"/>
      <c r="B1340" s="314"/>
      <c r="C1340" s="316"/>
      <c r="D1340" s="755"/>
      <c r="E1340" s="755"/>
      <c r="F1340" s="309" t="str">
        <f t="shared" si="20"/>
        <v/>
      </c>
    </row>
    <row r="1341" spans="1:6">
      <c r="A1341" s="514"/>
      <c r="B1341" s="314"/>
      <c r="C1341" s="316"/>
      <c r="D1341" s="755"/>
      <c r="E1341" s="755"/>
      <c r="F1341" s="309" t="str">
        <f t="shared" si="20"/>
        <v/>
      </c>
    </row>
    <row r="1342" spans="1:6">
      <c r="A1342" s="514"/>
      <c r="B1342" s="314"/>
      <c r="C1342" s="316"/>
      <c r="D1342" s="755"/>
      <c r="E1342" s="755"/>
      <c r="F1342" s="309" t="str">
        <f t="shared" si="20"/>
        <v/>
      </c>
    </row>
    <row r="1343" spans="1:6">
      <c r="A1343" s="514"/>
      <c r="B1343" s="314"/>
      <c r="C1343" s="316"/>
      <c r="D1343" s="755"/>
      <c r="E1343" s="755"/>
      <c r="F1343" s="309" t="str">
        <f t="shared" si="20"/>
        <v/>
      </c>
    </row>
    <row r="1344" spans="1:6">
      <c r="A1344" s="514"/>
      <c r="B1344" s="314"/>
      <c r="C1344" s="316"/>
      <c r="D1344" s="755"/>
      <c r="E1344" s="755"/>
      <c r="F1344" s="309" t="str">
        <f t="shared" si="20"/>
        <v/>
      </c>
    </row>
    <row r="1345" spans="1:6">
      <c r="A1345" s="514"/>
      <c r="B1345" s="314"/>
      <c r="C1345" s="316"/>
      <c r="D1345" s="755"/>
      <c r="E1345" s="755"/>
      <c r="F1345" s="309" t="str">
        <f t="shared" si="20"/>
        <v/>
      </c>
    </row>
    <row r="1346" spans="1:6">
      <c r="A1346" s="514"/>
      <c r="B1346" s="314"/>
      <c r="C1346" s="316"/>
      <c r="D1346" s="755"/>
      <c r="E1346" s="755"/>
      <c r="F1346" s="309" t="str">
        <f t="shared" si="20"/>
        <v/>
      </c>
    </row>
    <row r="1347" spans="1:6">
      <c r="A1347" s="514"/>
      <c r="B1347" s="314"/>
      <c r="C1347" s="316"/>
      <c r="D1347" s="755"/>
      <c r="E1347" s="755"/>
      <c r="F1347" s="309" t="str">
        <f t="shared" si="20"/>
        <v/>
      </c>
    </row>
    <row r="1348" spans="1:6">
      <c r="A1348" s="514"/>
      <c r="B1348" s="314"/>
      <c r="C1348" s="316"/>
      <c r="D1348" s="755"/>
      <c r="E1348" s="755"/>
      <c r="F1348" s="309" t="str">
        <f t="shared" si="20"/>
        <v/>
      </c>
    </row>
    <row r="1349" spans="1:6">
      <c r="A1349" s="514"/>
      <c r="B1349" s="314"/>
      <c r="C1349" s="316"/>
      <c r="D1349" s="755"/>
      <c r="E1349" s="755"/>
      <c r="F1349" s="309" t="str">
        <f t="shared" si="20"/>
        <v/>
      </c>
    </row>
    <row r="1350" spans="1:6">
      <c r="A1350" s="514"/>
      <c r="B1350" s="314"/>
      <c r="C1350" s="316"/>
      <c r="D1350" s="755"/>
      <c r="E1350" s="755"/>
      <c r="F1350" s="309" t="str">
        <f t="shared" si="20"/>
        <v/>
      </c>
    </row>
    <row r="1351" spans="1:6">
      <c r="A1351" s="514"/>
      <c r="B1351" s="314"/>
      <c r="C1351" s="316"/>
      <c r="D1351" s="755"/>
      <c r="E1351" s="755"/>
      <c r="F1351" s="309" t="str">
        <f t="shared" ref="F1351:F1414" si="21">IF($D1351&lt;&gt;"",MID($D1351,1,FIND(":",$D1351)-1),IF($E1351&lt;&gt;"",$E1351,"")) &amp; ""</f>
        <v/>
      </c>
    </row>
    <row r="1352" spans="1:6">
      <c r="A1352" s="514"/>
      <c r="B1352" s="314"/>
      <c r="C1352" s="316"/>
      <c r="D1352" s="755"/>
      <c r="E1352" s="755"/>
      <c r="F1352" s="309" t="str">
        <f t="shared" si="21"/>
        <v/>
      </c>
    </row>
    <row r="1353" spans="1:6">
      <c r="A1353" s="514"/>
      <c r="B1353" s="314"/>
      <c r="C1353" s="316"/>
      <c r="D1353" s="755"/>
      <c r="E1353" s="755"/>
      <c r="F1353" s="309" t="str">
        <f t="shared" si="21"/>
        <v/>
      </c>
    </row>
    <row r="1354" spans="1:6">
      <c r="A1354" s="514"/>
      <c r="B1354" s="314"/>
      <c r="C1354" s="316"/>
      <c r="D1354" s="755"/>
      <c r="E1354" s="755"/>
      <c r="F1354" s="309" t="str">
        <f t="shared" si="21"/>
        <v/>
      </c>
    </row>
    <row r="1355" spans="1:6">
      <c r="A1355" s="514"/>
      <c r="B1355" s="314"/>
      <c r="C1355" s="316"/>
      <c r="D1355" s="755"/>
      <c r="E1355" s="755"/>
      <c r="F1355" s="309" t="str">
        <f t="shared" si="21"/>
        <v/>
      </c>
    </row>
    <row r="1356" spans="1:6">
      <c r="A1356" s="514"/>
      <c r="B1356" s="314"/>
      <c r="C1356" s="316"/>
      <c r="D1356" s="755"/>
      <c r="E1356" s="755"/>
      <c r="F1356" s="309" t="str">
        <f t="shared" si="21"/>
        <v/>
      </c>
    </row>
    <row r="1357" spans="1:6">
      <c r="A1357" s="514"/>
      <c r="B1357" s="314"/>
      <c r="C1357" s="316"/>
      <c r="D1357" s="755"/>
      <c r="E1357" s="755"/>
      <c r="F1357" s="309" t="str">
        <f t="shared" si="21"/>
        <v/>
      </c>
    </row>
    <row r="1358" spans="1:6">
      <c r="A1358" s="514"/>
      <c r="B1358" s="314"/>
      <c r="C1358" s="316"/>
      <c r="D1358" s="755"/>
      <c r="E1358" s="755"/>
      <c r="F1358" s="309" t="str">
        <f t="shared" si="21"/>
        <v/>
      </c>
    </row>
    <row r="1359" spans="1:6">
      <c r="A1359" s="514"/>
      <c r="B1359" s="314"/>
      <c r="C1359" s="316"/>
      <c r="D1359" s="755"/>
      <c r="E1359" s="755"/>
      <c r="F1359" s="309" t="str">
        <f t="shared" si="21"/>
        <v/>
      </c>
    </row>
    <row r="1360" spans="1:6">
      <c r="A1360" s="514"/>
      <c r="B1360" s="314"/>
      <c r="C1360" s="316"/>
      <c r="D1360" s="755"/>
      <c r="E1360" s="755"/>
      <c r="F1360" s="309" t="str">
        <f t="shared" si="21"/>
        <v/>
      </c>
    </row>
    <row r="1361" spans="1:6">
      <c r="A1361" s="514"/>
      <c r="B1361" s="314"/>
      <c r="C1361" s="316"/>
      <c r="D1361" s="755"/>
      <c r="E1361" s="755"/>
      <c r="F1361" s="309" t="str">
        <f t="shared" si="21"/>
        <v/>
      </c>
    </row>
    <row r="1362" spans="1:6">
      <c r="A1362" s="514"/>
      <c r="B1362" s="314"/>
      <c r="C1362" s="316"/>
      <c r="D1362" s="755"/>
      <c r="E1362" s="755"/>
      <c r="F1362" s="309" t="str">
        <f t="shared" si="21"/>
        <v/>
      </c>
    </row>
    <row r="1363" spans="1:6">
      <c r="A1363" s="514"/>
      <c r="B1363" s="314"/>
      <c r="C1363" s="316"/>
      <c r="D1363" s="755"/>
      <c r="E1363" s="755"/>
      <c r="F1363" s="309" t="str">
        <f t="shared" si="21"/>
        <v/>
      </c>
    </row>
    <row r="1364" spans="1:6">
      <c r="A1364" s="514"/>
      <c r="B1364" s="314"/>
      <c r="C1364" s="316"/>
      <c r="D1364" s="755"/>
      <c r="E1364" s="755"/>
      <c r="F1364" s="309" t="str">
        <f t="shared" si="21"/>
        <v/>
      </c>
    </row>
    <row r="1365" spans="1:6">
      <c r="A1365" s="514"/>
      <c r="B1365" s="314"/>
      <c r="C1365" s="316"/>
      <c r="D1365" s="755"/>
      <c r="E1365" s="755"/>
      <c r="F1365" s="309" t="str">
        <f t="shared" si="21"/>
        <v/>
      </c>
    </row>
    <row r="1366" spans="1:6">
      <c r="A1366" s="514"/>
      <c r="B1366" s="314"/>
      <c r="C1366" s="316"/>
      <c r="D1366" s="755"/>
      <c r="E1366" s="755"/>
      <c r="F1366" s="309" t="str">
        <f t="shared" si="21"/>
        <v/>
      </c>
    </row>
    <row r="1367" spans="1:6">
      <c r="A1367" s="514"/>
      <c r="B1367" s="314"/>
      <c r="C1367" s="316"/>
      <c r="D1367" s="755"/>
      <c r="E1367" s="755"/>
      <c r="F1367" s="309" t="str">
        <f t="shared" si="21"/>
        <v/>
      </c>
    </row>
    <row r="1368" spans="1:6">
      <c r="A1368" s="514"/>
      <c r="B1368" s="314"/>
      <c r="C1368" s="316"/>
      <c r="D1368" s="755"/>
      <c r="E1368" s="755"/>
      <c r="F1368" s="309" t="str">
        <f t="shared" si="21"/>
        <v/>
      </c>
    </row>
    <row r="1369" spans="1:6">
      <c r="A1369" s="514"/>
      <c r="B1369" s="314"/>
      <c r="C1369" s="316"/>
      <c r="D1369" s="755"/>
      <c r="E1369" s="755"/>
      <c r="F1369" s="309" t="str">
        <f t="shared" si="21"/>
        <v/>
      </c>
    </row>
    <row r="1370" spans="1:6">
      <c r="A1370" s="514"/>
      <c r="B1370" s="314"/>
      <c r="C1370" s="316"/>
      <c r="D1370" s="755"/>
      <c r="E1370" s="755"/>
      <c r="F1370" s="309" t="str">
        <f t="shared" si="21"/>
        <v/>
      </c>
    </row>
    <row r="1371" spans="1:6">
      <c r="A1371" s="514"/>
      <c r="B1371" s="314"/>
      <c r="C1371" s="316"/>
      <c r="D1371" s="755"/>
      <c r="E1371" s="755"/>
      <c r="F1371" s="309" t="str">
        <f t="shared" si="21"/>
        <v/>
      </c>
    </row>
    <row r="1372" spans="1:6">
      <c r="A1372" s="514"/>
      <c r="B1372" s="314"/>
      <c r="C1372" s="316"/>
      <c r="D1372" s="755"/>
      <c r="E1372" s="755"/>
      <c r="F1372" s="309" t="str">
        <f t="shared" si="21"/>
        <v/>
      </c>
    </row>
    <row r="1373" spans="1:6">
      <c r="A1373" s="514"/>
      <c r="B1373" s="314"/>
      <c r="C1373" s="316"/>
      <c r="D1373" s="755"/>
      <c r="E1373" s="755"/>
      <c r="F1373" s="309" t="str">
        <f t="shared" si="21"/>
        <v/>
      </c>
    </row>
    <row r="1374" spans="1:6">
      <c r="A1374" s="514"/>
      <c r="B1374" s="314"/>
      <c r="C1374" s="316"/>
      <c r="D1374" s="755"/>
      <c r="E1374" s="755"/>
      <c r="F1374" s="309" t="str">
        <f t="shared" si="21"/>
        <v/>
      </c>
    </row>
    <row r="1375" spans="1:6">
      <c r="A1375" s="514"/>
      <c r="B1375" s="314"/>
      <c r="C1375" s="316"/>
      <c r="D1375" s="755"/>
      <c r="E1375" s="755"/>
      <c r="F1375" s="309" t="str">
        <f t="shared" si="21"/>
        <v/>
      </c>
    </row>
    <row r="1376" spans="1:6">
      <c r="A1376" s="514"/>
      <c r="B1376" s="314"/>
      <c r="C1376" s="316"/>
      <c r="D1376" s="755"/>
      <c r="E1376" s="755"/>
      <c r="F1376" s="309" t="str">
        <f t="shared" si="21"/>
        <v/>
      </c>
    </row>
    <row r="1377" spans="1:6">
      <c r="A1377" s="514"/>
      <c r="B1377" s="314"/>
      <c r="C1377" s="316"/>
      <c r="D1377" s="755"/>
      <c r="E1377" s="755"/>
      <c r="F1377" s="309" t="str">
        <f t="shared" si="21"/>
        <v/>
      </c>
    </row>
    <row r="1378" spans="1:6">
      <c r="A1378" s="514"/>
      <c r="B1378" s="314"/>
      <c r="C1378" s="316"/>
      <c r="D1378" s="755"/>
      <c r="E1378" s="755"/>
      <c r="F1378" s="309" t="str">
        <f t="shared" si="21"/>
        <v/>
      </c>
    </row>
    <row r="1379" spans="1:6">
      <c r="A1379" s="514"/>
      <c r="B1379" s="314"/>
      <c r="C1379" s="316"/>
      <c r="D1379" s="755"/>
      <c r="E1379" s="755"/>
      <c r="F1379" s="309" t="str">
        <f t="shared" si="21"/>
        <v/>
      </c>
    </row>
    <row r="1380" spans="1:6">
      <c r="A1380" s="514"/>
      <c r="B1380" s="314"/>
      <c r="C1380" s="316"/>
      <c r="D1380" s="755"/>
      <c r="E1380" s="755"/>
      <c r="F1380" s="309" t="str">
        <f t="shared" si="21"/>
        <v/>
      </c>
    </row>
    <row r="1381" spans="1:6">
      <c r="A1381" s="514"/>
      <c r="B1381" s="314"/>
      <c r="C1381" s="316"/>
      <c r="D1381" s="755"/>
      <c r="E1381" s="755"/>
      <c r="F1381" s="309" t="str">
        <f t="shared" si="21"/>
        <v/>
      </c>
    </row>
    <row r="1382" spans="1:6">
      <c r="A1382" s="514"/>
      <c r="B1382" s="314"/>
      <c r="C1382" s="316"/>
      <c r="D1382" s="755"/>
      <c r="E1382" s="755"/>
      <c r="F1382" s="309" t="str">
        <f t="shared" si="21"/>
        <v/>
      </c>
    </row>
    <row r="1383" spans="1:6">
      <c r="A1383" s="514"/>
      <c r="B1383" s="314"/>
      <c r="C1383" s="316"/>
      <c r="D1383" s="755"/>
      <c r="E1383" s="755"/>
      <c r="F1383" s="309" t="str">
        <f t="shared" si="21"/>
        <v/>
      </c>
    </row>
    <row r="1384" spans="1:6">
      <c r="A1384" s="514"/>
      <c r="B1384" s="314"/>
      <c r="C1384" s="316"/>
      <c r="D1384" s="755"/>
      <c r="E1384" s="755"/>
      <c r="F1384" s="309" t="str">
        <f t="shared" si="21"/>
        <v/>
      </c>
    </row>
    <row r="1385" spans="1:6">
      <c r="A1385" s="514"/>
      <c r="B1385" s="314"/>
      <c r="C1385" s="316"/>
      <c r="D1385" s="755"/>
      <c r="E1385" s="755"/>
      <c r="F1385" s="309" t="str">
        <f t="shared" si="21"/>
        <v/>
      </c>
    </row>
    <row r="1386" spans="1:6">
      <c r="A1386" s="514"/>
      <c r="B1386" s="314"/>
      <c r="C1386" s="316"/>
      <c r="D1386" s="755"/>
      <c r="E1386" s="755"/>
      <c r="F1386" s="309" t="str">
        <f t="shared" si="21"/>
        <v/>
      </c>
    </row>
    <row r="1387" spans="1:6">
      <c r="A1387" s="514"/>
      <c r="B1387" s="314"/>
      <c r="C1387" s="316"/>
      <c r="D1387" s="755"/>
      <c r="E1387" s="755"/>
      <c r="F1387" s="309" t="str">
        <f t="shared" si="21"/>
        <v/>
      </c>
    </row>
    <row r="1388" spans="1:6">
      <c r="A1388" s="514"/>
      <c r="B1388" s="314"/>
      <c r="C1388" s="316"/>
      <c r="D1388" s="755"/>
      <c r="E1388" s="755"/>
      <c r="F1388" s="309" t="str">
        <f t="shared" si="21"/>
        <v/>
      </c>
    </row>
    <row r="1389" spans="1:6">
      <c r="A1389" s="514"/>
      <c r="B1389" s="314"/>
      <c r="C1389" s="316"/>
      <c r="D1389" s="755"/>
      <c r="E1389" s="755"/>
      <c r="F1389" s="309" t="str">
        <f t="shared" si="21"/>
        <v/>
      </c>
    </row>
    <row r="1390" spans="1:6">
      <c r="A1390" s="514"/>
      <c r="B1390" s="314"/>
      <c r="C1390" s="316"/>
      <c r="D1390" s="755"/>
      <c r="E1390" s="755"/>
      <c r="F1390" s="309" t="str">
        <f t="shared" si="21"/>
        <v/>
      </c>
    </row>
    <row r="1391" spans="1:6">
      <c r="A1391" s="514"/>
      <c r="B1391" s="314"/>
      <c r="C1391" s="316"/>
      <c r="D1391" s="755"/>
      <c r="E1391" s="755"/>
      <c r="F1391" s="309" t="str">
        <f t="shared" si="21"/>
        <v/>
      </c>
    </row>
    <row r="1392" spans="1:6">
      <c r="A1392" s="514"/>
      <c r="B1392" s="314"/>
      <c r="C1392" s="316"/>
      <c r="D1392" s="755"/>
      <c r="E1392" s="755"/>
      <c r="F1392" s="309" t="str">
        <f t="shared" si="21"/>
        <v/>
      </c>
    </row>
    <row r="1393" spans="1:6">
      <c r="A1393" s="514"/>
      <c r="B1393" s="314"/>
      <c r="C1393" s="316"/>
      <c r="D1393" s="755"/>
      <c r="E1393" s="755"/>
      <c r="F1393" s="309" t="str">
        <f t="shared" si="21"/>
        <v/>
      </c>
    </row>
    <row r="1394" spans="1:6">
      <c r="A1394" s="514"/>
      <c r="B1394" s="314"/>
      <c r="C1394" s="316"/>
      <c r="D1394" s="755"/>
      <c r="E1394" s="755"/>
      <c r="F1394" s="309" t="str">
        <f t="shared" si="21"/>
        <v/>
      </c>
    </row>
    <row r="1395" spans="1:6">
      <c r="A1395" s="514"/>
      <c r="B1395" s="314"/>
      <c r="C1395" s="316"/>
      <c r="D1395" s="755"/>
      <c r="E1395" s="755"/>
      <c r="F1395" s="309" t="str">
        <f t="shared" si="21"/>
        <v/>
      </c>
    </row>
    <row r="1396" spans="1:6">
      <c r="A1396" s="514"/>
      <c r="B1396" s="314"/>
      <c r="C1396" s="316"/>
      <c r="D1396" s="755"/>
      <c r="E1396" s="755"/>
      <c r="F1396" s="309" t="str">
        <f t="shared" si="21"/>
        <v/>
      </c>
    </row>
    <row r="1397" spans="1:6">
      <c r="A1397" s="514"/>
      <c r="B1397" s="314"/>
      <c r="C1397" s="316"/>
      <c r="D1397" s="755"/>
      <c r="E1397" s="755"/>
      <c r="F1397" s="309" t="str">
        <f t="shared" si="21"/>
        <v/>
      </c>
    </row>
    <row r="1398" spans="1:6">
      <c r="A1398" s="514"/>
      <c r="B1398" s="314"/>
      <c r="C1398" s="316"/>
      <c r="D1398" s="755"/>
      <c r="E1398" s="755"/>
      <c r="F1398" s="309" t="str">
        <f t="shared" si="21"/>
        <v/>
      </c>
    </row>
    <row r="1399" spans="1:6">
      <c r="A1399" s="514"/>
      <c r="B1399" s="314"/>
      <c r="C1399" s="316"/>
      <c r="D1399" s="755"/>
      <c r="E1399" s="755"/>
      <c r="F1399" s="309" t="str">
        <f t="shared" si="21"/>
        <v/>
      </c>
    </row>
    <row r="1400" spans="1:6">
      <c r="A1400" s="514"/>
      <c r="B1400" s="314"/>
      <c r="C1400" s="316"/>
      <c r="D1400" s="755"/>
      <c r="E1400" s="755"/>
      <c r="F1400" s="309" t="str">
        <f t="shared" si="21"/>
        <v/>
      </c>
    </row>
    <row r="1401" spans="1:6">
      <c r="A1401" s="514"/>
      <c r="B1401" s="314"/>
      <c r="C1401" s="316"/>
      <c r="D1401" s="755"/>
      <c r="E1401" s="755"/>
      <c r="F1401" s="309" t="str">
        <f t="shared" si="21"/>
        <v/>
      </c>
    </row>
    <row r="1402" spans="1:6">
      <c r="A1402" s="514"/>
      <c r="B1402" s="314"/>
      <c r="C1402" s="316"/>
      <c r="D1402" s="755"/>
      <c r="E1402" s="755"/>
      <c r="F1402" s="309" t="str">
        <f t="shared" si="21"/>
        <v/>
      </c>
    </row>
    <row r="1403" spans="1:6">
      <c r="A1403" s="514"/>
      <c r="B1403" s="314"/>
      <c r="C1403" s="316"/>
      <c r="D1403" s="755"/>
      <c r="E1403" s="755"/>
      <c r="F1403" s="309" t="str">
        <f t="shared" si="21"/>
        <v/>
      </c>
    </row>
    <row r="1404" spans="1:6">
      <c r="A1404" s="514"/>
      <c r="B1404" s="314"/>
      <c r="C1404" s="316"/>
      <c r="D1404" s="755"/>
      <c r="E1404" s="755"/>
      <c r="F1404" s="309" t="str">
        <f t="shared" si="21"/>
        <v/>
      </c>
    </row>
    <row r="1405" spans="1:6">
      <c r="A1405" s="514"/>
      <c r="B1405" s="314"/>
      <c r="C1405" s="316"/>
      <c r="D1405" s="755"/>
      <c r="E1405" s="755"/>
      <c r="F1405" s="309" t="str">
        <f t="shared" si="21"/>
        <v/>
      </c>
    </row>
    <row r="1406" spans="1:6">
      <c r="A1406" s="514"/>
      <c r="B1406" s="314"/>
      <c r="C1406" s="316"/>
      <c r="D1406" s="755"/>
      <c r="E1406" s="755"/>
      <c r="F1406" s="309" t="str">
        <f t="shared" si="21"/>
        <v/>
      </c>
    </row>
    <row r="1407" spans="1:6">
      <c r="A1407" s="514"/>
      <c r="B1407" s="314"/>
      <c r="C1407" s="316"/>
      <c r="D1407" s="755"/>
      <c r="E1407" s="755"/>
      <c r="F1407" s="309" t="str">
        <f t="shared" si="21"/>
        <v/>
      </c>
    </row>
    <row r="1408" spans="1:6">
      <c r="A1408" s="514"/>
      <c r="B1408" s="314"/>
      <c r="C1408" s="316"/>
      <c r="D1408" s="755"/>
      <c r="E1408" s="755"/>
      <c r="F1408" s="309" t="str">
        <f t="shared" si="21"/>
        <v/>
      </c>
    </row>
    <row r="1409" spans="1:6">
      <c r="A1409" s="514"/>
      <c r="B1409" s="314"/>
      <c r="C1409" s="316"/>
      <c r="D1409" s="755"/>
      <c r="E1409" s="755"/>
      <c r="F1409" s="309" t="str">
        <f t="shared" si="21"/>
        <v/>
      </c>
    </row>
    <row r="1410" spans="1:6">
      <c r="A1410" s="514"/>
      <c r="B1410" s="314"/>
      <c r="C1410" s="316"/>
      <c r="D1410" s="755"/>
      <c r="E1410" s="755"/>
      <c r="F1410" s="309" t="str">
        <f t="shared" si="21"/>
        <v/>
      </c>
    </row>
    <row r="1411" spans="1:6">
      <c r="A1411" s="514"/>
      <c r="B1411" s="314"/>
      <c r="C1411" s="316"/>
      <c r="D1411" s="755"/>
      <c r="E1411" s="755"/>
      <c r="F1411" s="309" t="str">
        <f t="shared" si="21"/>
        <v/>
      </c>
    </row>
    <row r="1412" spans="1:6">
      <c r="A1412" s="514"/>
      <c r="B1412" s="314"/>
      <c r="C1412" s="316"/>
      <c r="D1412" s="755"/>
      <c r="E1412" s="755"/>
      <c r="F1412" s="309" t="str">
        <f t="shared" si="21"/>
        <v/>
      </c>
    </row>
    <row r="1413" spans="1:6">
      <c r="A1413" s="514"/>
      <c r="B1413" s="314"/>
      <c r="C1413" s="316"/>
      <c r="D1413" s="755"/>
      <c r="E1413" s="755"/>
      <c r="F1413" s="309" t="str">
        <f t="shared" si="21"/>
        <v/>
      </c>
    </row>
    <row r="1414" spans="1:6">
      <c r="A1414" s="514"/>
      <c r="B1414" s="314"/>
      <c r="C1414" s="316"/>
      <c r="D1414" s="755"/>
      <c r="E1414" s="755"/>
      <c r="F1414" s="309" t="str">
        <f t="shared" si="21"/>
        <v/>
      </c>
    </row>
    <row r="1415" spans="1:6">
      <c r="A1415" s="514"/>
      <c r="B1415" s="314"/>
      <c r="C1415" s="316"/>
      <c r="D1415" s="755"/>
      <c r="E1415" s="755"/>
      <c r="F1415" s="309" t="str">
        <f t="shared" ref="F1415:F1478" si="22">IF($D1415&lt;&gt;"",MID($D1415,1,FIND(":",$D1415)-1),IF($E1415&lt;&gt;"",$E1415,"")) &amp; ""</f>
        <v/>
      </c>
    </row>
    <row r="1416" spans="1:6">
      <c r="A1416" s="514"/>
      <c r="B1416" s="314"/>
      <c r="C1416" s="316"/>
      <c r="D1416" s="755"/>
      <c r="E1416" s="755"/>
      <c r="F1416" s="309" t="str">
        <f t="shared" si="22"/>
        <v/>
      </c>
    </row>
    <row r="1417" spans="1:6">
      <c r="A1417" s="514"/>
      <c r="B1417" s="314"/>
      <c r="C1417" s="316"/>
      <c r="D1417" s="755"/>
      <c r="E1417" s="755"/>
      <c r="F1417" s="309" t="str">
        <f t="shared" si="22"/>
        <v/>
      </c>
    </row>
    <row r="1418" spans="1:6">
      <c r="A1418" s="514"/>
      <c r="B1418" s="314"/>
      <c r="C1418" s="316"/>
      <c r="D1418" s="755"/>
      <c r="E1418" s="755"/>
      <c r="F1418" s="309" t="str">
        <f t="shared" si="22"/>
        <v/>
      </c>
    </row>
    <row r="1419" spans="1:6">
      <c r="A1419" s="514"/>
      <c r="B1419" s="314"/>
      <c r="C1419" s="316"/>
      <c r="D1419" s="755"/>
      <c r="E1419" s="755"/>
      <c r="F1419" s="309" t="str">
        <f t="shared" si="22"/>
        <v/>
      </c>
    </row>
    <row r="1420" spans="1:6">
      <c r="A1420" s="514"/>
      <c r="B1420" s="314"/>
      <c r="C1420" s="316"/>
      <c r="D1420" s="755"/>
      <c r="E1420" s="755"/>
      <c r="F1420" s="309" t="str">
        <f t="shared" si="22"/>
        <v/>
      </c>
    </row>
    <row r="1421" spans="1:6">
      <c r="A1421" s="514"/>
      <c r="B1421" s="314"/>
      <c r="C1421" s="316"/>
      <c r="D1421" s="755"/>
      <c r="E1421" s="755"/>
      <c r="F1421" s="309" t="str">
        <f t="shared" si="22"/>
        <v/>
      </c>
    </row>
    <row r="1422" spans="1:6">
      <c r="A1422" s="514"/>
      <c r="B1422" s="314"/>
      <c r="C1422" s="316"/>
      <c r="D1422" s="755"/>
      <c r="E1422" s="755"/>
      <c r="F1422" s="309" t="str">
        <f t="shared" si="22"/>
        <v/>
      </c>
    </row>
    <row r="1423" spans="1:6">
      <c r="A1423" s="514"/>
      <c r="B1423" s="314"/>
      <c r="C1423" s="316"/>
      <c r="D1423" s="755"/>
      <c r="E1423" s="755"/>
      <c r="F1423" s="309" t="str">
        <f t="shared" si="22"/>
        <v/>
      </c>
    </row>
    <row r="1424" spans="1:6">
      <c r="A1424" s="514"/>
      <c r="B1424" s="314"/>
      <c r="C1424" s="316"/>
      <c r="D1424" s="755"/>
      <c r="E1424" s="755"/>
      <c r="F1424" s="309" t="str">
        <f t="shared" si="22"/>
        <v/>
      </c>
    </row>
    <row r="1425" spans="1:6">
      <c r="A1425" s="514"/>
      <c r="B1425" s="314"/>
      <c r="C1425" s="316"/>
      <c r="D1425" s="755"/>
      <c r="E1425" s="755"/>
      <c r="F1425" s="309" t="str">
        <f t="shared" si="22"/>
        <v/>
      </c>
    </row>
    <row r="1426" spans="1:6">
      <c r="A1426" s="514"/>
      <c r="B1426" s="314"/>
      <c r="C1426" s="316"/>
      <c r="D1426" s="755"/>
      <c r="E1426" s="755"/>
      <c r="F1426" s="309" t="str">
        <f t="shared" si="22"/>
        <v/>
      </c>
    </row>
    <row r="1427" spans="1:6">
      <c r="A1427" s="514"/>
      <c r="B1427" s="314"/>
      <c r="C1427" s="316"/>
      <c r="D1427" s="755"/>
      <c r="E1427" s="755"/>
      <c r="F1427" s="309" t="str">
        <f t="shared" si="22"/>
        <v/>
      </c>
    </row>
    <row r="1428" spans="1:6">
      <c r="A1428" s="514"/>
      <c r="B1428" s="314"/>
      <c r="C1428" s="316"/>
      <c r="D1428" s="755"/>
      <c r="E1428" s="755"/>
      <c r="F1428" s="309" t="str">
        <f t="shared" si="22"/>
        <v/>
      </c>
    </row>
    <row r="1429" spans="1:6">
      <c r="A1429" s="514"/>
      <c r="B1429" s="314"/>
      <c r="C1429" s="316"/>
      <c r="D1429" s="755"/>
      <c r="E1429" s="755"/>
      <c r="F1429" s="309" t="str">
        <f t="shared" si="22"/>
        <v/>
      </c>
    </row>
    <row r="1430" spans="1:6">
      <c r="A1430" s="514"/>
      <c r="B1430" s="314"/>
      <c r="C1430" s="316"/>
      <c r="D1430" s="755"/>
      <c r="E1430" s="755"/>
      <c r="F1430" s="309" t="str">
        <f t="shared" si="22"/>
        <v/>
      </c>
    </row>
    <row r="1431" spans="1:6">
      <c r="A1431" s="514"/>
      <c r="B1431" s="314"/>
      <c r="C1431" s="316"/>
      <c r="D1431" s="755"/>
      <c r="E1431" s="755"/>
      <c r="F1431" s="309" t="str">
        <f t="shared" si="22"/>
        <v/>
      </c>
    </row>
    <row r="1432" spans="1:6">
      <c r="A1432" s="514"/>
      <c r="B1432" s="314"/>
      <c r="C1432" s="316"/>
      <c r="D1432" s="755"/>
      <c r="E1432" s="755"/>
      <c r="F1432" s="309" t="str">
        <f t="shared" si="22"/>
        <v/>
      </c>
    </row>
    <row r="1433" spans="1:6">
      <c r="A1433" s="514"/>
      <c r="B1433" s="314"/>
      <c r="C1433" s="316"/>
      <c r="D1433" s="755"/>
      <c r="E1433" s="755"/>
      <c r="F1433" s="309" t="str">
        <f t="shared" si="22"/>
        <v/>
      </c>
    </row>
    <row r="1434" spans="1:6">
      <c r="A1434" s="514"/>
      <c r="B1434" s="314"/>
      <c r="C1434" s="316"/>
      <c r="D1434" s="755"/>
      <c r="E1434" s="755"/>
      <c r="F1434" s="309" t="str">
        <f t="shared" si="22"/>
        <v/>
      </c>
    </row>
    <row r="1435" spans="1:6">
      <c r="A1435" s="514"/>
      <c r="B1435" s="314"/>
      <c r="C1435" s="316"/>
      <c r="D1435" s="755"/>
      <c r="E1435" s="755"/>
      <c r="F1435" s="309" t="str">
        <f t="shared" si="22"/>
        <v/>
      </c>
    </row>
    <row r="1436" spans="1:6">
      <c r="A1436" s="514"/>
      <c r="B1436" s="314"/>
      <c r="C1436" s="316"/>
      <c r="D1436" s="755"/>
      <c r="E1436" s="755"/>
      <c r="F1436" s="309" t="str">
        <f t="shared" si="22"/>
        <v/>
      </c>
    </row>
    <row r="1437" spans="1:6">
      <c r="A1437" s="514"/>
      <c r="B1437" s="314"/>
      <c r="C1437" s="316"/>
      <c r="D1437" s="755"/>
      <c r="E1437" s="755"/>
      <c r="F1437" s="309" t="str">
        <f t="shared" si="22"/>
        <v/>
      </c>
    </row>
    <row r="1438" spans="1:6">
      <c r="A1438" s="514"/>
      <c r="B1438" s="314"/>
      <c r="C1438" s="316"/>
      <c r="D1438" s="755"/>
      <c r="E1438" s="755"/>
      <c r="F1438" s="309" t="str">
        <f t="shared" si="22"/>
        <v/>
      </c>
    </row>
    <row r="1439" spans="1:6">
      <c r="A1439" s="514"/>
      <c r="B1439" s="314"/>
      <c r="C1439" s="316"/>
      <c r="D1439" s="755"/>
      <c r="E1439" s="755"/>
      <c r="F1439" s="309" t="str">
        <f t="shared" si="22"/>
        <v/>
      </c>
    </row>
    <row r="1440" spans="1:6">
      <c r="A1440" s="514"/>
      <c r="B1440" s="314"/>
      <c r="C1440" s="316"/>
      <c r="D1440" s="755"/>
      <c r="E1440" s="755"/>
      <c r="F1440" s="309" t="str">
        <f t="shared" si="22"/>
        <v/>
      </c>
    </row>
    <row r="1441" spans="1:6">
      <c r="A1441" s="514"/>
      <c r="B1441" s="314"/>
      <c r="C1441" s="316"/>
      <c r="D1441" s="755"/>
      <c r="E1441" s="755"/>
      <c r="F1441" s="309" t="str">
        <f t="shared" si="22"/>
        <v/>
      </c>
    </row>
    <row r="1442" spans="1:6">
      <c r="A1442" s="514"/>
      <c r="B1442" s="314"/>
      <c r="C1442" s="316"/>
      <c r="D1442" s="755"/>
      <c r="E1442" s="755"/>
      <c r="F1442" s="309" t="str">
        <f t="shared" si="22"/>
        <v/>
      </c>
    </row>
    <row r="1443" spans="1:6">
      <c r="A1443" s="514"/>
      <c r="B1443" s="314"/>
      <c r="C1443" s="316"/>
      <c r="D1443" s="755"/>
      <c r="E1443" s="755"/>
      <c r="F1443" s="309" t="str">
        <f t="shared" si="22"/>
        <v/>
      </c>
    </row>
    <row r="1444" spans="1:6">
      <c r="A1444" s="514"/>
      <c r="B1444" s="314"/>
      <c r="C1444" s="316"/>
      <c r="D1444" s="755"/>
      <c r="E1444" s="755"/>
      <c r="F1444" s="309" t="str">
        <f t="shared" si="22"/>
        <v/>
      </c>
    </row>
    <row r="1445" spans="1:6">
      <c r="A1445" s="514"/>
      <c r="B1445" s="314"/>
      <c r="C1445" s="316"/>
      <c r="D1445" s="755"/>
      <c r="E1445" s="755"/>
      <c r="F1445" s="309" t="str">
        <f t="shared" si="22"/>
        <v/>
      </c>
    </row>
    <row r="1446" spans="1:6">
      <c r="A1446" s="514"/>
      <c r="B1446" s="314"/>
      <c r="C1446" s="316"/>
      <c r="D1446" s="755"/>
      <c r="E1446" s="755"/>
      <c r="F1446" s="309" t="str">
        <f t="shared" si="22"/>
        <v/>
      </c>
    </row>
    <row r="1447" spans="1:6">
      <c r="A1447" s="514"/>
      <c r="B1447" s="314"/>
      <c r="C1447" s="316"/>
      <c r="D1447" s="755"/>
      <c r="E1447" s="755"/>
      <c r="F1447" s="309" t="str">
        <f t="shared" si="22"/>
        <v/>
      </c>
    </row>
    <row r="1448" spans="1:6">
      <c r="A1448" s="514"/>
      <c r="B1448" s="314"/>
      <c r="C1448" s="316"/>
      <c r="D1448" s="755"/>
      <c r="E1448" s="755"/>
      <c r="F1448" s="309" t="str">
        <f t="shared" si="22"/>
        <v/>
      </c>
    </row>
    <row r="1449" spans="1:6">
      <c r="A1449" s="514"/>
      <c r="B1449" s="314"/>
      <c r="C1449" s="316"/>
      <c r="D1449" s="755"/>
      <c r="E1449" s="755"/>
      <c r="F1449" s="309" t="str">
        <f t="shared" si="22"/>
        <v/>
      </c>
    </row>
    <row r="1450" spans="1:6">
      <c r="A1450" s="514"/>
      <c r="B1450" s="314"/>
      <c r="C1450" s="316"/>
      <c r="D1450" s="755"/>
      <c r="E1450" s="755"/>
      <c r="F1450" s="309" t="str">
        <f t="shared" si="22"/>
        <v/>
      </c>
    </row>
    <row r="1451" spans="1:6">
      <c r="A1451" s="514"/>
      <c r="B1451" s="314"/>
      <c r="C1451" s="316"/>
      <c r="D1451" s="755"/>
      <c r="E1451" s="755"/>
      <c r="F1451" s="309" t="str">
        <f t="shared" si="22"/>
        <v/>
      </c>
    </row>
    <row r="1452" spans="1:6">
      <c r="A1452" s="514"/>
      <c r="B1452" s="314"/>
      <c r="C1452" s="316"/>
      <c r="D1452" s="755"/>
      <c r="E1452" s="755"/>
      <c r="F1452" s="309" t="str">
        <f t="shared" si="22"/>
        <v/>
      </c>
    </row>
    <row r="1453" spans="1:6">
      <c r="A1453" s="514"/>
      <c r="B1453" s="314"/>
      <c r="C1453" s="316"/>
      <c r="D1453" s="755"/>
      <c r="E1453" s="755"/>
      <c r="F1453" s="309" t="str">
        <f t="shared" si="22"/>
        <v/>
      </c>
    </row>
    <row r="1454" spans="1:6">
      <c r="A1454" s="514"/>
      <c r="B1454" s="314"/>
      <c r="C1454" s="316"/>
      <c r="D1454" s="755"/>
      <c r="E1454" s="755"/>
      <c r="F1454" s="309" t="str">
        <f t="shared" si="22"/>
        <v/>
      </c>
    </row>
    <row r="1455" spans="1:6">
      <c r="A1455" s="514"/>
      <c r="B1455" s="314"/>
      <c r="C1455" s="316"/>
      <c r="D1455" s="755"/>
      <c r="E1455" s="755"/>
      <c r="F1455" s="309" t="str">
        <f t="shared" si="22"/>
        <v/>
      </c>
    </row>
    <row r="1456" spans="1:6">
      <c r="A1456" s="514"/>
      <c r="B1456" s="314"/>
      <c r="C1456" s="316"/>
      <c r="D1456" s="755"/>
      <c r="E1456" s="755"/>
      <c r="F1456" s="309" t="str">
        <f t="shared" si="22"/>
        <v/>
      </c>
    </row>
    <row r="1457" spans="1:6">
      <c r="A1457" s="514"/>
      <c r="B1457" s="314"/>
      <c r="C1457" s="316"/>
      <c r="D1457" s="755"/>
      <c r="E1457" s="755"/>
      <c r="F1457" s="309" t="str">
        <f t="shared" si="22"/>
        <v/>
      </c>
    </row>
    <row r="1458" spans="1:6">
      <c r="A1458" s="514"/>
      <c r="B1458" s="314"/>
      <c r="C1458" s="316"/>
      <c r="D1458" s="755"/>
      <c r="E1458" s="755"/>
      <c r="F1458" s="309" t="str">
        <f t="shared" si="22"/>
        <v/>
      </c>
    </row>
    <row r="1459" spans="1:6">
      <c r="A1459" s="514"/>
      <c r="B1459" s="314"/>
      <c r="C1459" s="316"/>
      <c r="D1459" s="755"/>
      <c r="E1459" s="755"/>
      <c r="F1459" s="309" t="str">
        <f t="shared" si="22"/>
        <v/>
      </c>
    </row>
    <row r="1460" spans="1:6">
      <c r="A1460" s="514"/>
      <c r="B1460" s="314"/>
      <c r="C1460" s="316"/>
      <c r="D1460" s="755"/>
      <c r="E1460" s="755"/>
      <c r="F1460" s="309" t="str">
        <f t="shared" si="22"/>
        <v/>
      </c>
    </row>
    <row r="1461" spans="1:6">
      <c r="A1461" s="514"/>
      <c r="B1461" s="314"/>
      <c r="C1461" s="316"/>
      <c r="D1461" s="755"/>
      <c r="E1461" s="755"/>
      <c r="F1461" s="309" t="str">
        <f t="shared" si="22"/>
        <v/>
      </c>
    </row>
    <row r="1462" spans="1:6">
      <c r="A1462" s="514"/>
      <c r="B1462" s="314"/>
      <c r="C1462" s="316"/>
      <c r="D1462" s="755"/>
      <c r="E1462" s="755"/>
      <c r="F1462" s="309" t="str">
        <f t="shared" si="22"/>
        <v/>
      </c>
    </row>
    <row r="1463" spans="1:6">
      <c r="A1463" s="514"/>
      <c r="B1463" s="314"/>
      <c r="C1463" s="316"/>
      <c r="D1463" s="755"/>
      <c r="E1463" s="755"/>
      <c r="F1463" s="309" t="str">
        <f t="shared" si="22"/>
        <v/>
      </c>
    </row>
    <row r="1464" spans="1:6">
      <c r="A1464" s="514"/>
      <c r="B1464" s="314"/>
      <c r="C1464" s="316"/>
      <c r="D1464" s="755"/>
      <c r="E1464" s="755"/>
      <c r="F1464" s="309" t="str">
        <f t="shared" si="22"/>
        <v/>
      </c>
    </row>
    <row r="1465" spans="1:6">
      <c r="A1465" s="514"/>
      <c r="B1465" s="314"/>
      <c r="C1465" s="316"/>
      <c r="D1465" s="755"/>
      <c r="E1465" s="755"/>
      <c r="F1465" s="309" t="str">
        <f t="shared" si="22"/>
        <v/>
      </c>
    </row>
    <row r="1466" spans="1:6">
      <c r="A1466" s="514"/>
      <c r="B1466" s="314"/>
      <c r="C1466" s="316"/>
      <c r="D1466" s="755"/>
      <c r="E1466" s="755"/>
      <c r="F1466" s="309" t="str">
        <f t="shared" si="22"/>
        <v/>
      </c>
    </row>
    <row r="1467" spans="1:6">
      <c r="A1467" s="514"/>
      <c r="B1467" s="314"/>
      <c r="C1467" s="316"/>
      <c r="D1467" s="755"/>
      <c r="E1467" s="755"/>
      <c r="F1467" s="309" t="str">
        <f t="shared" si="22"/>
        <v/>
      </c>
    </row>
    <row r="1468" spans="1:6">
      <c r="A1468" s="514"/>
      <c r="B1468" s="314"/>
      <c r="C1468" s="316"/>
      <c r="D1468" s="755"/>
      <c r="E1468" s="755"/>
      <c r="F1468" s="309" t="str">
        <f t="shared" si="22"/>
        <v/>
      </c>
    </row>
    <row r="1469" spans="1:6">
      <c r="A1469" s="514"/>
      <c r="B1469" s="314"/>
      <c r="C1469" s="316"/>
      <c r="D1469" s="755"/>
      <c r="E1469" s="755"/>
      <c r="F1469" s="309" t="str">
        <f t="shared" si="22"/>
        <v/>
      </c>
    </row>
    <row r="1470" spans="1:6">
      <c r="A1470" s="514"/>
      <c r="B1470" s="314"/>
      <c r="C1470" s="316"/>
      <c r="D1470" s="755"/>
      <c r="E1470" s="755"/>
      <c r="F1470" s="309" t="str">
        <f t="shared" si="22"/>
        <v/>
      </c>
    </row>
    <row r="1471" spans="1:6">
      <c r="A1471" s="514"/>
      <c r="B1471" s="314"/>
      <c r="C1471" s="316"/>
      <c r="D1471" s="755"/>
      <c r="E1471" s="755"/>
      <c r="F1471" s="309" t="str">
        <f t="shared" si="22"/>
        <v/>
      </c>
    </row>
    <row r="1472" spans="1:6">
      <c r="A1472" s="514"/>
      <c r="B1472" s="314"/>
      <c r="C1472" s="316"/>
      <c r="D1472" s="755"/>
      <c r="E1472" s="755"/>
      <c r="F1472" s="309" t="str">
        <f t="shared" si="22"/>
        <v/>
      </c>
    </row>
    <row r="1473" spans="1:6">
      <c r="A1473" s="514"/>
      <c r="B1473" s="314"/>
      <c r="C1473" s="316"/>
      <c r="D1473" s="755"/>
      <c r="E1473" s="755"/>
      <c r="F1473" s="309" t="str">
        <f t="shared" si="22"/>
        <v/>
      </c>
    </row>
    <row r="1474" spans="1:6">
      <c r="A1474" s="514"/>
      <c r="B1474" s="314"/>
      <c r="C1474" s="316"/>
      <c r="D1474" s="755"/>
      <c r="E1474" s="755"/>
      <c r="F1474" s="309" t="str">
        <f t="shared" si="22"/>
        <v/>
      </c>
    </row>
    <row r="1475" spans="1:6">
      <c r="A1475" s="514"/>
      <c r="B1475" s="314"/>
      <c r="C1475" s="316"/>
      <c r="D1475" s="755"/>
      <c r="E1475" s="755"/>
      <c r="F1475" s="309" t="str">
        <f t="shared" si="22"/>
        <v/>
      </c>
    </row>
    <row r="1476" spans="1:6">
      <c r="A1476" s="514"/>
      <c r="B1476" s="314"/>
      <c r="C1476" s="316"/>
      <c r="D1476" s="755"/>
      <c r="E1476" s="755"/>
      <c r="F1476" s="309" t="str">
        <f t="shared" si="22"/>
        <v/>
      </c>
    </row>
    <row r="1477" spans="1:6">
      <c r="A1477" s="514"/>
      <c r="B1477" s="314"/>
      <c r="C1477" s="316"/>
      <c r="D1477" s="755"/>
      <c r="E1477" s="755"/>
      <c r="F1477" s="309" t="str">
        <f t="shared" si="22"/>
        <v/>
      </c>
    </row>
    <row r="1478" spans="1:6">
      <c r="A1478" s="514"/>
      <c r="B1478" s="314"/>
      <c r="C1478" s="316"/>
      <c r="D1478" s="755"/>
      <c r="E1478" s="755"/>
      <c r="F1478" s="309" t="str">
        <f t="shared" si="22"/>
        <v/>
      </c>
    </row>
    <row r="1479" spans="1:6">
      <c r="A1479" s="514"/>
      <c r="B1479" s="314"/>
      <c r="C1479" s="316"/>
      <c r="D1479" s="755"/>
      <c r="E1479" s="755"/>
      <c r="F1479" s="309" t="str">
        <f t="shared" ref="F1479:F1542" si="23">IF($D1479&lt;&gt;"",MID($D1479,1,FIND(":",$D1479)-1),IF($E1479&lt;&gt;"",$E1479,"")) &amp; ""</f>
        <v/>
      </c>
    </row>
    <row r="1480" spans="1:6">
      <c r="A1480" s="514"/>
      <c r="B1480" s="314"/>
      <c r="C1480" s="316"/>
      <c r="D1480" s="755"/>
      <c r="E1480" s="755"/>
      <c r="F1480" s="309" t="str">
        <f t="shared" si="23"/>
        <v/>
      </c>
    </row>
    <row r="1481" spans="1:6">
      <c r="A1481" s="514"/>
      <c r="B1481" s="314"/>
      <c r="C1481" s="316"/>
      <c r="D1481" s="755"/>
      <c r="E1481" s="755"/>
      <c r="F1481" s="309" t="str">
        <f t="shared" si="23"/>
        <v/>
      </c>
    </row>
    <row r="1482" spans="1:6">
      <c r="A1482" s="514"/>
      <c r="B1482" s="314"/>
      <c r="C1482" s="316"/>
      <c r="D1482" s="755"/>
      <c r="E1482" s="755"/>
      <c r="F1482" s="309" t="str">
        <f t="shared" si="23"/>
        <v/>
      </c>
    </row>
    <row r="1483" spans="1:6">
      <c r="A1483" s="514"/>
      <c r="B1483" s="314"/>
      <c r="C1483" s="316"/>
      <c r="D1483" s="755"/>
      <c r="E1483" s="755"/>
      <c r="F1483" s="309" t="str">
        <f t="shared" si="23"/>
        <v/>
      </c>
    </row>
    <row r="1484" spans="1:6">
      <c r="A1484" s="514"/>
      <c r="B1484" s="314"/>
      <c r="C1484" s="316"/>
      <c r="D1484" s="755"/>
      <c r="E1484" s="755"/>
      <c r="F1484" s="309" t="str">
        <f t="shared" si="23"/>
        <v/>
      </c>
    </row>
    <row r="1485" spans="1:6">
      <c r="A1485" s="514"/>
      <c r="B1485" s="314"/>
      <c r="C1485" s="316"/>
      <c r="D1485" s="755"/>
      <c r="E1485" s="755"/>
      <c r="F1485" s="309" t="str">
        <f t="shared" si="23"/>
        <v/>
      </c>
    </row>
    <row r="1486" spans="1:6">
      <c r="A1486" s="514"/>
      <c r="B1486" s="314"/>
      <c r="C1486" s="316"/>
      <c r="D1486" s="755"/>
      <c r="E1486" s="755"/>
      <c r="F1486" s="309" t="str">
        <f t="shared" si="23"/>
        <v/>
      </c>
    </row>
    <row r="1487" spans="1:6">
      <c r="A1487" s="514"/>
      <c r="B1487" s="314"/>
      <c r="C1487" s="316"/>
      <c r="D1487" s="755"/>
      <c r="E1487" s="755"/>
      <c r="F1487" s="309" t="str">
        <f t="shared" si="23"/>
        <v/>
      </c>
    </row>
    <row r="1488" spans="1:6">
      <c r="A1488" s="514"/>
      <c r="B1488" s="314"/>
      <c r="C1488" s="316"/>
      <c r="D1488" s="755"/>
      <c r="E1488" s="755"/>
      <c r="F1488" s="309" t="str">
        <f t="shared" si="23"/>
        <v/>
      </c>
    </row>
    <row r="1489" spans="1:6">
      <c r="A1489" s="514"/>
      <c r="B1489" s="314"/>
      <c r="C1489" s="316"/>
      <c r="D1489" s="755"/>
      <c r="E1489" s="755"/>
      <c r="F1489" s="309" t="str">
        <f t="shared" si="23"/>
        <v/>
      </c>
    </row>
    <row r="1490" spans="1:6">
      <c r="A1490" s="514"/>
      <c r="B1490" s="314"/>
      <c r="C1490" s="316"/>
      <c r="D1490" s="755"/>
      <c r="E1490" s="755"/>
      <c r="F1490" s="309" t="str">
        <f t="shared" si="23"/>
        <v/>
      </c>
    </row>
    <row r="1491" spans="1:6">
      <c r="A1491" s="514"/>
      <c r="B1491" s="314"/>
      <c r="C1491" s="316"/>
      <c r="D1491" s="755"/>
      <c r="E1491" s="755"/>
      <c r="F1491" s="309" t="str">
        <f t="shared" si="23"/>
        <v/>
      </c>
    </row>
    <row r="1492" spans="1:6">
      <c r="A1492" s="514"/>
      <c r="B1492" s="314"/>
      <c r="C1492" s="316"/>
      <c r="D1492" s="755"/>
      <c r="E1492" s="755"/>
      <c r="F1492" s="309" t="str">
        <f t="shared" si="23"/>
        <v/>
      </c>
    </row>
    <row r="1493" spans="1:6">
      <c r="A1493" s="514"/>
      <c r="B1493" s="314"/>
      <c r="C1493" s="316"/>
      <c r="D1493" s="755"/>
      <c r="E1493" s="755"/>
      <c r="F1493" s="309" t="str">
        <f t="shared" si="23"/>
        <v/>
      </c>
    </row>
    <row r="1494" spans="1:6">
      <c r="A1494" s="514"/>
      <c r="B1494" s="314"/>
      <c r="C1494" s="316"/>
      <c r="D1494" s="755"/>
      <c r="E1494" s="755"/>
      <c r="F1494" s="309" t="str">
        <f t="shared" si="23"/>
        <v/>
      </c>
    </row>
    <row r="1495" spans="1:6">
      <c r="A1495" s="514"/>
      <c r="B1495" s="314"/>
      <c r="C1495" s="316"/>
      <c r="D1495" s="755"/>
      <c r="E1495" s="755"/>
      <c r="F1495" s="309" t="str">
        <f t="shared" si="23"/>
        <v/>
      </c>
    </row>
    <row r="1496" spans="1:6">
      <c r="A1496" s="514"/>
      <c r="B1496" s="314"/>
      <c r="C1496" s="316"/>
      <c r="D1496" s="755"/>
      <c r="E1496" s="755"/>
      <c r="F1496" s="309" t="str">
        <f t="shared" si="23"/>
        <v/>
      </c>
    </row>
    <row r="1497" spans="1:6">
      <c r="A1497" s="514"/>
      <c r="B1497" s="314"/>
      <c r="C1497" s="316"/>
      <c r="D1497" s="755"/>
      <c r="E1497" s="755"/>
      <c r="F1497" s="309" t="str">
        <f t="shared" si="23"/>
        <v/>
      </c>
    </row>
    <row r="1498" spans="1:6">
      <c r="A1498" s="514"/>
      <c r="B1498" s="314"/>
      <c r="C1498" s="316"/>
      <c r="D1498" s="755"/>
      <c r="E1498" s="755"/>
      <c r="F1498" s="309" t="str">
        <f t="shared" si="23"/>
        <v/>
      </c>
    </row>
    <row r="1499" spans="1:6">
      <c r="A1499" s="514"/>
      <c r="B1499" s="314"/>
      <c r="C1499" s="316"/>
      <c r="D1499" s="755"/>
      <c r="E1499" s="755"/>
      <c r="F1499" s="309" t="str">
        <f t="shared" si="23"/>
        <v/>
      </c>
    </row>
    <row r="1500" spans="1:6">
      <c r="A1500" s="514"/>
      <c r="B1500" s="314"/>
      <c r="C1500" s="316"/>
      <c r="D1500" s="755"/>
      <c r="E1500" s="755"/>
      <c r="F1500" s="309" t="str">
        <f t="shared" si="23"/>
        <v/>
      </c>
    </row>
    <row r="1501" spans="1:6">
      <c r="A1501" s="514"/>
      <c r="B1501" s="314"/>
      <c r="C1501" s="316"/>
      <c r="D1501" s="755"/>
      <c r="E1501" s="755"/>
      <c r="F1501" s="309" t="str">
        <f t="shared" si="23"/>
        <v/>
      </c>
    </row>
    <row r="1502" spans="1:6">
      <c r="A1502" s="514"/>
      <c r="B1502" s="314"/>
      <c r="C1502" s="316"/>
      <c r="D1502" s="755"/>
      <c r="E1502" s="755"/>
      <c r="F1502" s="309" t="str">
        <f t="shared" si="23"/>
        <v/>
      </c>
    </row>
    <row r="1503" spans="1:6">
      <c r="A1503" s="514"/>
      <c r="B1503" s="314"/>
      <c r="C1503" s="316"/>
      <c r="D1503" s="755"/>
      <c r="E1503" s="755"/>
      <c r="F1503" s="309" t="str">
        <f t="shared" si="23"/>
        <v/>
      </c>
    </row>
    <row r="1504" spans="1:6">
      <c r="A1504" s="514"/>
      <c r="B1504" s="314"/>
      <c r="C1504" s="316"/>
      <c r="D1504" s="755"/>
      <c r="E1504" s="755"/>
      <c r="F1504" s="309" t="str">
        <f t="shared" si="23"/>
        <v/>
      </c>
    </row>
    <row r="1505" spans="1:6">
      <c r="A1505" s="514"/>
      <c r="B1505" s="314"/>
      <c r="C1505" s="316"/>
      <c r="D1505" s="755"/>
      <c r="E1505" s="755"/>
      <c r="F1505" s="309" t="str">
        <f t="shared" si="23"/>
        <v/>
      </c>
    </row>
    <row r="1506" spans="1:6">
      <c r="A1506" s="514"/>
      <c r="B1506" s="314"/>
      <c r="C1506" s="316"/>
      <c r="D1506" s="755"/>
      <c r="E1506" s="755"/>
      <c r="F1506" s="309" t="str">
        <f t="shared" si="23"/>
        <v/>
      </c>
    </row>
    <row r="1507" spans="1:6">
      <c r="A1507" s="514"/>
      <c r="B1507" s="314"/>
      <c r="C1507" s="316"/>
      <c r="D1507" s="755"/>
      <c r="E1507" s="755"/>
      <c r="F1507" s="309" t="str">
        <f t="shared" si="23"/>
        <v/>
      </c>
    </row>
    <row r="1508" spans="1:6">
      <c r="A1508" s="514"/>
      <c r="B1508" s="314"/>
      <c r="C1508" s="316"/>
      <c r="D1508" s="755"/>
      <c r="E1508" s="755"/>
      <c r="F1508" s="309" t="str">
        <f t="shared" si="23"/>
        <v/>
      </c>
    </row>
    <row r="1509" spans="1:6">
      <c r="A1509" s="514"/>
      <c r="B1509" s="314"/>
      <c r="C1509" s="316"/>
      <c r="D1509" s="755"/>
      <c r="E1509" s="755"/>
      <c r="F1509" s="309" t="str">
        <f t="shared" si="23"/>
        <v/>
      </c>
    </row>
    <row r="1510" spans="1:6">
      <c r="A1510" s="514"/>
      <c r="B1510" s="314"/>
      <c r="C1510" s="316"/>
      <c r="D1510" s="755"/>
      <c r="E1510" s="755"/>
      <c r="F1510" s="309" t="str">
        <f t="shared" si="23"/>
        <v/>
      </c>
    </row>
    <row r="1511" spans="1:6">
      <c r="A1511" s="514"/>
      <c r="B1511" s="314"/>
      <c r="C1511" s="316"/>
      <c r="D1511" s="755"/>
      <c r="E1511" s="755"/>
      <c r="F1511" s="309" t="str">
        <f t="shared" si="23"/>
        <v/>
      </c>
    </row>
    <row r="1512" spans="1:6">
      <c r="A1512" s="514"/>
      <c r="B1512" s="314"/>
      <c r="C1512" s="316"/>
      <c r="D1512" s="755"/>
      <c r="E1512" s="755"/>
      <c r="F1512" s="309" t="str">
        <f t="shared" si="23"/>
        <v/>
      </c>
    </row>
    <row r="1513" spans="1:6">
      <c r="A1513" s="514"/>
      <c r="B1513" s="314"/>
      <c r="C1513" s="316"/>
      <c r="D1513" s="755"/>
      <c r="E1513" s="755"/>
      <c r="F1513" s="309" t="str">
        <f t="shared" si="23"/>
        <v/>
      </c>
    </row>
    <row r="1514" spans="1:6">
      <c r="A1514" s="514"/>
      <c r="B1514" s="314"/>
      <c r="C1514" s="316"/>
      <c r="D1514" s="755"/>
      <c r="E1514" s="755"/>
      <c r="F1514" s="309" t="str">
        <f t="shared" si="23"/>
        <v/>
      </c>
    </row>
    <row r="1515" spans="1:6">
      <c r="A1515" s="514"/>
      <c r="B1515" s="314"/>
      <c r="C1515" s="316"/>
      <c r="D1515" s="755"/>
      <c r="E1515" s="755"/>
      <c r="F1515" s="309" t="str">
        <f t="shared" si="23"/>
        <v/>
      </c>
    </row>
    <row r="1516" spans="1:6">
      <c r="A1516" s="514"/>
      <c r="B1516" s="314"/>
      <c r="C1516" s="316"/>
      <c r="D1516" s="755"/>
      <c r="E1516" s="755"/>
      <c r="F1516" s="309" t="str">
        <f t="shared" si="23"/>
        <v/>
      </c>
    </row>
    <row r="1517" spans="1:6">
      <c r="A1517" s="514"/>
      <c r="B1517" s="314"/>
      <c r="C1517" s="316"/>
      <c r="D1517" s="755"/>
      <c r="E1517" s="755"/>
      <c r="F1517" s="309" t="str">
        <f t="shared" si="23"/>
        <v/>
      </c>
    </row>
    <row r="1518" spans="1:6">
      <c r="A1518" s="514"/>
      <c r="B1518" s="314"/>
      <c r="C1518" s="316"/>
      <c r="D1518" s="755"/>
      <c r="E1518" s="755"/>
      <c r="F1518" s="309" t="str">
        <f t="shared" si="23"/>
        <v/>
      </c>
    </row>
    <row r="1519" spans="1:6">
      <c r="A1519" s="514"/>
      <c r="B1519" s="314"/>
      <c r="C1519" s="316"/>
      <c r="D1519" s="755"/>
      <c r="E1519" s="755"/>
      <c r="F1519" s="309" t="str">
        <f t="shared" si="23"/>
        <v/>
      </c>
    </row>
    <row r="1520" spans="1:6">
      <c r="A1520" s="514"/>
      <c r="B1520" s="314"/>
      <c r="C1520" s="316"/>
      <c r="D1520" s="755"/>
      <c r="E1520" s="755"/>
      <c r="F1520" s="309" t="str">
        <f t="shared" si="23"/>
        <v/>
      </c>
    </row>
    <row r="1521" spans="1:6">
      <c r="A1521" s="514"/>
      <c r="B1521" s="314"/>
      <c r="C1521" s="316"/>
      <c r="D1521" s="755"/>
      <c r="E1521" s="755"/>
      <c r="F1521" s="309" t="str">
        <f t="shared" si="23"/>
        <v/>
      </c>
    </row>
    <row r="1522" spans="1:6">
      <c r="A1522" s="514"/>
      <c r="B1522" s="314"/>
      <c r="C1522" s="316"/>
      <c r="D1522" s="755"/>
      <c r="E1522" s="755"/>
      <c r="F1522" s="309" t="str">
        <f t="shared" si="23"/>
        <v/>
      </c>
    </row>
    <row r="1523" spans="1:6">
      <c r="A1523" s="514"/>
      <c r="B1523" s="314"/>
      <c r="C1523" s="316"/>
      <c r="D1523" s="755"/>
      <c r="E1523" s="755"/>
      <c r="F1523" s="309" t="str">
        <f t="shared" si="23"/>
        <v/>
      </c>
    </row>
    <row r="1524" spans="1:6">
      <c r="A1524" s="514"/>
      <c r="B1524" s="314"/>
      <c r="C1524" s="316"/>
      <c r="D1524" s="755"/>
      <c r="E1524" s="755"/>
      <c r="F1524" s="309" t="str">
        <f t="shared" si="23"/>
        <v/>
      </c>
    </row>
    <row r="1525" spans="1:6">
      <c r="A1525" s="514"/>
      <c r="B1525" s="314"/>
      <c r="C1525" s="316"/>
      <c r="D1525" s="755"/>
      <c r="E1525" s="755"/>
      <c r="F1525" s="309" t="str">
        <f t="shared" si="23"/>
        <v/>
      </c>
    </row>
    <row r="1526" spans="1:6">
      <c r="A1526" s="514"/>
      <c r="B1526" s="314"/>
      <c r="C1526" s="316"/>
      <c r="D1526" s="755"/>
      <c r="E1526" s="755"/>
      <c r="F1526" s="309" t="str">
        <f t="shared" si="23"/>
        <v/>
      </c>
    </row>
    <row r="1527" spans="1:6">
      <c r="A1527" s="514"/>
      <c r="B1527" s="314"/>
      <c r="C1527" s="316"/>
      <c r="D1527" s="755"/>
      <c r="E1527" s="755"/>
      <c r="F1527" s="309" t="str">
        <f t="shared" si="23"/>
        <v/>
      </c>
    </row>
    <row r="1528" spans="1:6">
      <c r="A1528" s="514"/>
      <c r="B1528" s="314"/>
      <c r="C1528" s="316"/>
      <c r="D1528" s="755"/>
      <c r="E1528" s="755"/>
      <c r="F1528" s="309" t="str">
        <f t="shared" si="23"/>
        <v/>
      </c>
    </row>
    <row r="1529" spans="1:6">
      <c r="A1529" s="514"/>
      <c r="B1529" s="314"/>
      <c r="C1529" s="316"/>
      <c r="D1529" s="755"/>
      <c r="E1529" s="755"/>
      <c r="F1529" s="309" t="str">
        <f t="shared" si="23"/>
        <v/>
      </c>
    </row>
    <row r="1530" spans="1:6">
      <c r="A1530" s="514"/>
      <c r="B1530" s="314"/>
      <c r="C1530" s="316"/>
      <c r="D1530" s="755"/>
      <c r="E1530" s="755"/>
      <c r="F1530" s="309" t="str">
        <f t="shared" si="23"/>
        <v/>
      </c>
    </row>
    <row r="1531" spans="1:6">
      <c r="A1531" s="514"/>
      <c r="B1531" s="314"/>
      <c r="C1531" s="316"/>
      <c r="D1531" s="755"/>
      <c r="E1531" s="755"/>
      <c r="F1531" s="309" t="str">
        <f t="shared" si="23"/>
        <v/>
      </c>
    </row>
    <row r="1532" spans="1:6">
      <c r="A1532" s="514"/>
      <c r="B1532" s="314"/>
      <c r="C1532" s="316"/>
      <c r="D1532" s="755"/>
      <c r="E1532" s="755"/>
      <c r="F1532" s="309" t="str">
        <f t="shared" si="23"/>
        <v/>
      </c>
    </row>
    <row r="1533" spans="1:6">
      <c r="A1533" s="514"/>
      <c r="B1533" s="314"/>
      <c r="C1533" s="316"/>
      <c r="D1533" s="755"/>
      <c r="E1533" s="755"/>
      <c r="F1533" s="309" t="str">
        <f t="shared" si="23"/>
        <v/>
      </c>
    </row>
    <row r="1534" spans="1:6">
      <c r="A1534" s="514"/>
      <c r="B1534" s="314"/>
      <c r="C1534" s="316"/>
      <c r="D1534" s="755"/>
      <c r="E1534" s="755"/>
      <c r="F1534" s="309" t="str">
        <f t="shared" si="23"/>
        <v/>
      </c>
    </row>
    <row r="1535" spans="1:6">
      <c r="A1535" s="514"/>
      <c r="B1535" s="314"/>
      <c r="C1535" s="316"/>
      <c r="D1535" s="755"/>
      <c r="E1535" s="755"/>
      <c r="F1535" s="309" t="str">
        <f t="shared" si="23"/>
        <v/>
      </c>
    </row>
    <row r="1536" spans="1:6">
      <c r="A1536" s="514"/>
      <c r="B1536" s="314"/>
      <c r="C1536" s="316"/>
      <c r="D1536" s="755"/>
      <c r="E1536" s="755"/>
      <c r="F1536" s="309" t="str">
        <f t="shared" si="23"/>
        <v/>
      </c>
    </row>
    <row r="1537" spans="1:6">
      <c r="A1537" s="514"/>
      <c r="B1537" s="314"/>
      <c r="C1537" s="316"/>
      <c r="D1537" s="755"/>
      <c r="E1537" s="755"/>
      <c r="F1537" s="309" t="str">
        <f t="shared" si="23"/>
        <v/>
      </c>
    </row>
    <row r="1538" spans="1:6">
      <c r="A1538" s="514"/>
      <c r="B1538" s="314"/>
      <c r="C1538" s="316"/>
      <c r="D1538" s="755"/>
      <c r="E1538" s="755"/>
      <c r="F1538" s="309" t="str">
        <f t="shared" si="23"/>
        <v/>
      </c>
    </row>
    <row r="1539" spans="1:6">
      <c r="A1539" s="514"/>
      <c r="B1539" s="314"/>
      <c r="C1539" s="316"/>
      <c r="D1539" s="755"/>
      <c r="E1539" s="755"/>
      <c r="F1539" s="309" t="str">
        <f t="shared" si="23"/>
        <v/>
      </c>
    </row>
    <row r="1540" spans="1:6">
      <c r="A1540" s="514"/>
      <c r="B1540" s="314"/>
      <c r="C1540" s="316"/>
      <c r="D1540" s="755"/>
      <c r="E1540" s="755"/>
      <c r="F1540" s="309" t="str">
        <f t="shared" si="23"/>
        <v/>
      </c>
    </row>
    <row r="1541" spans="1:6">
      <c r="A1541" s="514"/>
      <c r="B1541" s="314"/>
      <c r="C1541" s="316"/>
      <c r="D1541" s="755"/>
      <c r="E1541" s="755"/>
      <c r="F1541" s="309" t="str">
        <f t="shared" si="23"/>
        <v/>
      </c>
    </row>
    <row r="1542" spans="1:6">
      <c r="A1542" s="514"/>
      <c r="B1542" s="314"/>
      <c r="C1542" s="316"/>
      <c r="D1542" s="755"/>
      <c r="E1542" s="755"/>
      <c r="F1542" s="309" t="str">
        <f t="shared" si="23"/>
        <v/>
      </c>
    </row>
    <row r="1543" spans="1:6">
      <c r="A1543" s="514"/>
      <c r="B1543" s="314"/>
      <c r="C1543" s="316"/>
      <c r="D1543" s="755"/>
      <c r="E1543" s="755"/>
      <c r="F1543" s="309" t="str">
        <f t="shared" ref="F1543:F1606" si="24">IF($D1543&lt;&gt;"",MID($D1543,1,FIND(":",$D1543)-1),IF($E1543&lt;&gt;"",$E1543,"")) &amp; ""</f>
        <v/>
      </c>
    </row>
    <row r="1544" spans="1:6">
      <c r="A1544" s="514"/>
      <c r="B1544" s="314"/>
      <c r="C1544" s="316"/>
      <c r="D1544" s="755"/>
      <c r="E1544" s="755"/>
      <c r="F1544" s="309" t="str">
        <f t="shared" si="24"/>
        <v/>
      </c>
    </row>
    <row r="1545" spans="1:6">
      <c r="A1545" s="514"/>
      <c r="B1545" s="314"/>
      <c r="C1545" s="316"/>
      <c r="D1545" s="755"/>
      <c r="E1545" s="755"/>
      <c r="F1545" s="309" t="str">
        <f t="shared" si="24"/>
        <v/>
      </c>
    </row>
    <row r="1546" spans="1:6">
      <c r="A1546" s="514"/>
      <c r="B1546" s="314"/>
      <c r="C1546" s="316"/>
      <c r="D1546" s="755"/>
      <c r="E1546" s="755"/>
      <c r="F1546" s="309" t="str">
        <f t="shared" si="24"/>
        <v/>
      </c>
    </row>
    <row r="1547" spans="1:6">
      <c r="A1547" s="514"/>
      <c r="B1547" s="314"/>
      <c r="C1547" s="316"/>
      <c r="D1547" s="755"/>
      <c r="E1547" s="755"/>
      <c r="F1547" s="309" t="str">
        <f t="shared" si="24"/>
        <v/>
      </c>
    </row>
    <row r="1548" spans="1:6">
      <c r="A1548" s="514"/>
      <c r="B1548" s="314"/>
      <c r="C1548" s="316"/>
      <c r="D1548" s="755"/>
      <c r="E1548" s="755"/>
      <c r="F1548" s="309" t="str">
        <f t="shared" si="24"/>
        <v/>
      </c>
    </row>
    <row r="1549" spans="1:6">
      <c r="A1549" s="514"/>
      <c r="B1549" s="314"/>
      <c r="C1549" s="316"/>
      <c r="D1549" s="755"/>
      <c r="E1549" s="755"/>
      <c r="F1549" s="309" t="str">
        <f t="shared" si="24"/>
        <v/>
      </c>
    </row>
    <row r="1550" spans="1:6">
      <c r="A1550" s="514"/>
      <c r="B1550" s="314"/>
      <c r="C1550" s="316"/>
      <c r="D1550" s="755"/>
      <c r="E1550" s="755"/>
      <c r="F1550" s="309" t="str">
        <f t="shared" si="24"/>
        <v/>
      </c>
    </row>
    <row r="1551" spans="1:6">
      <c r="A1551" s="514"/>
      <c r="B1551" s="314"/>
      <c r="C1551" s="316"/>
      <c r="D1551" s="755"/>
      <c r="E1551" s="755"/>
      <c r="F1551" s="309" t="str">
        <f t="shared" si="24"/>
        <v/>
      </c>
    </row>
    <row r="1552" spans="1:6">
      <c r="A1552" s="514"/>
      <c r="B1552" s="314"/>
      <c r="C1552" s="316"/>
      <c r="D1552" s="755"/>
      <c r="E1552" s="755"/>
      <c r="F1552" s="309" t="str">
        <f t="shared" si="24"/>
        <v/>
      </c>
    </row>
    <row r="1553" spans="1:6">
      <c r="A1553" s="514"/>
      <c r="B1553" s="314"/>
      <c r="C1553" s="316"/>
      <c r="D1553" s="755"/>
      <c r="E1553" s="755"/>
      <c r="F1553" s="309" t="str">
        <f t="shared" si="24"/>
        <v/>
      </c>
    </row>
    <row r="1554" spans="1:6">
      <c r="A1554" s="514"/>
      <c r="B1554" s="314"/>
      <c r="C1554" s="316"/>
      <c r="D1554" s="755"/>
      <c r="E1554" s="755"/>
      <c r="F1554" s="309" t="str">
        <f t="shared" si="24"/>
        <v/>
      </c>
    </row>
    <row r="1555" spans="1:6">
      <c r="A1555" s="514"/>
      <c r="B1555" s="314"/>
      <c r="C1555" s="316"/>
      <c r="D1555" s="755"/>
      <c r="E1555" s="755"/>
      <c r="F1555" s="309" t="str">
        <f t="shared" si="24"/>
        <v/>
      </c>
    </row>
    <row r="1556" spans="1:6">
      <c r="A1556" s="514"/>
      <c r="B1556" s="314"/>
      <c r="C1556" s="316"/>
      <c r="D1556" s="755"/>
      <c r="E1556" s="755"/>
      <c r="F1556" s="309" t="str">
        <f t="shared" si="24"/>
        <v/>
      </c>
    </row>
    <row r="1557" spans="1:6">
      <c r="A1557" s="514"/>
      <c r="B1557" s="314"/>
      <c r="C1557" s="316"/>
      <c r="D1557" s="755"/>
      <c r="E1557" s="755"/>
      <c r="F1557" s="309" t="str">
        <f t="shared" si="24"/>
        <v/>
      </c>
    </row>
    <row r="1558" spans="1:6">
      <c r="A1558" s="514"/>
      <c r="B1558" s="314"/>
      <c r="C1558" s="316"/>
      <c r="D1558" s="755"/>
      <c r="E1558" s="755"/>
      <c r="F1558" s="309" t="str">
        <f t="shared" si="24"/>
        <v/>
      </c>
    </row>
    <row r="1559" spans="1:6">
      <c r="A1559" s="514"/>
      <c r="B1559" s="314"/>
      <c r="C1559" s="316"/>
      <c r="D1559" s="755"/>
      <c r="E1559" s="755"/>
      <c r="F1559" s="309" t="str">
        <f t="shared" si="24"/>
        <v/>
      </c>
    </row>
    <row r="1560" spans="1:6">
      <c r="A1560" s="514"/>
      <c r="B1560" s="314"/>
      <c r="C1560" s="316"/>
      <c r="D1560" s="755"/>
      <c r="E1560" s="755"/>
      <c r="F1560" s="309" t="str">
        <f t="shared" si="24"/>
        <v/>
      </c>
    </row>
    <row r="1561" spans="1:6">
      <c r="A1561" s="514"/>
      <c r="B1561" s="314"/>
      <c r="C1561" s="316"/>
      <c r="D1561" s="755"/>
      <c r="E1561" s="755"/>
      <c r="F1561" s="309" t="str">
        <f t="shared" si="24"/>
        <v/>
      </c>
    </row>
    <row r="1562" spans="1:6">
      <c r="A1562" s="514"/>
      <c r="B1562" s="314"/>
      <c r="C1562" s="316"/>
      <c r="D1562" s="755"/>
      <c r="E1562" s="755"/>
      <c r="F1562" s="309" t="str">
        <f t="shared" si="24"/>
        <v/>
      </c>
    </row>
    <row r="1563" spans="1:6">
      <c r="A1563" s="514"/>
      <c r="B1563" s="314"/>
      <c r="C1563" s="316"/>
      <c r="D1563" s="755"/>
      <c r="E1563" s="755"/>
      <c r="F1563" s="309" t="str">
        <f t="shared" si="24"/>
        <v/>
      </c>
    </row>
    <row r="1564" spans="1:6">
      <c r="A1564" s="514"/>
      <c r="B1564" s="314"/>
      <c r="C1564" s="316"/>
      <c r="D1564" s="755"/>
      <c r="E1564" s="755"/>
      <c r="F1564" s="309" t="str">
        <f t="shared" si="24"/>
        <v/>
      </c>
    </row>
    <row r="1565" spans="1:6">
      <c r="A1565" s="514"/>
      <c r="B1565" s="314"/>
      <c r="C1565" s="316"/>
      <c r="D1565" s="755"/>
      <c r="E1565" s="755"/>
      <c r="F1565" s="309" t="str">
        <f t="shared" si="24"/>
        <v/>
      </c>
    </row>
    <row r="1566" spans="1:6">
      <c r="A1566" s="514"/>
      <c r="B1566" s="314"/>
      <c r="C1566" s="316"/>
      <c r="D1566" s="755"/>
      <c r="E1566" s="755"/>
      <c r="F1566" s="309" t="str">
        <f t="shared" si="24"/>
        <v/>
      </c>
    </row>
    <row r="1567" spans="1:6">
      <c r="A1567" s="514"/>
      <c r="B1567" s="314"/>
      <c r="C1567" s="316"/>
      <c r="D1567" s="755"/>
      <c r="E1567" s="755"/>
      <c r="F1567" s="309" t="str">
        <f t="shared" si="24"/>
        <v/>
      </c>
    </row>
    <row r="1568" spans="1:6">
      <c r="A1568" s="514"/>
      <c r="B1568" s="314"/>
      <c r="C1568" s="316"/>
      <c r="D1568" s="755"/>
      <c r="E1568" s="755"/>
      <c r="F1568" s="309" t="str">
        <f t="shared" si="24"/>
        <v/>
      </c>
    </row>
    <row r="1569" spans="1:6">
      <c r="A1569" s="514"/>
      <c r="B1569" s="314"/>
      <c r="C1569" s="316"/>
      <c r="D1569" s="755"/>
      <c r="E1569" s="755"/>
      <c r="F1569" s="309" t="str">
        <f t="shared" si="24"/>
        <v/>
      </c>
    </row>
    <row r="1570" spans="1:6">
      <c r="A1570" s="514"/>
      <c r="B1570" s="314"/>
      <c r="C1570" s="316"/>
      <c r="D1570" s="755"/>
      <c r="E1570" s="755"/>
      <c r="F1570" s="309" t="str">
        <f t="shared" si="24"/>
        <v/>
      </c>
    </row>
    <row r="1571" spans="1:6">
      <c r="A1571" s="514"/>
      <c r="B1571" s="314"/>
      <c r="C1571" s="316"/>
      <c r="D1571" s="755"/>
      <c r="E1571" s="755"/>
      <c r="F1571" s="309" t="str">
        <f t="shared" si="24"/>
        <v/>
      </c>
    </row>
    <row r="1572" spans="1:6">
      <c r="A1572" s="514"/>
      <c r="B1572" s="314"/>
      <c r="C1572" s="316"/>
      <c r="D1572" s="755"/>
      <c r="E1572" s="755"/>
      <c r="F1572" s="309" t="str">
        <f t="shared" si="24"/>
        <v/>
      </c>
    </row>
    <row r="1573" spans="1:6">
      <c r="A1573" s="514"/>
      <c r="B1573" s="314"/>
      <c r="C1573" s="316"/>
      <c r="D1573" s="755"/>
      <c r="E1573" s="755"/>
      <c r="F1573" s="309" t="str">
        <f t="shared" si="24"/>
        <v/>
      </c>
    </row>
    <row r="1574" spans="1:6">
      <c r="A1574" s="514"/>
      <c r="B1574" s="314"/>
      <c r="C1574" s="316"/>
      <c r="D1574" s="755"/>
      <c r="E1574" s="755"/>
      <c r="F1574" s="309" t="str">
        <f t="shared" si="24"/>
        <v/>
      </c>
    </row>
    <row r="1575" spans="1:6">
      <c r="A1575" s="514"/>
      <c r="B1575" s="314"/>
      <c r="C1575" s="316"/>
      <c r="D1575" s="755"/>
      <c r="E1575" s="755"/>
      <c r="F1575" s="309" t="str">
        <f t="shared" si="24"/>
        <v/>
      </c>
    </row>
    <row r="1576" spans="1:6">
      <c r="A1576" s="514"/>
      <c r="B1576" s="314"/>
      <c r="C1576" s="316"/>
      <c r="D1576" s="755"/>
      <c r="E1576" s="755"/>
      <c r="F1576" s="309" t="str">
        <f t="shared" si="24"/>
        <v/>
      </c>
    </row>
    <row r="1577" spans="1:6">
      <c r="A1577" s="514"/>
      <c r="B1577" s="314"/>
      <c r="C1577" s="316"/>
      <c r="D1577" s="755"/>
      <c r="E1577" s="755"/>
      <c r="F1577" s="309" t="str">
        <f t="shared" si="24"/>
        <v/>
      </c>
    </row>
    <row r="1578" spans="1:6">
      <c r="A1578" s="514"/>
      <c r="B1578" s="314"/>
      <c r="C1578" s="316"/>
      <c r="D1578" s="755"/>
      <c r="E1578" s="755"/>
      <c r="F1578" s="309" t="str">
        <f t="shared" si="24"/>
        <v/>
      </c>
    </row>
    <row r="1579" spans="1:6">
      <c r="A1579" s="514"/>
      <c r="B1579" s="314"/>
      <c r="C1579" s="316"/>
      <c r="D1579" s="755"/>
      <c r="E1579" s="755"/>
      <c r="F1579" s="309" t="str">
        <f t="shared" si="24"/>
        <v/>
      </c>
    </row>
    <row r="1580" spans="1:6">
      <c r="A1580" s="514"/>
      <c r="B1580" s="314"/>
      <c r="C1580" s="316"/>
      <c r="D1580" s="755"/>
      <c r="E1580" s="755"/>
      <c r="F1580" s="309" t="str">
        <f t="shared" si="24"/>
        <v/>
      </c>
    </row>
    <row r="1581" spans="1:6">
      <c r="A1581" s="514"/>
      <c r="B1581" s="314"/>
      <c r="C1581" s="316"/>
      <c r="D1581" s="755"/>
      <c r="E1581" s="755"/>
      <c r="F1581" s="309" t="str">
        <f t="shared" si="24"/>
        <v/>
      </c>
    </row>
    <row r="1582" spans="1:6">
      <c r="A1582" s="514"/>
      <c r="B1582" s="314"/>
      <c r="C1582" s="316"/>
      <c r="D1582" s="755"/>
      <c r="E1582" s="755"/>
      <c r="F1582" s="309" t="str">
        <f t="shared" si="24"/>
        <v/>
      </c>
    </row>
    <row r="1583" spans="1:6">
      <c r="A1583" s="514"/>
      <c r="B1583" s="314"/>
      <c r="C1583" s="316"/>
      <c r="D1583" s="755"/>
      <c r="E1583" s="755"/>
      <c r="F1583" s="309" t="str">
        <f t="shared" si="24"/>
        <v/>
      </c>
    </row>
    <row r="1584" spans="1:6">
      <c r="A1584" s="514"/>
      <c r="B1584" s="314"/>
      <c r="C1584" s="316"/>
      <c r="D1584" s="755"/>
      <c r="E1584" s="755"/>
      <c r="F1584" s="309" t="str">
        <f t="shared" si="24"/>
        <v/>
      </c>
    </row>
    <row r="1585" spans="1:6">
      <c r="A1585" s="514"/>
      <c r="B1585" s="314"/>
      <c r="C1585" s="316"/>
      <c r="D1585" s="755"/>
      <c r="E1585" s="755"/>
      <c r="F1585" s="309" t="str">
        <f t="shared" si="24"/>
        <v/>
      </c>
    </row>
    <row r="1586" spans="1:6">
      <c r="A1586" s="514"/>
      <c r="B1586" s="314"/>
      <c r="C1586" s="316"/>
      <c r="D1586" s="755"/>
      <c r="E1586" s="755"/>
      <c r="F1586" s="309" t="str">
        <f t="shared" si="24"/>
        <v/>
      </c>
    </row>
    <row r="1587" spans="1:6">
      <c r="A1587" s="514"/>
      <c r="B1587" s="314"/>
      <c r="C1587" s="316"/>
      <c r="D1587" s="755"/>
      <c r="E1587" s="755"/>
      <c r="F1587" s="309" t="str">
        <f t="shared" si="24"/>
        <v/>
      </c>
    </row>
    <row r="1588" spans="1:6">
      <c r="A1588" s="514"/>
      <c r="B1588" s="314"/>
      <c r="C1588" s="316"/>
      <c r="D1588" s="755"/>
      <c r="E1588" s="755"/>
      <c r="F1588" s="309" t="str">
        <f t="shared" si="24"/>
        <v/>
      </c>
    </row>
    <row r="1589" spans="1:6">
      <c r="A1589" s="514"/>
      <c r="B1589" s="314"/>
      <c r="C1589" s="316"/>
      <c r="D1589" s="755"/>
      <c r="E1589" s="755"/>
      <c r="F1589" s="309" t="str">
        <f t="shared" si="24"/>
        <v/>
      </c>
    </row>
    <row r="1590" spans="1:6">
      <c r="A1590" s="514"/>
      <c r="B1590" s="314"/>
      <c r="C1590" s="316"/>
      <c r="D1590" s="755"/>
      <c r="E1590" s="755"/>
      <c r="F1590" s="309" t="str">
        <f t="shared" si="24"/>
        <v/>
      </c>
    </row>
    <row r="1591" spans="1:6">
      <c r="A1591" s="514"/>
      <c r="B1591" s="314"/>
      <c r="C1591" s="316"/>
      <c r="D1591" s="755"/>
      <c r="E1591" s="755"/>
      <c r="F1591" s="309" t="str">
        <f t="shared" si="24"/>
        <v/>
      </c>
    </row>
    <row r="1592" spans="1:6">
      <c r="A1592" s="514"/>
      <c r="B1592" s="314"/>
      <c r="C1592" s="316"/>
      <c r="D1592" s="755"/>
      <c r="E1592" s="755"/>
      <c r="F1592" s="309" t="str">
        <f t="shared" si="24"/>
        <v/>
      </c>
    </row>
    <row r="1593" spans="1:6">
      <c r="A1593" s="514"/>
      <c r="B1593" s="314"/>
      <c r="C1593" s="316"/>
      <c r="D1593" s="755"/>
      <c r="E1593" s="755"/>
      <c r="F1593" s="309" t="str">
        <f t="shared" si="24"/>
        <v/>
      </c>
    </row>
    <row r="1594" spans="1:6">
      <c r="A1594" s="514"/>
      <c r="B1594" s="314"/>
      <c r="C1594" s="316"/>
      <c r="D1594" s="755"/>
      <c r="E1594" s="755"/>
      <c r="F1594" s="309" t="str">
        <f t="shared" si="24"/>
        <v/>
      </c>
    </row>
    <row r="1595" spans="1:6">
      <c r="A1595" s="514"/>
      <c r="B1595" s="314"/>
      <c r="C1595" s="316"/>
      <c r="D1595" s="755"/>
      <c r="E1595" s="755"/>
      <c r="F1595" s="309" t="str">
        <f t="shared" si="24"/>
        <v/>
      </c>
    </row>
    <row r="1596" spans="1:6">
      <c r="A1596" s="514"/>
      <c r="B1596" s="314"/>
      <c r="C1596" s="316"/>
      <c r="D1596" s="755"/>
      <c r="E1596" s="755"/>
      <c r="F1596" s="309" t="str">
        <f t="shared" si="24"/>
        <v/>
      </c>
    </row>
    <row r="1597" spans="1:6">
      <c r="A1597" s="514"/>
      <c r="B1597" s="314"/>
      <c r="C1597" s="316"/>
      <c r="D1597" s="755"/>
      <c r="E1597" s="755"/>
      <c r="F1597" s="309" t="str">
        <f t="shared" si="24"/>
        <v/>
      </c>
    </row>
    <row r="1598" spans="1:6">
      <c r="A1598" s="514"/>
      <c r="B1598" s="314"/>
      <c r="C1598" s="316"/>
      <c r="D1598" s="755"/>
      <c r="E1598" s="755"/>
      <c r="F1598" s="309" t="str">
        <f t="shared" si="24"/>
        <v/>
      </c>
    </row>
    <row r="1599" spans="1:6">
      <c r="A1599" s="514"/>
      <c r="B1599" s="314"/>
      <c r="C1599" s="316"/>
      <c r="D1599" s="755"/>
      <c r="E1599" s="755"/>
      <c r="F1599" s="309" t="str">
        <f t="shared" si="24"/>
        <v/>
      </c>
    </row>
    <row r="1600" spans="1:6">
      <c r="A1600" s="514"/>
      <c r="B1600" s="314"/>
      <c r="C1600" s="316"/>
      <c r="D1600" s="755"/>
      <c r="E1600" s="755"/>
      <c r="F1600" s="309" t="str">
        <f t="shared" si="24"/>
        <v/>
      </c>
    </row>
    <row r="1601" spans="1:6">
      <c r="A1601" s="514"/>
      <c r="B1601" s="314"/>
      <c r="C1601" s="316"/>
      <c r="D1601" s="755"/>
      <c r="E1601" s="755"/>
      <c r="F1601" s="309" t="str">
        <f t="shared" si="24"/>
        <v/>
      </c>
    </row>
    <row r="1602" spans="1:6">
      <c r="A1602" s="514"/>
      <c r="B1602" s="314"/>
      <c r="C1602" s="316"/>
      <c r="D1602" s="755"/>
      <c r="E1602" s="755"/>
      <c r="F1602" s="309" t="str">
        <f t="shared" si="24"/>
        <v/>
      </c>
    </row>
    <row r="1603" spans="1:6">
      <c r="A1603" s="514"/>
      <c r="B1603" s="314"/>
      <c r="C1603" s="316"/>
      <c r="D1603" s="755"/>
      <c r="E1603" s="755"/>
      <c r="F1603" s="309" t="str">
        <f t="shared" si="24"/>
        <v/>
      </c>
    </row>
    <row r="1604" spans="1:6">
      <c r="A1604" s="514"/>
      <c r="B1604" s="314"/>
      <c r="C1604" s="316"/>
      <c r="D1604" s="755"/>
      <c r="E1604" s="755"/>
      <c r="F1604" s="309" t="str">
        <f t="shared" si="24"/>
        <v/>
      </c>
    </row>
    <row r="1605" spans="1:6">
      <c r="A1605" s="514"/>
      <c r="B1605" s="314"/>
      <c r="C1605" s="316"/>
      <c r="D1605" s="755"/>
      <c r="E1605" s="755"/>
      <c r="F1605" s="309" t="str">
        <f t="shared" si="24"/>
        <v/>
      </c>
    </row>
    <row r="1606" spans="1:6">
      <c r="A1606" s="514"/>
      <c r="B1606" s="314"/>
      <c r="C1606" s="316"/>
      <c r="D1606" s="755"/>
      <c r="E1606" s="755"/>
      <c r="F1606" s="309" t="str">
        <f t="shared" si="24"/>
        <v/>
      </c>
    </row>
    <row r="1607" spans="1:6">
      <c r="A1607" s="514"/>
      <c r="B1607" s="314"/>
      <c r="C1607" s="316"/>
      <c r="D1607" s="755"/>
      <c r="E1607" s="755"/>
      <c r="F1607" s="309" t="str">
        <f t="shared" ref="F1607:F1670" si="25">IF($D1607&lt;&gt;"",MID($D1607,1,FIND(":",$D1607)-1),IF($E1607&lt;&gt;"",$E1607,"")) &amp; ""</f>
        <v/>
      </c>
    </row>
    <row r="1608" spans="1:6">
      <c r="A1608" s="514"/>
      <c r="B1608" s="314"/>
      <c r="C1608" s="316"/>
      <c r="D1608" s="755"/>
      <c r="E1608" s="755"/>
      <c r="F1608" s="309" t="str">
        <f t="shared" si="25"/>
        <v/>
      </c>
    </row>
    <row r="1609" spans="1:6">
      <c r="A1609" s="514"/>
      <c r="B1609" s="314"/>
      <c r="C1609" s="316"/>
      <c r="D1609" s="755"/>
      <c r="E1609" s="755"/>
      <c r="F1609" s="309" t="str">
        <f t="shared" si="25"/>
        <v/>
      </c>
    </row>
    <row r="1610" spans="1:6">
      <c r="A1610" s="514"/>
      <c r="B1610" s="314"/>
      <c r="C1610" s="316"/>
      <c r="D1610" s="755"/>
      <c r="E1610" s="755"/>
      <c r="F1610" s="309" t="str">
        <f t="shared" si="25"/>
        <v/>
      </c>
    </row>
    <row r="1611" spans="1:6">
      <c r="A1611" s="514"/>
      <c r="B1611" s="314"/>
      <c r="C1611" s="316"/>
      <c r="D1611" s="755"/>
      <c r="E1611" s="755"/>
      <c r="F1611" s="309" t="str">
        <f t="shared" si="25"/>
        <v/>
      </c>
    </row>
    <row r="1612" spans="1:6">
      <c r="A1612" s="514"/>
      <c r="B1612" s="314"/>
      <c r="C1612" s="316"/>
      <c r="D1612" s="755"/>
      <c r="E1612" s="755"/>
      <c r="F1612" s="309" t="str">
        <f t="shared" si="25"/>
        <v/>
      </c>
    </row>
    <row r="1613" spans="1:6">
      <c r="A1613" s="514"/>
      <c r="B1613" s="314"/>
      <c r="C1613" s="316"/>
      <c r="D1613" s="755"/>
      <c r="E1613" s="755"/>
      <c r="F1613" s="309" t="str">
        <f t="shared" si="25"/>
        <v/>
      </c>
    </row>
    <row r="1614" spans="1:6">
      <c r="A1614" s="514"/>
      <c r="B1614" s="314"/>
      <c r="C1614" s="316"/>
      <c r="D1614" s="755"/>
      <c r="E1614" s="755"/>
      <c r="F1614" s="309" t="str">
        <f t="shared" si="25"/>
        <v/>
      </c>
    </row>
    <row r="1615" spans="1:6">
      <c r="A1615" s="514"/>
      <c r="B1615" s="314"/>
      <c r="C1615" s="316"/>
      <c r="D1615" s="755"/>
      <c r="E1615" s="755"/>
      <c r="F1615" s="309" t="str">
        <f t="shared" si="25"/>
        <v/>
      </c>
    </row>
    <row r="1616" spans="1:6">
      <c r="A1616" s="514"/>
      <c r="B1616" s="314"/>
      <c r="C1616" s="316"/>
      <c r="D1616" s="755"/>
      <c r="E1616" s="755"/>
      <c r="F1616" s="309" t="str">
        <f t="shared" si="25"/>
        <v/>
      </c>
    </row>
    <row r="1617" spans="1:6">
      <c r="A1617" s="514"/>
      <c r="B1617" s="314"/>
      <c r="C1617" s="316"/>
      <c r="D1617" s="755"/>
      <c r="E1617" s="755"/>
      <c r="F1617" s="309" t="str">
        <f t="shared" si="25"/>
        <v/>
      </c>
    </row>
    <row r="1618" spans="1:6">
      <c r="A1618" s="514"/>
      <c r="B1618" s="314"/>
      <c r="C1618" s="316"/>
      <c r="D1618" s="755"/>
      <c r="E1618" s="755"/>
      <c r="F1618" s="309" t="str">
        <f t="shared" si="25"/>
        <v/>
      </c>
    </row>
    <row r="1619" spans="1:6">
      <c r="A1619" s="514"/>
      <c r="B1619" s="314"/>
      <c r="C1619" s="316"/>
      <c r="D1619" s="755"/>
      <c r="E1619" s="755"/>
      <c r="F1619" s="309" t="str">
        <f t="shared" si="25"/>
        <v/>
      </c>
    </row>
    <row r="1620" spans="1:6">
      <c r="A1620" s="514"/>
      <c r="B1620" s="314"/>
      <c r="C1620" s="316"/>
      <c r="D1620" s="755"/>
      <c r="E1620" s="755"/>
      <c r="F1620" s="309" t="str">
        <f t="shared" si="25"/>
        <v/>
      </c>
    </row>
    <row r="1621" spans="1:6">
      <c r="A1621" s="514"/>
      <c r="B1621" s="314"/>
      <c r="C1621" s="316"/>
      <c r="D1621" s="755"/>
      <c r="E1621" s="755"/>
      <c r="F1621" s="309" t="str">
        <f t="shared" si="25"/>
        <v/>
      </c>
    </row>
    <row r="1622" spans="1:6">
      <c r="A1622" s="514"/>
      <c r="B1622" s="314"/>
      <c r="C1622" s="316"/>
      <c r="D1622" s="755"/>
      <c r="E1622" s="755"/>
      <c r="F1622" s="309" t="str">
        <f t="shared" si="25"/>
        <v/>
      </c>
    </row>
    <row r="1623" spans="1:6">
      <c r="A1623" s="514"/>
      <c r="B1623" s="314"/>
      <c r="C1623" s="316"/>
      <c r="D1623" s="755"/>
      <c r="E1623" s="755"/>
      <c r="F1623" s="309" t="str">
        <f t="shared" si="25"/>
        <v/>
      </c>
    </row>
    <row r="1624" spans="1:6">
      <c r="A1624" s="514"/>
      <c r="B1624" s="314"/>
      <c r="C1624" s="316"/>
      <c r="D1624" s="755"/>
      <c r="E1624" s="755"/>
      <c r="F1624" s="309" t="str">
        <f t="shared" si="25"/>
        <v/>
      </c>
    </row>
    <row r="1625" spans="1:6">
      <c r="A1625" s="514"/>
      <c r="B1625" s="314"/>
      <c r="C1625" s="316"/>
      <c r="D1625" s="755"/>
      <c r="E1625" s="755"/>
      <c r="F1625" s="309" t="str">
        <f t="shared" si="25"/>
        <v/>
      </c>
    </row>
    <row r="1626" spans="1:6">
      <c r="A1626" s="514"/>
      <c r="B1626" s="314"/>
      <c r="C1626" s="316"/>
      <c r="D1626" s="755"/>
      <c r="E1626" s="755"/>
      <c r="F1626" s="309" t="str">
        <f t="shared" si="25"/>
        <v/>
      </c>
    </row>
    <row r="1627" spans="1:6">
      <c r="A1627" s="514"/>
      <c r="B1627" s="314"/>
      <c r="C1627" s="316"/>
      <c r="D1627" s="755"/>
      <c r="E1627" s="755"/>
      <c r="F1627" s="309" t="str">
        <f t="shared" si="25"/>
        <v/>
      </c>
    </row>
    <row r="1628" spans="1:6">
      <c r="A1628" s="514"/>
      <c r="B1628" s="314"/>
      <c r="C1628" s="316"/>
      <c r="D1628" s="755"/>
      <c r="E1628" s="755"/>
      <c r="F1628" s="309" t="str">
        <f t="shared" si="25"/>
        <v/>
      </c>
    </row>
    <row r="1629" spans="1:6">
      <c r="A1629" s="514"/>
      <c r="B1629" s="314"/>
      <c r="C1629" s="316"/>
      <c r="D1629" s="755"/>
      <c r="E1629" s="755"/>
      <c r="F1629" s="309" t="str">
        <f t="shared" si="25"/>
        <v/>
      </c>
    </row>
    <row r="1630" spans="1:6">
      <c r="A1630" s="514"/>
      <c r="B1630" s="314"/>
      <c r="C1630" s="316"/>
      <c r="D1630" s="755"/>
      <c r="E1630" s="755"/>
      <c r="F1630" s="309" t="str">
        <f t="shared" si="25"/>
        <v/>
      </c>
    </row>
    <row r="1631" spans="1:6">
      <c r="A1631" s="514"/>
      <c r="B1631" s="314"/>
      <c r="C1631" s="316"/>
      <c r="D1631" s="755"/>
      <c r="E1631" s="755"/>
      <c r="F1631" s="309" t="str">
        <f t="shared" si="25"/>
        <v/>
      </c>
    </row>
    <row r="1632" spans="1:6">
      <c r="A1632" s="514"/>
      <c r="B1632" s="314"/>
      <c r="C1632" s="316"/>
      <c r="D1632" s="755"/>
      <c r="E1632" s="755"/>
      <c r="F1632" s="309" t="str">
        <f t="shared" si="25"/>
        <v/>
      </c>
    </row>
    <row r="1633" spans="1:6">
      <c r="A1633" s="514"/>
      <c r="B1633" s="314"/>
      <c r="C1633" s="316"/>
      <c r="D1633" s="755"/>
      <c r="E1633" s="755"/>
      <c r="F1633" s="309" t="str">
        <f t="shared" si="25"/>
        <v/>
      </c>
    </row>
    <row r="1634" spans="1:6">
      <c r="A1634" s="514"/>
      <c r="B1634" s="314"/>
      <c r="C1634" s="316"/>
      <c r="D1634" s="755"/>
      <c r="E1634" s="755"/>
      <c r="F1634" s="309" t="str">
        <f t="shared" si="25"/>
        <v/>
      </c>
    </row>
    <row r="1635" spans="1:6">
      <c r="A1635" s="514"/>
      <c r="B1635" s="314"/>
      <c r="C1635" s="316"/>
      <c r="D1635" s="755"/>
      <c r="E1635" s="755"/>
      <c r="F1635" s="309" t="str">
        <f t="shared" si="25"/>
        <v/>
      </c>
    </row>
    <row r="1636" spans="1:6">
      <c r="A1636" s="514"/>
      <c r="B1636" s="314"/>
      <c r="C1636" s="316"/>
      <c r="D1636" s="755"/>
      <c r="E1636" s="755"/>
      <c r="F1636" s="309" t="str">
        <f t="shared" si="25"/>
        <v/>
      </c>
    </row>
    <row r="1637" spans="1:6">
      <c r="A1637" s="514"/>
      <c r="B1637" s="314"/>
      <c r="C1637" s="316"/>
      <c r="D1637" s="755"/>
      <c r="E1637" s="755"/>
      <c r="F1637" s="309" t="str">
        <f t="shared" si="25"/>
        <v/>
      </c>
    </row>
    <row r="1638" spans="1:6">
      <c r="A1638" s="514"/>
      <c r="B1638" s="314"/>
      <c r="C1638" s="316"/>
      <c r="D1638" s="755"/>
      <c r="E1638" s="755"/>
      <c r="F1638" s="309" t="str">
        <f t="shared" si="25"/>
        <v/>
      </c>
    </row>
    <row r="1639" spans="1:6">
      <c r="A1639" s="514"/>
      <c r="B1639" s="314"/>
      <c r="C1639" s="316"/>
      <c r="D1639" s="755"/>
      <c r="E1639" s="755"/>
      <c r="F1639" s="309" t="str">
        <f t="shared" si="25"/>
        <v/>
      </c>
    </row>
    <row r="1640" spans="1:6">
      <c r="A1640" s="514"/>
      <c r="B1640" s="314"/>
      <c r="C1640" s="316"/>
      <c r="D1640" s="755"/>
      <c r="E1640" s="755"/>
      <c r="F1640" s="309" t="str">
        <f t="shared" si="25"/>
        <v/>
      </c>
    </row>
    <row r="1641" spans="1:6">
      <c r="A1641" s="514"/>
      <c r="B1641" s="314"/>
      <c r="C1641" s="316"/>
      <c r="D1641" s="755"/>
      <c r="E1641" s="755"/>
      <c r="F1641" s="309" t="str">
        <f t="shared" si="25"/>
        <v/>
      </c>
    </row>
    <row r="1642" spans="1:6">
      <c r="A1642" s="514"/>
      <c r="B1642" s="314"/>
      <c r="C1642" s="316"/>
      <c r="D1642" s="755"/>
      <c r="E1642" s="755"/>
      <c r="F1642" s="309" t="str">
        <f t="shared" si="25"/>
        <v/>
      </c>
    </row>
    <row r="1643" spans="1:6">
      <c r="A1643" s="514"/>
      <c r="B1643" s="314"/>
      <c r="C1643" s="316"/>
      <c r="D1643" s="755"/>
      <c r="E1643" s="755"/>
      <c r="F1643" s="309" t="str">
        <f t="shared" si="25"/>
        <v/>
      </c>
    </row>
    <row r="1644" spans="1:6">
      <c r="A1644" s="514"/>
      <c r="B1644" s="314"/>
      <c r="C1644" s="316"/>
      <c r="D1644" s="755"/>
      <c r="E1644" s="755"/>
      <c r="F1644" s="309" t="str">
        <f t="shared" si="25"/>
        <v/>
      </c>
    </row>
    <row r="1645" spans="1:6">
      <c r="A1645" s="514"/>
      <c r="B1645" s="314"/>
      <c r="C1645" s="316"/>
      <c r="D1645" s="755"/>
      <c r="E1645" s="755"/>
      <c r="F1645" s="309" t="str">
        <f t="shared" si="25"/>
        <v/>
      </c>
    </row>
    <row r="1646" spans="1:6">
      <c r="A1646" s="514"/>
      <c r="B1646" s="314"/>
      <c r="C1646" s="316"/>
      <c r="D1646" s="755"/>
      <c r="E1646" s="755"/>
      <c r="F1646" s="309" t="str">
        <f t="shared" si="25"/>
        <v/>
      </c>
    </row>
    <row r="1647" spans="1:6">
      <c r="A1647" s="514"/>
      <c r="B1647" s="314"/>
      <c r="C1647" s="316"/>
      <c r="D1647" s="755"/>
      <c r="E1647" s="755"/>
      <c r="F1647" s="309" t="str">
        <f t="shared" si="25"/>
        <v/>
      </c>
    </row>
    <row r="1648" spans="1:6">
      <c r="A1648" s="514"/>
      <c r="B1648" s="314"/>
      <c r="C1648" s="316"/>
      <c r="D1648" s="755"/>
      <c r="E1648" s="755"/>
      <c r="F1648" s="309" t="str">
        <f t="shared" si="25"/>
        <v/>
      </c>
    </row>
    <row r="1649" spans="1:6">
      <c r="A1649" s="514"/>
      <c r="B1649" s="314"/>
      <c r="C1649" s="316"/>
      <c r="D1649" s="755"/>
      <c r="E1649" s="755"/>
      <c r="F1649" s="309" t="str">
        <f t="shared" si="25"/>
        <v/>
      </c>
    </row>
    <row r="1650" spans="1:6">
      <c r="A1650" s="514"/>
      <c r="B1650" s="314"/>
      <c r="C1650" s="316"/>
      <c r="D1650" s="755"/>
      <c r="E1650" s="755"/>
      <c r="F1650" s="309" t="str">
        <f t="shared" si="25"/>
        <v/>
      </c>
    </row>
    <row r="1651" spans="1:6">
      <c r="A1651" s="514"/>
      <c r="B1651" s="314"/>
      <c r="C1651" s="316"/>
      <c r="D1651" s="755"/>
      <c r="E1651" s="755"/>
      <c r="F1651" s="309" t="str">
        <f t="shared" si="25"/>
        <v/>
      </c>
    </row>
    <row r="1652" spans="1:6">
      <c r="A1652" s="514"/>
      <c r="B1652" s="314"/>
      <c r="C1652" s="316"/>
      <c r="D1652" s="755"/>
      <c r="E1652" s="755"/>
      <c r="F1652" s="309" t="str">
        <f t="shared" si="25"/>
        <v/>
      </c>
    </row>
    <row r="1653" spans="1:6">
      <c r="A1653" s="514"/>
      <c r="B1653" s="314"/>
      <c r="C1653" s="316"/>
      <c r="D1653" s="755"/>
      <c r="E1653" s="755"/>
      <c r="F1653" s="309" t="str">
        <f t="shared" si="25"/>
        <v/>
      </c>
    </row>
    <row r="1654" spans="1:6">
      <c r="A1654" s="514"/>
      <c r="B1654" s="314"/>
      <c r="C1654" s="316"/>
      <c r="D1654" s="755"/>
      <c r="E1654" s="755"/>
      <c r="F1654" s="309" t="str">
        <f t="shared" si="25"/>
        <v/>
      </c>
    </row>
    <row r="1655" spans="1:6">
      <c r="A1655" s="514"/>
      <c r="B1655" s="314"/>
      <c r="C1655" s="316"/>
      <c r="D1655" s="755"/>
      <c r="E1655" s="755"/>
      <c r="F1655" s="309" t="str">
        <f t="shared" si="25"/>
        <v/>
      </c>
    </row>
    <row r="1656" spans="1:6">
      <c r="A1656" s="514"/>
      <c r="B1656" s="314"/>
      <c r="C1656" s="316"/>
      <c r="D1656" s="755"/>
      <c r="E1656" s="755"/>
      <c r="F1656" s="309" t="str">
        <f t="shared" si="25"/>
        <v/>
      </c>
    </row>
    <row r="1657" spans="1:6">
      <c r="A1657" s="514"/>
      <c r="B1657" s="314"/>
      <c r="C1657" s="316"/>
      <c r="D1657" s="755"/>
      <c r="E1657" s="755"/>
      <c r="F1657" s="309" t="str">
        <f t="shared" si="25"/>
        <v/>
      </c>
    </row>
    <row r="1658" spans="1:6">
      <c r="A1658" s="514"/>
      <c r="B1658" s="314"/>
      <c r="C1658" s="316"/>
      <c r="D1658" s="755"/>
      <c r="E1658" s="755"/>
      <c r="F1658" s="309" t="str">
        <f t="shared" si="25"/>
        <v/>
      </c>
    </row>
    <row r="1659" spans="1:6">
      <c r="A1659" s="514"/>
      <c r="B1659" s="314"/>
      <c r="C1659" s="316"/>
      <c r="D1659" s="755"/>
      <c r="E1659" s="755"/>
      <c r="F1659" s="309" t="str">
        <f t="shared" si="25"/>
        <v/>
      </c>
    </row>
    <row r="1660" spans="1:6">
      <c r="A1660" s="514"/>
      <c r="B1660" s="314"/>
      <c r="C1660" s="316"/>
      <c r="D1660" s="755"/>
      <c r="E1660" s="755"/>
      <c r="F1660" s="309" t="str">
        <f t="shared" si="25"/>
        <v/>
      </c>
    </row>
    <row r="1661" spans="1:6">
      <c r="A1661" s="514"/>
      <c r="B1661" s="314"/>
      <c r="C1661" s="316"/>
      <c r="D1661" s="755"/>
      <c r="E1661" s="755"/>
      <c r="F1661" s="309" t="str">
        <f t="shared" si="25"/>
        <v/>
      </c>
    </row>
    <row r="1662" spans="1:6">
      <c r="A1662" s="514"/>
      <c r="B1662" s="314"/>
      <c r="C1662" s="316"/>
      <c r="D1662" s="755"/>
      <c r="E1662" s="755"/>
      <c r="F1662" s="309" t="str">
        <f t="shared" si="25"/>
        <v/>
      </c>
    </row>
    <row r="1663" spans="1:6">
      <c r="A1663" s="514"/>
      <c r="B1663" s="314"/>
      <c r="C1663" s="316"/>
      <c r="D1663" s="755"/>
      <c r="E1663" s="755"/>
      <c r="F1663" s="309" t="str">
        <f t="shared" si="25"/>
        <v/>
      </c>
    </row>
    <row r="1664" spans="1:6">
      <c r="A1664" s="514"/>
      <c r="B1664" s="314"/>
      <c r="C1664" s="316"/>
      <c r="D1664" s="755"/>
      <c r="E1664" s="755"/>
      <c r="F1664" s="309" t="str">
        <f t="shared" si="25"/>
        <v/>
      </c>
    </row>
    <row r="1665" spans="1:6">
      <c r="A1665" s="514"/>
      <c r="B1665" s="314"/>
      <c r="C1665" s="316"/>
      <c r="D1665" s="755"/>
      <c r="E1665" s="755"/>
      <c r="F1665" s="309" t="str">
        <f t="shared" si="25"/>
        <v/>
      </c>
    </row>
    <row r="1666" spans="1:6">
      <c r="A1666" s="514"/>
      <c r="B1666" s="314"/>
      <c r="C1666" s="316"/>
      <c r="D1666" s="755"/>
      <c r="E1666" s="755"/>
      <c r="F1666" s="309" t="str">
        <f t="shared" si="25"/>
        <v/>
      </c>
    </row>
    <row r="1667" spans="1:6">
      <c r="A1667" s="514"/>
      <c r="B1667" s="314"/>
      <c r="C1667" s="316"/>
      <c r="D1667" s="755"/>
      <c r="E1667" s="755"/>
      <c r="F1667" s="309" t="str">
        <f t="shared" si="25"/>
        <v/>
      </c>
    </row>
    <row r="1668" spans="1:6">
      <c r="A1668" s="514"/>
      <c r="B1668" s="314"/>
      <c r="C1668" s="316"/>
      <c r="D1668" s="755"/>
      <c r="E1668" s="755"/>
      <c r="F1668" s="309" t="str">
        <f t="shared" si="25"/>
        <v/>
      </c>
    </row>
    <row r="1669" spans="1:6">
      <c r="A1669" s="514"/>
      <c r="B1669" s="314"/>
      <c r="C1669" s="316"/>
      <c r="D1669" s="755"/>
      <c r="E1669" s="755"/>
      <c r="F1669" s="309" t="str">
        <f t="shared" si="25"/>
        <v/>
      </c>
    </row>
    <row r="1670" spans="1:6">
      <c r="A1670" s="514"/>
      <c r="B1670" s="314"/>
      <c r="C1670" s="316"/>
      <c r="D1670" s="755"/>
      <c r="E1670" s="755"/>
      <c r="F1670" s="309" t="str">
        <f t="shared" si="25"/>
        <v/>
      </c>
    </row>
    <row r="1671" spans="1:6">
      <c r="A1671" s="514"/>
      <c r="B1671" s="314"/>
      <c r="C1671" s="316"/>
      <c r="D1671" s="755"/>
      <c r="E1671" s="755"/>
      <c r="F1671" s="309" t="str">
        <f t="shared" ref="F1671:F1734" si="26">IF($D1671&lt;&gt;"",MID($D1671,1,FIND(":",$D1671)-1),IF($E1671&lt;&gt;"",$E1671,"")) &amp; ""</f>
        <v/>
      </c>
    </row>
    <row r="1672" spans="1:6">
      <c r="A1672" s="514"/>
      <c r="B1672" s="314"/>
      <c r="C1672" s="316"/>
      <c r="D1672" s="755"/>
      <c r="E1672" s="755"/>
      <c r="F1672" s="309" t="str">
        <f t="shared" si="26"/>
        <v/>
      </c>
    </row>
    <row r="1673" spans="1:6">
      <c r="A1673" s="514"/>
      <c r="B1673" s="314"/>
      <c r="C1673" s="316"/>
      <c r="D1673" s="755"/>
      <c r="E1673" s="755"/>
      <c r="F1673" s="309" t="str">
        <f t="shared" si="26"/>
        <v/>
      </c>
    </row>
    <row r="1674" spans="1:6">
      <c r="A1674" s="514"/>
      <c r="B1674" s="314"/>
      <c r="C1674" s="316"/>
      <c r="D1674" s="755"/>
      <c r="E1674" s="755"/>
      <c r="F1674" s="309" t="str">
        <f t="shared" si="26"/>
        <v/>
      </c>
    </row>
    <row r="1675" spans="1:6">
      <c r="A1675" s="514"/>
      <c r="B1675" s="314"/>
      <c r="C1675" s="316"/>
      <c r="D1675" s="755"/>
      <c r="E1675" s="755"/>
      <c r="F1675" s="309" t="str">
        <f t="shared" si="26"/>
        <v/>
      </c>
    </row>
    <row r="1676" spans="1:6">
      <c r="A1676" s="514"/>
      <c r="B1676" s="314"/>
      <c r="C1676" s="316"/>
      <c r="D1676" s="755"/>
      <c r="E1676" s="755"/>
      <c r="F1676" s="309" t="str">
        <f t="shared" si="26"/>
        <v/>
      </c>
    </row>
    <row r="1677" spans="1:6">
      <c r="A1677" s="514"/>
      <c r="B1677" s="314"/>
      <c r="C1677" s="316"/>
      <c r="D1677" s="755"/>
      <c r="E1677" s="755"/>
      <c r="F1677" s="309" t="str">
        <f t="shared" si="26"/>
        <v/>
      </c>
    </row>
    <row r="1678" spans="1:6">
      <c r="A1678" s="514"/>
      <c r="B1678" s="314"/>
      <c r="C1678" s="316"/>
      <c r="D1678" s="755"/>
      <c r="E1678" s="755"/>
      <c r="F1678" s="309" t="str">
        <f t="shared" si="26"/>
        <v/>
      </c>
    </row>
    <row r="1679" spans="1:6">
      <c r="A1679" s="514"/>
      <c r="B1679" s="314"/>
      <c r="C1679" s="316"/>
      <c r="D1679" s="755"/>
      <c r="E1679" s="755"/>
      <c r="F1679" s="309" t="str">
        <f t="shared" si="26"/>
        <v/>
      </c>
    </row>
    <row r="1680" spans="1:6">
      <c r="A1680" s="514"/>
      <c r="B1680" s="314"/>
      <c r="C1680" s="316"/>
      <c r="D1680" s="755"/>
      <c r="E1680" s="755"/>
      <c r="F1680" s="309" t="str">
        <f t="shared" si="26"/>
        <v/>
      </c>
    </row>
    <row r="1681" spans="1:6">
      <c r="A1681" s="514"/>
      <c r="B1681" s="314"/>
      <c r="C1681" s="316"/>
      <c r="D1681" s="755"/>
      <c r="E1681" s="755"/>
      <c r="F1681" s="309" t="str">
        <f t="shared" si="26"/>
        <v/>
      </c>
    </row>
    <row r="1682" spans="1:6">
      <c r="A1682" s="514"/>
      <c r="B1682" s="314"/>
      <c r="C1682" s="316"/>
      <c r="D1682" s="755"/>
      <c r="E1682" s="755"/>
      <c r="F1682" s="309" t="str">
        <f t="shared" si="26"/>
        <v/>
      </c>
    </row>
    <row r="1683" spans="1:6">
      <c r="A1683" s="514"/>
      <c r="B1683" s="314"/>
      <c r="C1683" s="316"/>
      <c r="D1683" s="755"/>
      <c r="E1683" s="755"/>
      <c r="F1683" s="309" t="str">
        <f t="shared" si="26"/>
        <v/>
      </c>
    </row>
    <row r="1684" spans="1:6">
      <c r="A1684" s="514"/>
      <c r="B1684" s="314"/>
      <c r="C1684" s="316"/>
      <c r="D1684" s="755"/>
      <c r="E1684" s="755"/>
      <c r="F1684" s="309" t="str">
        <f t="shared" si="26"/>
        <v/>
      </c>
    </row>
    <row r="1685" spans="1:6">
      <c r="A1685" s="514"/>
      <c r="B1685" s="314"/>
      <c r="C1685" s="316"/>
      <c r="D1685" s="755"/>
      <c r="E1685" s="755"/>
      <c r="F1685" s="309" t="str">
        <f t="shared" si="26"/>
        <v/>
      </c>
    </row>
    <row r="1686" spans="1:6">
      <c r="A1686" s="514"/>
      <c r="B1686" s="314"/>
      <c r="C1686" s="316"/>
      <c r="D1686" s="755"/>
      <c r="E1686" s="755"/>
      <c r="F1686" s="309" t="str">
        <f t="shared" si="26"/>
        <v/>
      </c>
    </row>
    <row r="1687" spans="1:6">
      <c r="A1687" s="514"/>
      <c r="B1687" s="314"/>
      <c r="C1687" s="316"/>
      <c r="D1687" s="755"/>
      <c r="E1687" s="755"/>
      <c r="F1687" s="309" t="str">
        <f t="shared" si="26"/>
        <v/>
      </c>
    </row>
    <row r="1688" spans="1:6">
      <c r="A1688" s="514"/>
      <c r="B1688" s="314"/>
      <c r="C1688" s="316"/>
      <c r="D1688" s="755"/>
      <c r="E1688" s="755"/>
      <c r="F1688" s="309" t="str">
        <f t="shared" si="26"/>
        <v/>
      </c>
    </row>
    <row r="1689" spans="1:6">
      <c r="A1689" s="514"/>
      <c r="B1689" s="314"/>
      <c r="C1689" s="316"/>
      <c r="D1689" s="755"/>
      <c r="E1689" s="755"/>
      <c r="F1689" s="309" t="str">
        <f t="shared" si="26"/>
        <v/>
      </c>
    </row>
    <row r="1690" spans="1:6">
      <c r="A1690" s="514"/>
      <c r="B1690" s="314"/>
      <c r="C1690" s="316"/>
      <c r="D1690" s="755"/>
      <c r="E1690" s="755"/>
      <c r="F1690" s="309" t="str">
        <f t="shared" si="26"/>
        <v/>
      </c>
    </row>
    <row r="1691" spans="1:6">
      <c r="A1691" s="514"/>
      <c r="B1691" s="314"/>
      <c r="C1691" s="316"/>
      <c r="D1691" s="755"/>
      <c r="E1691" s="755"/>
      <c r="F1691" s="309" t="str">
        <f t="shared" si="26"/>
        <v/>
      </c>
    </row>
    <row r="1692" spans="1:6">
      <c r="A1692" s="514"/>
      <c r="B1692" s="314"/>
      <c r="C1692" s="316"/>
      <c r="D1692" s="755"/>
      <c r="E1692" s="755"/>
      <c r="F1692" s="309" t="str">
        <f t="shared" si="26"/>
        <v/>
      </c>
    </row>
    <row r="1693" spans="1:6">
      <c r="A1693" s="514"/>
      <c r="B1693" s="314"/>
      <c r="C1693" s="316"/>
      <c r="D1693" s="755"/>
      <c r="E1693" s="755"/>
      <c r="F1693" s="309" t="str">
        <f t="shared" si="26"/>
        <v/>
      </c>
    </row>
    <row r="1694" spans="1:6">
      <c r="A1694" s="514"/>
      <c r="B1694" s="314"/>
      <c r="C1694" s="316"/>
      <c r="D1694" s="755"/>
      <c r="E1694" s="755"/>
      <c r="F1694" s="309" t="str">
        <f t="shared" si="26"/>
        <v/>
      </c>
    </row>
    <row r="1695" spans="1:6">
      <c r="A1695" s="514"/>
      <c r="B1695" s="314"/>
      <c r="C1695" s="316"/>
      <c r="D1695" s="755"/>
      <c r="E1695" s="755"/>
      <c r="F1695" s="309" t="str">
        <f t="shared" si="26"/>
        <v/>
      </c>
    </row>
    <row r="1696" spans="1:6">
      <c r="A1696" s="514"/>
      <c r="B1696" s="314"/>
      <c r="C1696" s="316"/>
      <c r="D1696" s="755"/>
      <c r="E1696" s="755"/>
      <c r="F1696" s="309" t="str">
        <f t="shared" si="26"/>
        <v/>
      </c>
    </row>
    <row r="1697" spans="1:6">
      <c r="A1697" s="514"/>
      <c r="B1697" s="314"/>
      <c r="C1697" s="316"/>
      <c r="D1697" s="755"/>
      <c r="E1697" s="755"/>
      <c r="F1697" s="309" t="str">
        <f t="shared" si="26"/>
        <v/>
      </c>
    </row>
    <row r="1698" spans="1:6">
      <c r="A1698" s="514"/>
      <c r="B1698" s="314"/>
      <c r="C1698" s="316"/>
      <c r="D1698" s="755"/>
      <c r="E1698" s="755"/>
      <c r="F1698" s="309" t="str">
        <f t="shared" si="26"/>
        <v/>
      </c>
    </row>
    <row r="1699" spans="1:6">
      <c r="A1699" s="514"/>
      <c r="B1699" s="314"/>
      <c r="C1699" s="316"/>
      <c r="D1699" s="755"/>
      <c r="E1699" s="755"/>
      <c r="F1699" s="309" t="str">
        <f t="shared" si="26"/>
        <v/>
      </c>
    </row>
    <row r="1700" spans="1:6">
      <c r="A1700" s="514"/>
      <c r="B1700" s="314"/>
      <c r="C1700" s="316"/>
      <c r="D1700" s="755"/>
      <c r="E1700" s="755"/>
      <c r="F1700" s="309" t="str">
        <f t="shared" si="26"/>
        <v/>
      </c>
    </row>
    <row r="1701" spans="1:6">
      <c r="A1701" s="514"/>
      <c r="B1701" s="314"/>
      <c r="C1701" s="316"/>
      <c r="D1701" s="755"/>
      <c r="E1701" s="755"/>
      <c r="F1701" s="309" t="str">
        <f t="shared" si="26"/>
        <v/>
      </c>
    </row>
    <row r="1702" spans="1:6">
      <c r="A1702" s="514"/>
      <c r="B1702" s="314"/>
      <c r="C1702" s="316"/>
      <c r="D1702" s="755"/>
      <c r="E1702" s="755"/>
      <c r="F1702" s="309" t="str">
        <f t="shared" si="26"/>
        <v/>
      </c>
    </row>
    <row r="1703" spans="1:6">
      <c r="A1703" s="514"/>
      <c r="B1703" s="314"/>
      <c r="C1703" s="316"/>
      <c r="D1703" s="755"/>
      <c r="E1703" s="755"/>
      <c r="F1703" s="309" t="str">
        <f t="shared" si="26"/>
        <v/>
      </c>
    </row>
    <row r="1704" spans="1:6">
      <c r="A1704" s="514"/>
      <c r="B1704" s="314"/>
      <c r="C1704" s="316"/>
      <c r="D1704" s="755"/>
      <c r="E1704" s="755"/>
      <c r="F1704" s="309" t="str">
        <f t="shared" si="26"/>
        <v/>
      </c>
    </row>
    <row r="1705" spans="1:6">
      <c r="A1705" s="514"/>
      <c r="B1705" s="314"/>
      <c r="C1705" s="316"/>
      <c r="D1705" s="755"/>
      <c r="E1705" s="755"/>
      <c r="F1705" s="309" t="str">
        <f t="shared" si="26"/>
        <v/>
      </c>
    </row>
    <row r="1706" spans="1:6">
      <c r="A1706" s="514"/>
      <c r="B1706" s="314"/>
      <c r="C1706" s="316"/>
      <c r="D1706" s="755"/>
      <c r="E1706" s="755"/>
      <c r="F1706" s="309" t="str">
        <f t="shared" si="26"/>
        <v/>
      </c>
    </row>
    <row r="1707" spans="1:6">
      <c r="A1707" s="514"/>
      <c r="B1707" s="314"/>
      <c r="C1707" s="316"/>
      <c r="D1707" s="755"/>
      <c r="E1707" s="755"/>
      <c r="F1707" s="309" t="str">
        <f t="shared" si="26"/>
        <v/>
      </c>
    </row>
    <row r="1708" spans="1:6">
      <c r="A1708" s="514"/>
      <c r="B1708" s="314"/>
      <c r="C1708" s="316"/>
      <c r="D1708" s="755"/>
      <c r="E1708" s="755"/>
      <c r="F1708" s="309" t="str">
        <f t="shared" si="26"/>
        <v/>
      </c>
    </row>
    <row r="1709" spans="1:6">
      <c r="A1709" s="514"/>
      <c r="B1709" s="314"/>
      <c r="C1709" s="316"/>
      <c r="D1709" s="755"/>
      <c r="E1709" s="755"/>
      <c r="F1709" s="309" t="str">
        <f t="shared" si="26"/>
        <v/>
      </c>
    </row>
    <row r="1710" spans="1:6">
      <c r="A1710" s="514"/>
      <c r="B1710" s="314"/>
      <c r="C1710" s="316"/>
      <c r="D1710" s="755"/>
      <c r="E1710" s="755"/>
      <c r="F1710" s="309" t="str">
        <f t="shared" si="26"/>
        <v/>
      </c>
    </row>
    <row r="1711" spans="1:6">
      <c r="A1711" s="514"/>
      <c r="B1711" s="314"/>
      <c r="C1711" s="316"/>
      <c r="D1711" s="755"/>
      <c r="E1711" s="755"/>
      <c r="F1711" s="309" t="str">
        <f t="shared" si="26"/>
        <v/>
      </c>
    </row>
    <row r="1712" spans="1:6">
      <c r="A1712" s="514"/>
      <c r="B1712" s="314"/>
      <c r="C1712" s="316"/>
      <c r="D1712" s="755"/>
      <c r="E1712" s="755"/>
      <c r="F1712" s="309" t="str">
        <f t="shared" si="26"/>
        <v/>
      </c>
    </row>
    <row r="1713" spans="1:6">
      <c r="A1713" s="514"/>
      <c r="B1713" s="314"/>
      <c r="C1713" s="316"/>
      <c r="D1713" s="755"/>
      <c r="E1713" s="755"/>
      <c r="F1713" s="309" t="str">
        <f t="shared" si="26"/>
        <v/>
      </c>
    </row>
    <row r="1714" spans="1:6">
      <c r="A1714" s="514"/>
      <c r="B1714" s="314"/>
      <c r="C1714" s="316"/>
      <c r="D1714" s="755"/>
      <c r="E1714" s="755"/>
      <c r="F1714" s="309" t="str">
        <f t="shared" si="26"/>
        <v/>
      </c>
    </row>
    <row r="1715" spans="1:6">
      <c r="A1715" s="514"/>
      <c r="B1715" s="314"/>
      <c r="C1715" s="316"/>
      <c r="D1715" s="755"/>
      <c r="E1715" s="755"/>
      <c r="F1715" s="309" t="str">
        <f t="shared" si="26"/>
        <v/>
      </c>
    </row>
    <row r="1716" spans="1:6">
      <c r="A1716" s="514"/>
      <c r="B1716" s="314"/>
      <c r="C1716" s="316"/>
      <c r="D1716" s="755"/>
      <c r="E1716" s="755"/>
      <c r="F1716" s="309" t="str">
        <f t="shared" si="26"/>
        <v/>
      </c>
    </row>
    <row r="1717" spans="1:6">
      <c r="A1717" s="514"/>
      <c r="B1717" s="314"/>
      <c r="C1717" s="316"/>
      <c r="D1717" s="755"/>
      <c r="E1717" s="755"/>
      <c r="F1717" s="309" t="str">
        <f t="shared" si="26"/>
        <v/>
      </c>
    </row>
    <row r="1718" spans="1:6">
      <c r="A1718" s="514"/>
      <c r="B1718" s="314"/>
      <c r="C1718" s="316"/>
      <c r="D1718" s="755"/>
      <c r="E1718" s="755"/>
      <c r="F1718" s="309" t="str">
        <f t="shared" si="26"/>
        <v/>
      </c>
    </row>
    <row r="1719" spans="1:6">
      <c r="A1719" s="514"/>
      <c r="B1719" s="314"/>
      <c r="C1719" s="316"/>
      <c r="D1719" s="755"/>
      <c r="E1719" s="755"/>
      <c r="F1719" s="309" t="str">
        <f t="shared" si="26"/>
        <v/>
      </c>
    </row>
    <row r="1720" spans="1:6">
      <c r="A1720" s="514"/>
      <c r="B1720" s="314"/>
      <c r="C1720" s="316"/>
      <c r="D1720" s="755"/>
      <c r="E1720" s="755"/>
      <c r="F1720" s="309" t="str">
        <f t="shared" si="26"/>
        <v/>
      </c>
    </row>
    <row r="1721" spans="1:6">
      <c r="A1721" s="514"/>
      <c r="B1721" s="314"/>
      <c r="C1721" s="316"/>
      <c r="D1721" s="755"/>
      <c r="E1721" s="755"/>
      <c r="F1721" s="309" t="str">
        <f t="shared" si="26"/>
        <v/>
      </c>
    </row>
    <row r="1722" spans="1:6">
      <c r="A1722" s="514"/>
      <c r="B1722" s="314"/>
      <c r="C1722" s="316"/>
      <c r="D1722" s="755"/>
      <c r="E1722" s="755"/>
      <c r="F1722" s="309" t="str">
        <f t="shared" si="26"/>
        <v/>
      </c>
    </row>
    <row r="1723" spans="1:6">
      <c r="A1723" s="514"/>
      <c r="B1723" s="314"/>
      <c r="C1723" s="316"/>
      <c r="D1723" s="755"/>
      <c r="E1723" s="755"/>
      <c r="F1723" s="309" t="str">
        <f t="shared" si="26"/>
        <v/>
      </c>
    </row>
    <row r="1724" spans="1:6">
      <c r="A1724" s="514"/>
      <c r="B1724" s="314"/>
      <c r="C1724" s="316"/>
      <c r="D1724" s="755"/>
      <c r="E1724" s="755"/>
      <c r="F1724" s="309" t="str">
        <f t="shared" si="26"/>
        <v/>
      </c>
    </row>
    <row r="1725" spans="1:6">
      <c r="A1725" s="514"/>
      <c r="B1725" s="314"/>
      <c r="C1725" s="316"/>
      <c r="D1725" s="755"/>
      <c r="E1725" s="755"/>
      <c r="F1725" s="309" t="str">
        <f t="shared" si="26"/>
        <v/>
      </c>
    </row>
    <row r="1726" spans="1:6">
      <c r="A1726" s="514"/>
      <c r="B1726" s="314"/>
      <c r="C1726" s="316"/>
      <c r="D1726" s="755"/>
      <c r="E1726" s="755"/>
      <c r="F1726" s="309" t="str">
        <f t="shared" si="26"/>
        <v/>
      </c>
    </row>
    <row r="1727" spans="1:6">
      <c r="A1727" s="514"/>
      <c r="B1727" s="314"/>
      <c r="C1727" s="316"/>
      <c r="D1727" s="755"/>
      <c r="E1727" s="755"/>
      <c r="F1727" s="309" t="str">
        <f t="shared" si="26"/>
        <v/>
      </c>
    </row>
    <row r="1728" spans="1:6">
      <c r="A1728" s="514"/>
      <c r="B1728" s="314"/>
      <c r="C1728" s="316"/>
      <c r="D1728" s="755"/>
      <c r="E1728" s="755"/>
      <c r="F1728" s="309" t="str">
        <f t="shared" si="26"/>
        <v/>
      </c>
    </row>
    <row r="1729" spans="1:6">
      <c r="A1729" s="514"/>
      <c r="B1729" s="314"/>
      <c r="C1729" s="316"/>
      <c r="D1729" s="755"/>
      <c r="E1729" s="755"/>
      <c r="F1729" s="309" t="str">
        <f t="shared" si="26"/>
        <v/>
      </c>
    </row>
    <row r="1730" spans="1:6">
      <c r="A1730" s="514"/>
      <c r="B1730" s="314"/>
      <c r="C1730" s="316"/>
      <c r="D1730" s="755"/>
      <c r="E1730" s="755"/>
      <c r="F1730" s="309" t="str">
        <f t="shared" si="26"/>
        <v/>
      </c>
    </row>
    <row r="1731" spans="1:6">
      <c r="A1731" s="514"/>
      <c r="B1731" s="314"/>
      <c r="C1731" s="316"/>
      <c r="D1731" s="755"/>
      <c r="E1731" s="755"/>
      <c r="F1731" s="309" t="str">
        <f t="shared" si="26"/>
        <v/>
      </c>
    </row>
    <row r="1732" spans="1:6">
      <c r="A1732" s="514"/>
      <c r="B1732" s="314"/>
      <c r="C1732" s="316"/>
      <c r="D1732" s="755"/>
      <c r="E1732" s="755"/>
      <c r="F1732" s="309" t="str">
        <f t="shared" si="26"/>
        <v/>
      </c>
    </row>
    <row r="1733" spans="1:6">
      <c r="A1733" s="514"/>
      <c r="B1733" s="314"/>
      <c r="C1733" s="316"/>
      <c r="D1733" s="755"/>
      <c r="E1733" s="755"/>
      <c r="F1733" s="309" t="str">
        <f t="shared" si="26"/>
        <v/>
      </c>
    </row>
    <row r="1734" spans="1:6">
      <c r="A1734" s="514"/>
      <c r="B1734" s="314"/>
      <c r="C1734" s="316"/>
      <c r="D1734" s="755"/>
      <c r="E1734" s="755"/>
      <c r="F1734" s="309" t="str">
        <f t="shared" si="26"/>
        <v/>
      </c>
    </row>
    <row r="1735" spans="1:6">
      <c r="A1735" s="514"/>
      <c r="B1735" s="314"/>
      <c r="C1735" s="316"/>
      <c r="D1735" s="755"/>
      <c r="E1735" s="755"/>
      <c r="F1735" s="309" t="str">
        <f t="shared" ref="F1735:F1798" si="27">IF($D1735&lt;&gt;"",MID($D1735,1,FIND(":",$D1735)-1),IF($E1735&lt;&gt;"",$E1735,"")) &amp; ""</f>
        <v/>
      </c>
    </row>
    <row r="1736" spans="1:6">
      <c r="A1736" s="514"/>
      <c r="B1736" s="314"/>
      <c r="C1736" s="316"/>
      <c r="D1736" s="755"/>
      <c r="E1736" s="755"/>
      <c r="F1736" s="309" t="str">
        <f t="shared" si="27"/>
        <v/>
      </c>
    </row>
    <row r="1737" spans="1:6">
      <c r="A1737" s="514"/>
      <c r="B1737" s="314"/>
      <c r="C1737" s="316"/>
      <c r="D1737" s="755"/>
      <c r="E1737" s="755"/>
      <c r="F1737" s="309" t="str">
        <f t="shared" si="27"/>
        <v/>
      </c>
    </row>
    <row r="1738" spans="1:6">
      <c r="A1738" s="514"/>
      <c r="B1738" s="314"/>
      <c r="C1738" s="316"/>
      <c r="D1738" s="755"/>
      <c r="E1738" s="755"/>
      <c r="F1738" s="309" t="str">
        <f t="shared" si="27"/>
        <v/>
      </c>
    </row>
    <row r="1739" spans="1:6">
      <c r="A1739" s="514"/>
      <c r="B1739" s="314"/>
      <c r="C1739" s="316"/>
      <c r="D1739" s="755"/>
      <c r="E1739" s="755"/>
      <c r="F1739" s="309" t="str">
        <f t="shared" si="27"/>
        <v/>
      </c>
    </row>
    <row r="1740" spans="1:6">
      <c r="A1740" s="514"/>
      <c r="B1740" s="314"/>
      <c r="C1740" s="316"/>
      <c r="D1740" s="755"/>
      <c r="E1740" s="755"/>
      <c r="F1740" s="309" t="str">
        <f t="shared" si="27"/>
        <v/>
      </c>
    </row>
    <row r="1741" spans="1:6">
      <c r="A1741" s="514"/>
      <c r="B1741" s="314"/>
      <c r="C1741" s="316"/>
      <c r="D1741" s="755"/>
      <c r="E1741" s="755"/>
      <c r="F1741" s="309" t="str">
        <f t="shared" si="27"/>
        <v/>
      </c>
    </row>
    <row r="1742" spans="1:6">
      <c r="A1742" s="514"/>
      <c r="B1742" s="314"/>
      <c r="C1742" s="316"/>
      <c r="D1742" s="755"/>
      <c r="E1742" s="755"/>
      <c r="F1742" s="309" t="str">
        <f t="shared" si="27"/>
        <v/>
      </c>
    </row>
    <row r="1743" spans="1:6">
      <c r="A1743" s="514"/>
      <c r="B1743" s="314"/>
      <c r="C1743" s="316"/>
      <c r="D1743" s="755"/>
      <c r="E1743" s="755"/>
      <c r="F1743" s="309" t="str">
        <f t="shared" si="27"/>
        <v/>
      </c>
    </row>
    <row r="1744" spans="1:6">
      <c r="A1744" s="514"/>
      <c r="B1744" s="314"/>
      <c r="C1744" s="316"/>
      <c r="D1744" s="755"/>
      <c r="E1744" s="755"/>
      <c r="F1744" s="309" t="str">
        <f t="shared" si="27"/>
        <v/>
      </c>
    </row>
    <row r="1745" spans="1:6">
      <c r="A1745" s="514"/>
      <c r="B1745" s="314"/>
      <c r="C1745" s="316"/>
      <c r="D1745" s="755"/>
      <c r="E1745" s="755"/>
      <c r="F1745" s="309" t="str">
        <f t="shared" si="27"/>
        <v/>
      </c>
    </row>
    <row r="1746" spans="1:6">
      <c r="A1746" s="514"/>
      <c r="B1746" s="314"/>
      <c r="C1746" s="316"/>
      <c r="D1746" s="755"/>
      <c r="E1746" s="755"/>
      <c r="F1746" s="309" t="str">
        <f t="shared" si="27"/>
        <v/>
      </c>
    </row>
    <row r="1747" spans="1:6">
      <c r="A1747" s="514"/>
      <c r="B1747" s="314"/>
      <c r="C1747" s="316"/>
      <c r="D1747" s="755"/>
      <c r="E1747" s="755"/>
      <c r="F1747" s="309" t="str">
        <f t="shared" si="27"/>
        <v/>
      </c>
    </row>
    <row r="1748" spans="1:6">
      <c r="A1748" s="514"/>
      <c r="B1748" s="314"/>
      <c r="C1748" s="316"/>
      <c r="D1748" s="755"/>
      <c r="E1748" s="755"/>
      <c r="F1748" s="309" t="str">
        <f t="shared" si="27"/>
        <v/>
      </c>
    </row>
    <row r="1749" spans="1:6">
      <c r="A1749" s="514"/>
      <c r="B1749" s="314"/>
      <c r="C1749" s="316"/>
      <c r="D1749" s="755"/>
      <c r="E1749" s="755"/>
      <c r="F1749" s="309" t="str">
        <f t="shared" si="27"/>
        <v/>
      </c>
    </row>
    <row r="1750" spans="1:6">
      <c r="A1750" s="514"/>
      <c r="B1750" s="314"/>
      <c r="C1750" s="316"/>
      <c r="D1750" s="755"/>
      <c r="E1750" s="755"/>
      <c r="F1750" s="309" t="str">
        <f t="shared" si="27"/>
        <v/>
      </c>
    </row>
    <row r="1751" spans="1:6">
      <c r="A1751" s="514"/>
      <c r="B1751" s="314"/>
      <c r="C1751" s="316"/>
      <c r="D1751" s="755"/>
      <c r="E1751" s="755"/>
      <c r="F1751" s="309" t="str">
        <f t="shared" si="27"/>
        <v/>
      </c>
    </row>
    <row r="1752" spans="1:6">
      <c r="A1752" s="514"/>
      <c r="B1752" s="314"/>
      <c r="C1752" s="316"/>
      <c r="D1752" s="755"/>
      <c r="E1752" s="755"/>
      <c r="F1752" s="309" t="str">
        <f t="shared" si="27"/>
        <v/>
      </c>
    </row>
    <row r="1753" spans="1:6">
      <c r="A1753" s="514"/>
      <c r="B1753" s="314"/>
      <c r="C1753" s="316"/>
      <c r="D1753" s="755"/>
      <c r="E1753" s="755"/>
      <c r="F1753" s="309" t="str">
        <f t="shared" si="27"/>
        <v/>
      </c>
    </row>
    <row r="1754" spans="1:6">
      <c r="A1754" s="514"/>
      <c r="B1754" s="314"/>
      <c r="C1754" s="316"/>
      <c r="D1754" s="755"/>
      <c r="E1754" s="755"/>
      <c r="F1754" s="309" t="str">
        <f t="shared" si="27"/>
        <v/>
      </c>
    </row>
    <row r="1755" spans="1:6">
      <c r="A1755" s="514"/>
      <c r="B1755" s="314"/>
      <c r="C1755" s="316"/>
      <c r="D1755" s="755"/>
      <c r="E1755" s="755"/>
      <c r="F1755" s="309" t="str">
        <f t="shared" si="27"/>
        <v/>
      </c>
    </row>
    <row r="1756" spans="1:6">
      <c r="A1756" s="514"/>
      <c r="B1756" s="314"/>
      <c r="C1756" s="316"/>
      <c r="D1756" s="755"/>
      <c r="E1756" s="755"/>
      <c r="F1756" s="309" t="str">
        <f t="shared" si="27"/>
        <v/>
      </c>
    </row>
    <row r="1757" spans="1:6">
      <c r="A1757" s="514"/>
      <c r="B1757" s="314"/>
      <c r="C1757" s="316"/>
      <c r="D1757" s="755"/>
      <c r="E1757" s="755"/>
      <c r="F1757" s="309" t="str">
        <f t="shared" si="27"/>
        <v/>
      </c>
    </row>
    <row r="1758" spans="1:6">
      <c r="A1758" s="514"/>
      <c r="B1758" s="314"/>
      <c r="C1758" s="316"/>
      <c r="D1758" s="755"/>
      <c r="E1758" s="755"/>
      <c r="F1758" s="309" t="str">
        <f t="shared" si="27"/>
        <v/>
      </c>
    </row>
    <row r="1759" spans="1:6">
      <c r="A1759" s="514"/>
      <c r="B1759" s="314"/>
      <c r="C1759" s="316"/>
      <c r="D1759" s="755"/>
      <c r="E1759" s="755"/>
      <c r="F1759" s="309" t="str">
        <f t="shared" si="27"/>
        <v/>
      </c>
    </row>
    <row r="1760" spans="1:6">
      <c r="A1760" s="514"/>
      <c r="B1760" s="314"/>
      <c r="C1760" s="316"/>
      <c r="D1760" s="755"/>
      <c r="E1760" s="755"/>
      <c r="F1760" s="309" t="str">
        <f t="shared" si="27"/>
        <v/>
      </c>
    </row>
    <row r="1761" spans="1:6">
      <c r="A1761" s="514"/>
      <c r="B1761" s="314"/>
      <c r="C1761" s="316"/>
      <c r="D1761" s="755"/>
      <c r="E1761" s="755"/>
      <c r="F1761" s="309" t="str">
        <f t="shared" si="27"/>
        <v/>
      </c>
    </row>
    <row r="1762" spans="1:6">
      <c r="A1762" s="514"/>
      <c r="B1762" s="314"/>
      <c r="C1762" s="316"/>
      <c r="D1762" s="755"/>
      <c r="E1762" s="755"/>
      <c r="F1762" s="309" t="str">
        <f t="shared" si="27"/>
        <v/>
      </c>
    </row>
    <row r="1763" spans="1:6">
      <c r="A1763" s="514"/>
      <c r="B1763" s="314"/>
      <c r="C1763" s="316"/>
      <c r="D1763" s="755"/>
      <c r="E1763" s="755"/>
      <c r="F1763" s="309" t="str">
        <f t="shared" si="27"/>
        <v/>
      </c>
    </row>
    <row r="1764" spans="1:6">
      <c r="A1764" s="514"/>
      <c r="B1764" s="314"/>
      <c r="C1764" s="316"/>
      <c r="D1764" s="755"/>
      <c r="E1764" s="755"/>
      <c r="F1764" s="309" t="str">
        <f t="shared" si="27"/>
        <v/>
      </c>
    </row>
    <row r="1765" spans="1:6">
      <c r="A1765" s="514"/>
      <c r="B1765" s="314"/>
      <c r="C1765" s="316"/>
      <c r="D1765" s="755"/>
      <c r="E1765" s="755"/>
      <c r="F1765" s="309" t="str">
        <f t="shared" si="27"/>
        <v/>
      </c>
    </row>
    <row r="1766" spans="1:6">
      <c r="A1766" s="514"/>
      <c r="B1766" s="314"/>
      <c r="C1766" s="316"/>
      <c r="D1766" s="755"/>
      <c r="E1766" s="755"/>
      <c r="F1766" s="309" t="str">
        <f t="shared" si="27"/>
        <v/>
      </c>
    </row>
    <row r="1767" spans="1:6">
      <c r="A1767" s="514"/>
      <c r="B1767" s="314"/>
      <c r="C1767" s="316"/>
      <c r="D1767" s="755"/>
      <c r="E1767" s="755"/>
      <c r="F1767" s="309" t="str">
        <f t="shared" si="27"/>
        <v/>
      </c>
    </row>
    <row r="1768" spans="1:6">
      <c r="A1768" s="514"/>
      <c r="B1768" s="314"/>
      <c r="C1768" s="316"/>
      <c r="D1768" s="755"/>
      <c r="E1768" s="755"/>
      <c r="F1768" s="309" t="str">
        <f t="shared" si="27"/>
        <v/>
      </c>
    </row>
    <row r="1769" spans="1:6">
      <c r="A1769" s="514"/>
      <c r="B1769" s="314"/>
      <c r="C1769" s="316"/>
      <c r="D1769" s="755"/>
      <c r="E1769" s="755"/>
      <c r="F1769" s="309" t="str">
        <f t="shared" si="27"/>
        <v/>
      </c>
    </row>
    <row r="1770" spans="1:6">
      <c r="A1770" s="514"/>
      <c r="B1770" s="314"/>
      <c r="C1770" s="316"/>
      <c r="D1770" s="755"/>
      <c r="E1770" s="755"/>
      <c r="F1770" s="309" t="str">
        <f t="shared" si="27"/>
        <v/>
      </c>
    </row>
    <row r="1771" spans="1:6">
      <c r="A1771" s="514"/>
      <c r="B1771" s="314"/>
      <c r="C1771" s="316"/>
      <c r="D1771" s="755"/>
      <c r="E1771" s="755"/>
      <c r="F1771" s="309" t="str">
        <f t="shared" si="27"/>
        <v/>
      </c>
    </row>
    <row r="1772" spans="1:6">
      <c r="A1772" s="514"/>
      <c r="B1772" s="314"/>
      <c r="C1772" s="316"/>
      <c r="D1772" s="755"/>
      <c r="E1772" s="755"/>
      <c r="F1772" s="309" t="str">
        <f t="shared" si="27"/>
        <v/>
      </c>
    </row>
    <row r="1773" spans="1:6">
      <c r="A1773" s="514"/>
      <c r="B1773" s="314"/>
      <c r="C1773" s="316"/>
      <c r="D1773" s="755"/>
      <c r="E1773" s="755"/>
      <c r="F1773" s="309" t="str">
        <f t="shared" si="27"/>
        <v/>
      </c>
    </row>
    <row r="1774" spans="1:6">
      <c r="A1774" s="514"/>
      <c r="B1774" s="314"/>
      <c r="C1774" s="316"/>
      <c r="D1774" s="755"/>
      <c r="E1774" s="755"/>
      <c r="F1774" s="309" t="str">
        <f t="shared" si="27"/>
        <v/>
      </c>
    </row>
    <row r="1775" spans="1:6">
      <c r="A1775" s="514"/>
      <c r="B1775" s="314"/>
      <c r="C1775" s="316"/>
      <c r="D1775" s="755"/>
      <c r="E1775" s="755"/>
      <c r="F1775" s="309" t="str">
        <f t="shared" si="27"/>
        <v/>
      </c>
    </row>
    <row r="1776" spans="1:6">
      <c r="A1776" s="514"/>
      <c r="B1776" s="314"/>
      <c r="C1776" s="316"/>
      <c r="D1776" s="755"/>
      <c r="E1776" s="755"/>
      <c r="F1776" s="309" t="str">
        <f t="shared" si="27"/>
        <v/>
      </c>
    </row>
    <row r="1777" spans="1:6">
      <c r="A1777" s="514"/>
      <c r="B1777" s="314"/>
      <c r="C1777" s="316"/>
      <c r="D1777" s="755"/>
      <c r="E1777" s="755"/>
      <c r="F1777" s="309" t="str">
        <f t="shared" si="27"/>
        <v/>
      </c>
    </row>
    <row r="1778" spans="1:6">
      <c r="A1778" s="514"/>
      <c r="B1778" s="314"/>
      <c r="C1778" s="316"/>
      <c r="D1778" s="755"/>
      <c r="E1778" s="755"/>
      <c r="F1778" s="309" t="str">
        <f t="shared" si="27"/>
        <v/>
      </c>
    </row>
    <row r="1779" spans="1:6">
      <c r="A1779" s="514"/>
      <c r="B1779" s="314"/>
      <c r="C1779" s="316"/>
      <c r="D1779" s="755"/>
      <c r="E1779" s="755"/>
      <c r="F1779" s="309" t="str">
        <f t="shared" si="27"/>
        <v/>
      </c>
    </row>
    <row r="1780" spans="1:6">
      <c r="A1780" s="514"/>
      <c r="B1780" s="314"/>
      <c r="C1780" s="316"/>
      <c r="D1780" s="755"/>
      <c r="E1780" s="755"/>
      <c r="F1780" s="309" t="str">
        <f t="shared" si="27"/>
        <v/>
      </c>
    </row>
    <row r="1781" spans="1:6">
      <c r="A1781" s="514"/>
      <c r="B1781" s="314"/>
      <c r="C1781" s="316"/>
      <c r="D1781" s="755"/>
      <c r="E1781" s="755"/>
      <c r="F1781" s="309" t="str">
        <f t="shared" si="27"/>
        <v/>
      </c>
    </row>
    <row r="1782" spans="1:6">
      <c r="A1782" s="514"/>
      <c r="B1782" s="314"/>
      <c r="C1782" s="316"/>
      <c r="D1782" s="755"/>
      <c r="E1782" s="755"/>
      <c r="F1782" s="309" t="str">
        <f t="shared" si="27"/>
        <v/>
      </c>
    </row>
    <row r="1783" spans="1:6">
      <c r="A1783" s="514"/>
      <c r="B1783" s="314"/>
      <c r="C1783" s="316"/>
      <c r="D1783" s="755"/>
      <c r="E1783" s="755"/>
      <c r="F1783" s="309" t="str">
        <f t="shared" si="27"/>
        <v/>
      </c>
    </row>
    <row r="1784" spans="1:6">
      <c r="A1784" s="514"/>
      <c r="B1784" s="314"/>
      <c r="C1784" s="316"/>
      <c r="D1784" s="755"/>
      <c r="E1784" s="755"/>
      <c r="F1784" s="309" t="str">
        <f t="shared" si="27"/>
        <v/>
      </c>
    </row>
    <row r="1785" spans="1:6">
      <c r="A1785" s="514"/>
      <c r="B1785" s="314"/>
      <c r="C1785" s="316"/>
      <c r="D1785" s="755"/>
      <c r="E1785" s="755"/>
      <c r="F1785" s="309" t="str">
        <f t="shared" si="27"/>
        <v/>
      </c>
    </row>
    <row r="1786" spans="1:6">
      <c r="A1786" s="514"/>
      <c r="B1786" s="314"/>
      <c r="C1786" s="316"/>
      <c r="D1786" s="755"/>
      <c r="E1786" s="755"/>
      <c r="F1786" s="309" t="str">
        <f t="shared" si="27"/>
        <v/>
      </c>
    </row>
    <row r="1787" spans="1:6">
      <c r="A1787" s="514"/>
      <c r="B1787" s="314"/>
      <c r="C1787" s="316"/>
      <c r="D1787" s="755"/>
      <c r="E1787" s="755"/>
      <c r="F1787" s="309" t="str">
        <f t="shared" si="27"/>
        <v/>
      </c>
    </row>
    <row r="1788" spans="1:6">
      <c r="A1788" s="514"/>
      <c r="B1788" s="314"/>
      <c r="C1788" s="316"/>
      <c r="D1788" s="755"/>
      <c r="E1788" s="755"/>
      <c r="F1788" s="309" t="str">
        <f t="shared" si="27"/>
        <v/>
      </c>
    </row>
    <row r="1789" spans="1:6">
      <c r="A1789" s="514"/>
      <c r="B1789" s="314"/>
      <c r="C1789" s="316"/>
      <c r="D1789" s="755"/>
      <c r="E1789" s="755"/>
      <c r="F1789" s="309" t="str">
        <f t="shared" si="27"/>
        <v/>
      </c>
    </row>
    <row r="1790" spans="1:6">
      <c r="A1790" s="514"/>
      <c r="B1790" s="314"/>
      <c r="C1790" s="316"/>
      <c r="D1790" s="755"/>
      <c r="E1790" s="755"/>
      <c r="F1790" s="309" t="str">
        <f t="shared" si="27"/>
        <v/>
      </c>
    </row>
    <row r="1791" spans="1:6">
      <c r="A1791" s="514"/>
      <c r="B1791" s="314"/>
      <c r="C1791" s="316"/>
      <c r="D1791" s="755"/>
      <c r="E1791" s="755"/>
      <c r="F1791" s="309" t="str">
        <f t="shared" si="27"/>
        <v/>
      </c>
    </row>
    <row r="1792" spans="1:6">
      <c r="A1792" s="514"/>
      <c r="B1792" s="314"/>
      <c r="C1792" s="316"/>
      <c r="D1792" s="755"/>
      <c r="E1792" s="755"/>
      <c r="F1792" s="309" t="str">
        <f t="shared" si="27"/>
        <v/>
      </c>
    </row>
    <row r="1793" spans="1:6">
      <c r="A1793" s="514"/>
      <c r="B1793" s="314"/>
      <c r="C1793" s="316"/>
      <c r="D1793" s="755"/>
      <c r="E1793" s="755"/>
      <c r="F1793" s="309" t="str">
        <f t="shared" si="27"/>
        <v/>
      </c>
    </row>
    <row r="1794" spans="1:6">
      <c r="A1794" s="514"/>
      <c r="B1794" s="314"/>
      <c r="C1794" s="316"/>
      <c r="D1794" s="755"/>
      <c r="E1794" s="755"/>
      <c r="F1794" s="309" t="str">
        <f t="shared" si="27"/>
        <v/>
      </c>
    </row>
    <row r="1795" spans="1:6">
      <c r="A1795" s="514"/>
      <c r="B1795" s="314"/>
      <c r="C1795" s="316"/>
      <c r="D1795" s="755"/>
      <c r="E1795" s="755"/>
      <c r="F1795" s="309" t="str">
        <f t="shared" si="27"/>
        <v/>
      </c>
    </row>
    <row r="1796" spans="1:6">
      <c r="A1796" s="514"/>
      <c r="B1796" s="314"/>
      <c r="C1796" s="316"/>
      <c r="D1796" s="755"/>
      <c r="E1796" s="755"/>
      <c r="F1796" s="309" t="str">
        <f t="shared" si="27"/>
        <v/>
      </c>
    </row>
    <row r="1797" spans="1:6">
      <c r="A1797" s="514"/>
      <c r="B1797" s="314"/>
      <c r="C1797" s="316"/>
      <c r="D1797" s="755"/>
      <c r="E1797" s="755"/>
      <c r="F1797" s="309" t="str">
        <f t="shared" si="27"/>
        <v/>
      </c>
    </row>
    <row r="1798" spans="1:6">
      <c r="A1798" s="514"/>
      <c r="B1798" s="314"/>
      <c r="C1798" s="316"/>
      <c r="D1798" s="755"/>
      <c r="E1798" s="755"/>
      <c r="F1798" s="309" t="str">
        <f t="shared" si="27"/>
        <v/>
      </c>
    </row>
    <row r="1799" spans="1:6">
      <c r="A1799" s="514"/>
      <c r="B1799" s="314"/>
      <c r="C1799" s="316"/>
      <c r="D1799" s="755"/>
      <c r="E1799" s="755"/>
      <c r="F1799" s="309" t="str">
        <f t="shared" ref="F1799:F1862" si="28">IF($D1799&lt;&gt;"",MID($D1799,1,FIND(":",$D1799)-1),IF($E1799&lt;&gt;"",$E1799,"")) &amp; ""</f>
        <v/>
      </c>
    </row>
    <row r="1800" spans="1:6">
      <c r="A1800" s="514"/>
      <c r="B1800" s="314"/>
      <c r="C1800" s="316"/>
      <c r="D1800" s="755"/>
      <c r="E1800" s="755"/>
      <c r="F1800" s="309" t="str">
        <f t="shared" si="28"/>
        <v/>
      </c>
    </row>
    <row r="1801" spans="1:6">
      <c r="A1801" s="514"/>
      <c r="B1801" s="314"/>
      <c r="C1801" s="316"/>
      <c r="D1801" s="755"/>
      <c r="E1801" s="755"/>
      <c r="F1801" s="309" t="str">
        <f t="shared" si="28"/>
        <v/>
      </c>
    </row>
    <row r="1802" spans="1:6">
      <c r="A1802" s="514"/>
      <c r="B1802" s="314"/>
      <c r="C1802" s="316"/>
      <c r="D1802" s="755"/>
      <c r="E1802" s="755"/>
      <c r="F1802" s="309" t="str">
        <f t="shared" si="28"/>
        <v/>
      </c>
    </row>
    <row r="1803" spans="1:6">
      <c r="A1803" s="514"/>
      <c r="B1803" s="314"/>
      <c r="C1803" s="316"/>
      <c r="D1803" s="755"/>
      <c r="E1803" s="755"/>
      <c r="F1803" s="309" t="str">
        <f t="shared" si="28"/>
        <v/>
      </c>
    </row>
    <row r="1804" spans="1:6">
      <c r="A1804" s="514"/>
      <c r="B1804" s="314"/>
      <c r="C1804" s="316"/>
      <c r="D1804" s="755"/>
      <c r="E1804" s="755"/>
      <c r="F1804" s="309" t="str">
        <f t="shared" si="28"/>
        <v/>
      </c>
    </row>
    <row r="1805" spans="1:6">
      <c r="A1805" s="514"/>
      <c r="B1805" s="314"/>
      <c r="C1805" s="316"/>
      <c r="D1805" s="755"/>
      <c r="E1805" s="755"/>
      <c r="F1805" s="309" t="str">
        <f t="shared" si="28"/>
        <v/>
      </c>
    </row>
    <row r="1806" spans="1:6">
      <c r="A1806" s="514"/>
      <c r="B1806" s="314"/>
      <c r="C1806" s="316"/>
      <c r="D1806" s="755"/>
      <c r="E1806" s="755"/>
      <c r="F1806" s="309" t="str">
        <f t="shared" si="28"/>
        <v/>
      </c>
    </row>
    <row r="1807" spans="1:6">
      <c r="A1807" s="514"/>
      <c r="B1807" s="314"/>
      <c r="C1807" s="316"/>
      <c r="D1807" s="755"/>
      <c r="E1807" s="755"/>
      <c r="F1807" s="309" t="str">
        <f t="shared" si="28"/>
        <v/>
      </c>
    </row>
    <row r="1808" spans="1:6">
      <c r="A1808" s="514"/>
      <c r="B1808" s="314"/>
      <c r="C1808" s="316"/>
      <c r="D1808" s="755"/>
      <c r="E1808" s="755"/>
      <c r="F1808" s="309" t="str">
        <f t="shared" si="28"/>
        <v/>
      </c>
    </row>
    <row r="1809" spans="1:6">
      <c r="A1809" s="514"/>
      <c r="B1809" s="314"/>
      <c r="C1809" s="316"/>
      <c r="D1809" s="755"/>
      <c r="E1809" s="755"/>
      <c r="F1809" s="309" t="str">
        <f t="shared" si="28"/>
        <v/>
      </c>
    </row>
    <row r="1810" spans="1:6">
      <c r="A1810" s="514"/>
      <c r="B1810" s="314"/>
      <c r="C1810" s="316"/>
      <c r="D1810" s="755"/>
      <c r="E1810" s="755"/>
      <c r="F1810" s="309" t="str">
        <f t="shared" si="28"/>
        <v/>
      </c>
    </row>
    <row r="1811" spans="1:6">
      <c r="A1811" s="514"/>
      <c r="B1811" s="314"/>
      <c r="C1811" s="316"/>
      <c r="D1811" s="755"/>
      <c r="E1811" s="755"/>
      <c r="F1811" s="309" t="str">
        <f t="shared" si="28"/>
        <v/>
      </c>
    </row>
    <row r="1812" spans="1:6">
      <c r="A1812" s="514"/>
      <c r="B1812" s="314"/>
      <c r="C1812" s="316"/>
      <c r="D1812" s="755"/>
      <c r="E1812" s="755"/>
      <c r="F1812" s="309" t="str">
        <f t="shared" si="28"/>
        <v/>
      </c>
    </row>
    <row r="1813" spans="1:6">
      <c r="A1813" s="514"/>
      <c r="B1813" s="314"/>
      <c r="C1813" s="316"/>
      <c r="D1813" s="755"/>
      <c r="E1813" s="755"/>
      <c r="F1813" s="309" t="str">
        <f t="shared" si="28"/>
        <v/>
      </c>
    </row>
    <row r="1814" spans="1:6">
      <c r="A1814" s="514"/>
      <c r="B1814" s="314"/>
      <c r="C1814" s="316"/>
      <c r="D1814" s="755"/>
      <c r="E1814" s="755"/>
      <c r="F1814" s="309" t="str">
        <f t="shared" si="28"/>
        <v/>
      </c>
    </row>
    <row r="1815" spans="1:6">
      <c r="A1815" s="514"/>
      <c r="B1815" s="314"/>
      <c r="C1815" s="316"/>
      <c r="D1815" s="755"/>
      <c r="E1815" s="755"/>
      <c r="F1815" s="309" t="str">
        <f t="shared" si="28"/>
        <v/>
      </c>
    </row>
    <row r="1816" spans="1:6">
      <c r="A1816" s="514"/>
      <c r="B1816" s="314"/>
      <c r="C1816" s="316"/>
      <c r="D1816" s="755"/>
      <c r="E1816" s="755"/>
      <c r="F1816" s="309" t="str">
        <f t="shared" si="28"/>
        <v/>
      </c>
    </row>
    <row r="1817" spans="1:6">
      <c r="A1817" s="514"/>
      <c r="B1817" s="314"/>
      <c r="C1817" s="316"/>
      <c r="D1817" s="755"/>
      <c r="E1817" s="755"/>
      <c r="F1817" s="309" t="str">
        <f t="shared" si="28"/>
        <v/>
      </c>
    </row>
    <row r="1818" spans="1:6">
      <c r="A1818" s="514"/>
      <c r="B1818" s="314"/>
      <c r="C1818" s="316"/>
      <c r="D1818" s="755"/>
      <c r="E1818" s="755"/>
      <c r="F1818" s="309" t="str">
        <f t="shared" si="28"/>
        <v/>
      </c>
    </row>
    <row r="1819" spans="1:6">
      <c r="A1819" s="514"/>
      <c r="B1819" s="314"/>
      <c r="C1819" s="316"/>
      <c r="D1819" s="755"/>
      <c r="E1819" s="755"/>
      <c r="F1819" s="309" t="str">
        <f t="shared" si="28"/>
        <v/>
      </c>
    </row>
    <row r="1820" spans="1:6">
      <c r="A1820" s="514"/>
      <c r="B1820" s="314"/>
      <c r="C1820" s="316"/>
      <c r="D1820" s="755"/>
      <c r="E1820" s="755"/>
      <c r="F1820" s="309" t="str">
        <f t="shared" si="28"/>
        <v/>
      </c>
    </row>
    <row r="1821" spans="1:6">
      <c r="A1821" s="514"/>
      <c r="B1821" s="314"/>
      <c r="C1821" s="316"/>
      <c r="D1821" s="755"/>
      <c r="E1821" s="755"/>
      <c r="F1821" s="309" t="str">
        <f t="shared" si="28"/>
        <v/>
      </c>
    </row>
    <row r="1822" spans="1:6">
      <c r="A1822" s="514"/>
      <c r="B1822" s="314"/>
      <c r="C1822" s="316"/>
      <c r="D1822" s="755"/>
      <c r="E1822" s="755"/>
      <c r="F1822" s="309" t="str">
        <f t="shared" si="28"/>
        <v/>
      </c>
    </row>
    <row r="1823" spans="1:6">
      <c r="A1823" s="514"/>
      <c r="B1823" s="314"/>
      <c r="C1823" s="316"/>
      <c r="D1823" s="755"/>
      <c r="E1823" s="755"/>
      <c r="F1823" s="309" t="str">
        <f t="shared" si="28"/>
        <v/>
      </c>
    </row>
    <row r="1824" spans="1:6">
      <c r="A1824" s="514"/>
      <c r="B1824" s="314"/>
      <c r="C1824" s="316"/>
      <c r="D1824" s="755"/>
      <c r="E1824" s="755"/>
      <c r="F1824" s="309" t="str">
        <f t="shared" si="28"/>
        <v/>
      </c>
    </row>
    <row r="1825" spans="1:6">
      <c r="A1825" s="514"/>
      <c r="B1825" s="314"/>
      <c r="C1825" s="316"/>
      <c r="D1825" s="755"/>
      <c r="E1825" s="755"/>
      <c r="F1825" s="309" t="str">
        <f t="shared" si="28"/>
        <v/>
      </c>
    </row>
    <row r="1826" spans="1:6">
      <c r="A1826" s="514"/>
      <c r="B1826" s="314"/>
      <c r="C1826" s="316"/>
      <c r="D1826" s="755"/>
      <c r="E1826" s="755"/>
      <c r="F1826" s="309" t="str">
        <f t="shared" si="28"/>
        <v/>
      </c>
    </row>
    <row r="1827" spans="1:6">
      <c r="A1827" s="514"/>
      <c r="B1827" s="314"/>
      <c r="C1827" s="316"/>
      <c r="D1827" s="755"/>
      <c r="E1827" s="755"/>
      <c r="F1827" s="309" t="str">
        <f t="shared" si="28"/>
        <v/>
      </c>
    </row>
    <row r="1828" spans="1:6">
      <c r="A1828" s="514"/>
      <c r="B1828" s="314"/>
      <c r="C1828" s="316"/>
      <c r="D1828" s="755"/>
      <c r="E1828" s="755"/>
      <c r="F1828" s="309" t="str">
        <f t="shared" si="28"/>
        <v/>
      </c>
    </row>
    <row r="1829" spans="1:6">
      <c r="A1829" s="514"/>
      <c r="B1829" s="314"/>
      <c r="C1829" s="316"/>
      <c r="D1829" s="755"/>
      <c r="E1829" s="755"/>
      <c r="F1829" s="309" t="str">
        <f t="shared" si="28"/>
        <v/>
      </c>
    </row>
    <row r="1830" spans="1:6">
      <c r="A1830" s="514"/>
      <c r="B1830" s="314"/>
      <c r="C1830" s="316"/>
      <c r="D1830" s="755"/>
      <c r="E1830" s="755"/>
      <c r="F1830" s="309" t="str">
        <f t="shared" si="28"/>
        <v/>
      </c>
    </row>
    <row r="1831" spans="1:6">
      <c r="A1831" s="514"/>
      <c r="B1831" s="314"/>
      <c r="C1831" s="316"/>
      <c r="D1831" s="755"/>
      <c r="E1831" s="755"/>
      <c r="F1831" s="309" t="str">
        <f t="shared" si="28"/>
        <v/>
      </c>
    </row>
    <row r="1832" spans="1:6">
      <c r="A1832" s="514"/>
      <c r="B1832" s="314"/>
      <c r="C1832" s="316"/>
      <c r="D1832" s="755"/>
      <c r="E1832" s="755"/>
      <c r="F1832" s="309" t="str">
        <f t="shared" si="28"/>
        <v/>
      </c>
    </row>
    <row r="1833" spans="1:6">
      <c r="A1833" s="514"/>
      <c r="B1833" s="314"/>
      <c r="C1833" s="316"/>
      <c r="D1833" s="755"/>
      <c r="E1833" s="755"/>
      <c r="F1833" s="309" t="str">
        <f t="shared" si="28"/>
        <v/>
      </c>
    </row>
    <row r="1834" spans="1:6">
      <c r="A1834" s="514"/>
      <c r="B1834" s="314"/>
      <c r="C1834" s="316"/>
      <c r="D1834" s="755"/>
      <c r="E1834" s="755"/>
      <c r="F1834" s="309" t="str">
        <f t="shared" si="28"/>
        <v/>
      </c>
    </row>
    <row r="1835" spans="1:6">
      <c r="A1835" s="514"/>
      <c r="B1835" s="314"/>
      <c r="C1835" s="316"/>
      <c r="D1835" s="755"/>
      <c r="E1835" s="755"/>
      <c r="F1835" s="309" t="str">
        <f t="shared" si="28"/>
        <v/>
      </c>
    </row>
    <row r="1836" spans="1:6">
      <c r="A1836" s="514"/>
      <c r="B1836" s="314"/>
      <c r="C1836" s="316"/>
      <c r="D1836" s="755"/>
      <c r="E1836" s="755"/>
      <c r="F1836" s="309" t="str">
        <f t="shared" si="28"/>
        <v/>
      </c>
    </row>
    <row r="1837" spans="1:6">
      <c r="A1837" s="514"/>
      <c r="B1837" s="314"/>
      <c r="C1837" s="316"/>
      <c r="D1837" s="755"/>
      <c r="E1837" s="755"/>
      <c r="F1837" s="309" t="str">
        <f t="shared" si="28"/>
        <v/>
      </c>
    </row>
    <row r="1838" spans="1:6">
      <c r="A1838" s="514"/>
      <c r="B1838" s="314"/>
      <c r="C1838" s="316"/>
      <c r="D1838" s="755"/>
      <c r="E1838" s="755"/>
      <c r="F1838" s="309" t="str">
        <f t="shared" si="28"/>
        <v/>
      </c>
    </row>
    <row r="1839" spans="1:6">
      <c r="A1839" s="514"/>
      <c r="B1839" s="314"/>
      <c r="C1839" s="316"/>
      <c r="D1839" s="755"/>
      <c r="E1839" s="755"/>
      <c r="F1839" s="309" t="str">
        <f t="shared" si="28"/>
        <v/>
      </c>
    </row>
    <row r="1840" spans="1:6">
      <c r="A1840" s="514"/>
      <c r="B1840" s="314"/>
      <c r="C1840" s="316"/>
      <c r="D1840" s="755"/>
      <c r="E1840" s="755"/>
      <c r="F1840" s="309" t="str">
        <f t="shared" si="28"/>
        <v/>
      </c>
    </row>
    <row r="1841" spans="1:6">
      <c r="A1841" s="514"/>
      <c r="B1841" s="314"/>
      <c r="C1841" s="316"/>
      <c r="D1841" s="755"/>
      <c r="E1841" s="755"/>
      <c r="F1841" s="309" t="str">
        <f t="shared" si="28"/>
        <v/>
      </c>
    </row>
    <row r="1842" spans="1:6">
      <c r="A1842" s="514"/>
      <c r="B1842" s="314"/>
      <c r="C1842" s="316"/>
      <c r="D1842" s="755"/>
      <c r="E1842" s="755"/>
      <c r="F1842" s="309" t="str">
        <f t="shared" si="28"/>
        <v/>
      </c>
    </row>
    <row r="1843" spans="1:6">
      <c r="A1843" s="514"/>
      <c r="B1843" s="314"/>
      <c r="C1843" s="316"/>
      <c r="D1843" s="755"/>
      <c r="E1843" s="755"/>
      <c r="F1843" s="309" t="str">
        <f t="shared" si="28"/>
        <v/>
      </c>
    </row>
    <row r="1844" spans="1:6">
      <c r="A1844" s="514"/>
      <c r="B1844" s="314"/>
      <c r="C1844" s="316"/>
      <c r="D1844" s="755"/>
      <c r="E1844" s="755"/>
      <c r="F1844" s="309" t="str">
        <f t="shared" si="28"/>
        <v/>
      </c>
    </row>
    <row r="1845" spans="1:6">
      <c r="A1845" s="514"/>
      <c r="B1845" s="314"/>
      <c r="C1845" s="316"/>
      <c r="D1845" s="755"/>
      <c r="E1845" s="755"/>
      <c r="F1845" s="309" t="str">
        <f t="shared" si="28"/>
        <v/>
      </c>
    </row>
    <row r="1846" spans="1:6">
      <c r="A1846" s="514"/>
      <c r="B1846" s="314"/>
      <c r="C1846" s="316"/>
      <c r="D1846" s="755"/>
      <c r="E1846" s="755"/>
      <c r="F1846" s="309" t="str">
        <f t="shared" si="28"/>
        <v/>
      </c>
    </row>
    <row r="1847" spans="1:6">
      <c r="A1847" s="514"/>
      <c r="B1847" s="314"/>
      <c r="C1847" s="316"/>
      <c r="D1847" s="755"/>
      <c r="E1847" s="755"/>
      <c r="F1847" s="309" t="str">
        <f t="shared" si="28"/>
        <v/>
      </c>
    </row>
    <row r="1848" spans="1:6">
      <c r="A1848" s="514"/>
      <c r="B1848" s="314"/>
      <c r="C1848" s="316"/>
      <c r="D1848" s="755"/>
      <c r="E1848" s="755"/>
      <c r="F1848" s="309" t="str">
        <f t="shared" si="28"/>
        <v/>
      </c>
    </row>
    <row r="1849" spans="1:6">
      <c r="A1849" s="514"/>
      <c r="B1849" s="314"/>
      <c r="C1849" s="316"/>
      <c r="D1849" s="755"/>
      <c r="E1849" s="755"/>
      <c r="F1849" s="309" t="str">
        <f t="shared" si="28"/>
        <v/>
      </c>
    </row>
    <row r="1850" spans="1:6">
      <c r="A1850" s="514"/>
      <c r="B1850" s="314"/>
      <c r="C1850" s="316"/>
      <c r="D1850" s="755"/>
      <c r="E1850" s="755"/>
      <c r="F1850" s="309" t="str">
        <f t="shared" si="28"/>
        <v/>
      </c>
    </row>
    <row r="1851" spans="1:6">
      <c r="A1851" s="514"/>
      <c r="B1851" s="314"/>
      <c r="C1851" s="316"/>
      <c r="D1851" s="755"/>
      <c r="E1851" s="755"/>
      <c r="F1851" s="309" t="str">
        <f t="shared" si="28"/>
        <v/>
      </c>
    </row>
    <row r="1852" spans="1:6">
      <c r="A1852" s="514"/>
      <c r="B1852" s="314"/>
      <c r="C1852" s="316"/>
      <c r="D1852" s="755"/>
      <c r="E1852" s="755"/>
      <c r="F1852" s="309" t="str">
        <f t="shared" si="28"/>
        <v/>
      </c>
    </row>
    <row r="1853" spans="1:6">
      <c r="A1853" s="514"/>
      <c r="B1853" s="314"/>
      <c r="C1853" s="316"/>
      <c r="D1853" s="755"/>
      <c r="E1853" s="755"/>
      <c r="F1853" s="309" t="str">
        <f t="shared" si="28"/>
        <v/>
      </c>
    </row>
    <row r="1854" spans="1:6">
      <c r="A1854" s="514"/>
      <c r="B1854" s="314"/>
      <c r="C1854" s="316"/>
      <c r="D1854" s="755"/>
      <c r="E1854" s="755"/>
      <c r="F1854" s="309" t="str">
        <f t="shared" si="28"/>
        <v/>
      </c>
    </row>
    <row r="1855" spans="1:6">
      <c r="A1855" s="514"/>
      <c r="B1855" s="314"/>
      <c r="C1855" s="316"/>
      <c r="D1855" s="755"/>
      <c r="E1855" s="755"/>
      <c r="F1855" s="309" t="str">
        <f t="shared" si="28"/>
        <v/>
      </c>
    </row>
    <row r="1856" spans="1:6">
      <c r="A1856" s="514"/>
      <c r="B1856" s="314"/>
      <c r="C1856" s="316"/>
      <c r="D1856" s="755"/>
      <c r="E1856" s="755"/>
      <c r="F1856" s="309" t="str">
        <f t="shared" si="28"/>
        <v/>
      </c>
    </row>
    <row r="1857" spans="1:6">
      <c r="A1857" s="514"/>
      <c r="B1857" s="314"/>
      <c r="C1857" s="316"/>
      <c r="D1857" s="755"/>
      <c r="E1857" s="755"/>
      <c r="F1857" s="309" t="str">
        <f t="shared" si="28"/>
        <v/>
      </c>
    </row>
    <row r="1858" spans="1:6">
      <c r="A1858" s="514"/>
      <c r="B1858" s="314"/>
      <c r="C1858" s="316"/>
      <c r="D1858" s="755"/>
      <c r="E1858" s="755"/>
      <c r="F1858" s="309" t="str">
        <f t="shared" si="28"/>
        <v/>
      </c>
    </row>
    <row r="1859" spans="1:6">
      <c r="A1859" s="514"/>
      <c r="B1859" s="314"/>
      <c r="C1859" s="316"/>
      <c r="D1859" s="755"/>
      <c r="E1859" s="755"/>
      <c r="F1859" s="309" t="str">
        <f t="shared" si="28"/>
        <v/>
      </c>
    </row>
    <row r="1860" spans="1:6">
      <c r="A1860" s="514"/>
      <c r="B1860" s="314"/>
      <c r="C1860" s="316"/>
      <c r="D1860" s="755"/>
      <c r="E1860" s="755"/>
      <c r="F1860" s="309" t="str">
        <f t="shared" si="28"/>
        <v/>
      </c>
    </row>
    <row r="1861" spans="1:6">
      <c r="A1861" s="514"/>
      <c r="B1861" s="314"/>
      <c r="C1861" s="316"/>
      <c r="D1861" s="755"/>
      <c r="E1861" s="755"/>
      <c r="F1861" s="309" t="str">
        <f t="shared" si="28"/>
        <v/>
      </c>
    </row>
    <row r="1862" spans="1:6">
      <c r="A1862" s="514"/>
      <c r="B1862" s="314"/>
      <c r="C1862" s="316"/>
      <c r="D1862" s="755"/>
      <c r="E1862" s="755"/>
      <c r="F1862" s="309" t="str">
        <f t="shared" si="28"/>
        <v/>
      </c>
    </row>
    <row r="1863" spans="1:6">
      <c r="A1863" s="514"/>
      <c r="B1863" s="314"/>
      <c r="C1863" s="316"/>
      <c r="D1863" s="755"/>
      <c r="E1863" s="755"/>
      <c r="F1863" s="309" t="str">
        <f t="shared" ref="F1863:F1926" si="29">IF($D1863&lt;&gt;"",MID($D1863,1,FIND(":",$D1863)-1),IF($E1863&lt;&gt;"",$E1863,"")) &amp; ""</f>
        <v/>
      </c>
    </row>
    <row r="1864" spans="1:6">
      <c r="A1864" s="514"/>
      <c r="B1864" s="314"/>
      <c r="C1864" s="316"/>
      <c r="D1864" s="755"/>
      <c r="E1864" s="755"/>
      <c r="F1864" s="309" t="str">
        <f t="shared" si="29"/>
        <v/>
      </c>
    </row>
    <row r="1865" spans="1:6">
      <c r="A1865" s="514"/>
      <c r="B1865" s="314"/>
      <c r="C1865" s="316"/>
      <c r="D1865" s="755"/>
      <c r="E1865" s="755"/>
      <c r="F1865" s="309" t="str">
        <f t="shared" si="29"/>
        <v/>
      </c>
    </row>
    <row r="1866" spans="1:6">
      <c r="A1866" s="514"/>
      <c r="B1866" s="314"/>
      <c r="C1866" s="316"/>
      <c r="D1866" s="755"/>
      <c r="E1866" s="755"/>
      <c r="F1866" s="309" t="str">
        <f t="shared" si="29"/>
        <v/>
      </c>
    </row>
    <row r="1867" spans="1:6">
      <c r="A1867" s="514"/>
      <c r="B1867" s="314"/>
      <c r="C1867" s="316"/>
      <c r="D1867" s="755"/>
      <c r="E1867" s="755"/>
      <c r="F1867" s="309" t="str">
        <f t="shared" si="29"/>
        <v/>
      </c>
    </row>
    <row r="1868" spans="1:6">
      <c r="A1868" s="514"/>
      <c r="B1868" s="314"/>
      <c r="C1868" s="316"/>
      <c r="D1868" s="755"/>
      <c r="E1868" s="755"/>
      <c r="F1868" s="309" t="str">
        <f t="shared" si="29"/>
        <v/>
      </c>
    </row>
    <row r="1869" spans="1:6">
      <c r="A1869" s="514"/>
      <c r="B1869" s="314"/>
      <c r="C1869" s="316"/>
      <c r="D1869" s="755"/>
      <c r="E1869" s="755"/>
      <c r="F1869" s="309" t="str">
        <f t="shared" si="29"/>
        <v/>
      </c>
    </row>
    <row r="1870" spans="1:6">
      <c r="A1870" s="514"/>
      <c r="B1870" s="314"/>
      <c r="C1870" s="316"/>
      <c r="D1870" s="755"/>
      <c r="E1870" s="755"/>
      <c r="F1870" s="309" t="str">
        <f t="shared" si="29"/>
        <v/>
      </c>
    </row>
    <row r="1871" spans="1:6">
      <c r="A1871" s="514"/>
      <c r="B1871" s="314"/>
      <c r="C1871" s="316"/>
      <c r="D1871" s="755"/>
      <c r="E1871" s="755"/>
      <c r="F1871" s="309" t="str">
        <f t="shared" si="29"/>
        <v/>
      </c>
    </row>
    <row r="1872" spans="1:6">
      <c r="A1872" s="514"/>
      <c r="B1872" s="314"/>
      <c r="C1872" s="316"/>
      <c r="D1872" s="755"/>
      <c r="E1872" s="755"/>
      <c r="F1872" s="309" t="str">
        <f t="shared" si="29"/>
        <v/>
      </c>
    </row>
    <row r="1873" spans="1:6">
      <c r="A1873" s="514"/>
      <c r="B1873" s="314"/>
      <c r="C1873" s="316"/>
      <c r="D1873" s="755"/>
      <c r="E1873" s="755"/>
      <c r="F1873" s="309" t="str">
        <f t="shared" si="29"/>
        <v/>
      </c>
    </row>
    <row r="1874" spans="1:6">
      <c r="A1874" s="514"/>
      <c r="B1874" s="314"/>
      <c r="C1874" s="316"/>
      <c r="D1874" s="755"/>
      <c r="E1874" s="755"/>
      <c r="F1874" s="309" t="str">
        <f t="shared" si="29"/>
        <v/>
      </c>
    </row>
    <row r="1875" spans="1:6">
      <c r="A1875" s="514"/>
      <c r="B1875" s="314"/>
      <c r="C1875" s="316"/>
      <c r="D1875" s="755"/>
      <c r="E1875" s="755"/>
      <c r="F1875" s="309" t="str">
        <f t="shared" si="29"/>
        <v/>
      </c>
    </row>
    <row r="1876" spans="1:6">
      <c r="A1876" s="514"/>
      <c r="B1876" s="314"/>
      <c r="C1876" s="316"/>
      <c r="D1876" s="755"/>
      <c r="E1876" s="755"/>
      <c r="F1876" s="309" t="str">
        <f t="shared" si="29"/>
        <v/>
      </c>
    </row>
    <row r="1877" spans="1:6">
      <c r="A1877" s="514"/>
      <c r="B1877" s="314"/>
      <c r="C1877" s="316"/>
      <c r="D1877" s="755"/>
      <c r="E1877" s="755"/>
      <c r="F1877" s="309" t="str">
        <f t="shared" si="29"/>
        <v/>
      </c>
    </row>
    <row r="1878" spans="1:6">
      <c r="A1878" s="514"/>
      <c r="B1878" s="314"/>
      <c r="C1878" s="316"/>
      <c r="D1878" s="755"/>
      <c r="E1878" s="755"/>
      <c r="F1878" s="309" t="str">
        <f t="shared" si="29"/>
        <v/>
      </c>
    </row>
    <row r="1879" spans="1:6">
      <c r="A1879" s="514"/>
      <c r="B1879" s="314"/>
      <c r="C1879" s="316"/>
      <c r="D1879" s="755"/>
      <c r="E1879" s="755"/>
      <c r="F1879" s="309" t="str">
        <f t="shared" si="29"/>
        <v/>
      </c>
    </row>
    <row r="1880" spans="1:6">
      <c r="A1880" s="514"/>
      <c r="B1880" s="314"/>
      <c r="C1880" s="316"/>
      <c r="D1880" s="755"/>
      <c r="E1880" s="755"/>
      <c r="F1880" s="309" t="str">
        <f t="shared" si="29"/>
        <v/>
      </c>
    </row>
    <row r="1881" spans="1:6">
      <c r="A1881" s="514"/>
      <c r="B1881" s="314"/>
      <c r="C1881" s="316"/>
      <c r="D1881" s="755"/>
      <c r="E1881" s="755"/>
      <c r="F1881" s="309" t="str">
        <f t="shared" si="29"/>
        <v/>
      </c>
    </row>
    <row r="1882" spans="1:6">
      <c r="A1882" s="514"/>
      <c r="B1882" s="314"/>
      <c r="C1882" s="316"/>
      <c r="D1882" s="755"/>
      <c r="E1882" s="755"/>
      <c r="F1882" s="309" t="str">
        <f t="shared" si="29"/>
        <v/>
      </c>
    </row>
    <row r="1883" spans="1:6">
      <c r="A1883" s="514"/>
      <c r="B1883" s="314"/>
      <c r="C1883" s="316"/>
      <c r="D1883" s="755"/>
      <c r="E1883" s="755"/>
      <c r="F1883" s="309" t="str">
        <f t="shared" si="29"/>
        <v/>
      </c>
    </row>
    <row r="1884" spans="1:6">
      <c r="A1884" s="514"/>
      <c r="B1884" s="314"/>
      <c r="C1884" s="316"/>
      <c r="D1884" s="755"/>
      <c r="E1884" s="755"/>
      <c r="F1884" s="309" t="str">
        <f t="shared" si="29"/>
        <v/>
      </c>
    </row>
    <row r="1885" spans="1:6">
      <c r="A1885" s="514"/>
      <c r="B1885" s="314"/>
      <c r="C1885" s="316"/>
      <c r="D1885" s="755"/>
      <c r="E1885" s="755"/>
      <c r="F1885" s="309" t="str">
        <f t="shared" si="29"/>
        <v/>
      </c>
    </row>
    <row r="1886" spans="1:6">
      <c r="A1886" s="514"/>
      <c r="B1886" s="314"/>
      <c r="C1886" s="316"/>
      <c r="D1886" s="755"/>
      <c r="E1886" s="755"/>
      <c r="F1886" s="309" t="str">
        <f t="shared" si="29"/>
        <v/>
      </c>
    </row>
    <row r="1887" spans="1:6">
      <c r="A1887" s="514"/>
      <c r="B1887" s="314"/>
      <c r="C1887" s="316"/>
      <c r="D1887" s="755"/>
      <c r="E1887" s="755"/>
      <c r="F1887" s="309" t="str">
        <f t="shared" si="29"/>
        <v/>
      </c>
    </row>
    <row r="1888" spans="1:6">
      <c r="A1888" s="514"/>
      <c r="B1888" s="314"/>
      <c r="C1888" s="316"/>
      <c r="D1888" s="755"/>
      <c r="E1888" s="755"/>
      <c r="F1888" s="309" t="str">
        <f t="shared" si="29"/>
        <v/>
      </c>
    </row>
    <row r="1889" spans="1:6">
      <c r="A1889" s="514"/>
      <c r="B1889" s="314"/>
      <c r="C1889" s="316"/>
      <c r="D1889" s="755"/>
      <c r="E1889" s="755"/>
      <c r="F1889" s="309" t="str">
        <f t="shared" si="29"/>
        <v/>
      </c>
    </row>
    <row r="1890" spans="1:6">
      <c r="A1890" s="514"/>
      <c r="B1890" s="314"/>
      <c r="C1890" s="316"/>
      <c r="D1890" s="755"/>
      <c r="E1890" s="755"/>
      <c r="F1890" s="309" t="str">
        <f t="shared" si="29"/>
        <v/>
      </c>
    </row>
    <row r="1891" spans="1:6">
      <c r="A1891" s="514"/>
      <c r="B1891" s="314"/>
      <c r="C1891" s="316"/>
      <c r="D1891" s="755"/>
      <c r="E1891" s="755"/>
      <c r="F1891" s="309" t="str">
        <f t="shared" si="29"/>
        <v/>
      </c>
    </row>
    <row r="1892" spans="1:6">
      <c r="A1892" s="514"/>
      <c r="B1892" s="314"/>
      <c r="C1892" s="316"/>
      <c r="D1892" s="755"/>
      <c r="E1892" s="755"/>
      <c r="F1892" s="309" t="str">
        <f t="shared" si="29"/>
        <v/>
      </c>
    </row>
    <row r="1893" spans="1:6">
      <c r="A1893" s="514"/>
      <c r="B1893" s="314"/>
      <c r="C1893" s="316"/>
      <c r="D1893" s="755"/>
      <c r="E1893" s="755"/>
      <c r="F1893" s="309" t="str">
        <f t="shared" si="29"/>
        <v/>
      </c>
    </row>
    <row r="1894" spans="1:6">
      <c r="A1894" s="514"/>
      <c r="B1894" s="314"/>
      <c r="C1894" s="316"/>
      <c r="D1894" s="755"/>
      <c r="E1894" s="755"/>
      <c r="F1894" s="309" t="str">
        <f t="shared" si="29"/>
        <v/>
      </c>
    </row>
    <row r="1895" spans="1:6">
      <c r="A1895" s="514"/>
      <c r="B1895" s="314"/>
      <c r="C1895" s="316"/>
      <c r="D1895" s="755"/>
      <c r="E1895" s="755"/>
      <c r="F1895" s="309" t="str">
        <f t="shared" si="29"/>
        <v/>
      </c>
    </row>
    <row r="1896" spans="1:6">
      <c r="A1896" s="514"/>
      <c r="B1896" s="314"/>
      <c r="C1896" s="316"/>
      <c r="D1896" s="755"/>
      <c r="E1896" s="755"/>
      <c r="F1896" s="309" t="str">
        <f t="shared" si="29"/>
        <v/>
      </c>
    </row>
    <row r="1897" spans="1:6">
      <c r="A1897" s="514"/>
      <c r="B1897" s="314"/>
      <c r="C1897" s="316"/>
      <c r="D1897" s="755"/>
      <c r="E1897" s="755"/>
      <c r="F1897" s="309" t="str">
        <f t="shared" si="29"/>
        <v/>
      </c>
    </row>
    <row r="1898" spans="1:6">
      <c r="A1898" s="514"/>
      <c r="B1898" s="314"/>
      <c r="C1898" s="316"/>
      <c r="D1898" s="755"/>
      <c r="E1898" s="755"/>
      <c r="F1898" s="309" t="str">
        <f t="shared" si="29"/>
        <v/>
      </c>
    </row>
    <row r="1899" spans="1:6">
      <c r="A1899" s="514"/>
      <c r="B1899" s="314"/>
      <c r="C1899" s="316"/>
      <c r="D1899" s="755"/>
      <c r="E1899" s="755"/>
      <c r="F1899" s="309" t="str">
        <f t="shared" si="29"/>
        <v/>
      </c>
    </row>
    <row r="1900" spans="1:6">
      <c r="A1900" s="514"/>
      <c r="B1900" s="314"/>
      <c r="C1900" s="316"/>
      <c r="D1900" s="755"/>
      <c r="E1900" s="755"/>
      <c r="F1900" s="309" t="str">
        <f t="shared" si="29"/>
        <v/>
      </c>
    </row>
    <row r="1901" spans="1:6">
      <c r="A1901" s="514"/>
      <c r="B1901" s="314"/>
      <c r="C1901" s="316"/>
      <c r="D1901" s="755"/>
      <c r="E1901" s="755"/>
      <c r="F1901" s="309" t="str">
        <f t="shared" si="29"/>
        <v/>
      </c>
    </row>
    <row r="1902" spans="1:6">
      <c r="A1902" s="514"/>
      <c r="B1902" s="314"/>
      <c r="C1902" s="316"/>
      <c r="D1902" s="755"/>
      <c r="E1902" s="755"/>
      <c r="F1902" s="309" t="str">
        <f t="shared" si="29"/>
        <v/>
      </c>
    </row>
    <row r="1903" spans="1:6">
      <c r="A1903" s="514"/>
      <c r="B1903" s="314"/>
      <c r="C1903" s="316"/>
      <c r="D1903" s="755"/>
      <c r="E1903" s="755"/>
      <c r="F1903" s="309" t="str">
        <f t="shared" si="29"/>
        <v/>
      </c>
    </row>
    <row r="1904" spans="1:6">
      <c r="A1904" s="514"/>
      <c r="B1904" s="314"/>
      <c r="C1904" s="316"/>
      <c r="D1904" s="755"/>
      <c r="E1904" s="755"/>
      <c r="F1904" s="309" t="str">
        <f t="shared" si="29"/>
        <v/>
      </c>
    </row>
    <row r="1905" spans="1:6">
      <c r="A1905" s="514"/>
      <c r="B1905" s="314"/>
      <c r="C1905" s="316"/>
      <c r="D1905" s="755"/>
      <c r="E1905" s="755"/>
      <c r="F1905" s="309" t="str">
        <f t="shared" si="29"/>
        <v/>
      </c>
    </row>
    <row r="1906" spans="1:6">
      <c r="A1906" s="514"/>
      <c r="B1906" s="314"/>
      <c r="C1906" s="316"/>
      <c r="D1906" s="755"/>
      <c r="E1906" s="755"/>
      <c r="F1906" s="309" t="str">
        <f t="shared" si="29"/>
        <v/>
      </c>
    </row>
    <row r="1907" spans="1:6">
      <c r="A1907" s="514"/>
      <c r="B1907" s="314"/>
      <c r="C1907" s="316"/>
      <c r="D1907" s="755"/>
      <c r="E1907" s="755"/>
      <c r="F1907" s="309" t="str">
        <f t="shared" si="29"/>
        <v/>
      </c>
    </row>
    <row r="1908" spans="1:6">
      <c r="A1908" s="514"/>
      <c r="B1908" s="314"/>
      <c r="C1908" s="316"/>
      <c r="D1908" s="755"/>
      <c r="E1908" s="755"/>
      <c r="F1908" s="309" t="str">
        <f t="shared" si="29"/>
        <v/>
      </c>
    </row>
    <row r="1909" spans="1:6">
      <c r="A1909" s="514"/>
      <c r="B1909" s="314"/>
      <c r="C1909" s="316"/>
      <c r="D1909" s="755"/>
      <c r="E1909" s="755"/>
      <c r="F1909" s="309" t="str">
        <f t="shared" si="29"/>
        <v/>
      </c>
    </row>
    <row r="1910" spans="1:6">
      <c r="A1910" s="514"/>
      <c r="B1910" s="314"/>
      <c r="C1910" s="316"/>
      <c r="D1910" s="755"/>
      <c r="E1910" s="755"/>
      <c r="F1910" s="309" t="str">
        <f t="shared" si="29"/>
        <v/>
      </c>
    </row>
    <row r="1911" spans="1:6">
      <c r="A1911" s="514"/>
      <c r="B1911" s="314"/>
      <c r="C1911" s="316"/>
      <c r="D1911" s="755"/>
      <c r="E1911" s="755"/>
      <c r="F1911" s="309" t="str">
        <f t="shared" si="29"/>
        <v/>
      </c>
    </row>
    <row r="1912" spans="1:6">
      <c r="A1912" s="514"/>
      <c r="B1912" s="314"/>
      <c r="C1912" s="316"/>
      <c r="D1912" s="755"/>
      <c r="E1912" s="755"/>
      <c r="F1912" s="309" t="str">
        <f t="shared" si="29"/>
        <v/>
      </c>
    </row>
    <row r="1913" spans="1:6">
      <c r="A1913" s="514"/>
      <c r="B1913" s="314"/>
      <c r="C1913" s="316"/>
      <c r="D1913" s="755"/>
      <c r="E1913" s="755"/>
      <c r="F1913" s="309" t="str">
        <f t="shared" si="29"/>
        <v/>
      </c>
    </row>
    <row r="1914" spans="1:6">
      <c r="A1914" s="514"/>
      <c r="B1914" s="314"/>
      <c r="C1914" s="316"/>
      <c r="D1914" s="755"/>
      <c r="E1914" s="755"/>
      <c r="F1914" s="309" t="str">
        <f t="shared" si="29"/>
        <v/>
      </c>
    </row>
    <row r="1915" spans="1:6">
      <c r="A1915" s="514"/>
      <c r="B1915" s="314"/>
      <c r="C1915" s="316"/>
      <c r="D1915" s="755"/>
      <c r="E1915" s="755"/>
      <c r="F1915" s="309" t="str">
        <f t="shared" si="29"/>
        <v/>
      </c>
    </row>
    <row r="1916" spans="1:6">
      <c r="A1916" s="514"/>
      <c r="B1916" s="314"/>
      <c r="C1916" s="316"/>
      <c r="D1916" s="755"/>
      <c r="E1916" s="755"/>
      <c r="F1916" s="309" t="str">
        <f t="shared" si="29"/>
        <v/>
      </c>
    </row>
    <row r="1917" spans="1:6">
      <c r="A1917" s="514"/>
      <c r="B1917" s="314"/>
      <c r="C1917" s="316"/>
      <c r="D1917" s="755"/>
      <c r="E1917" s="755"/>
      <c r="F1917" s="309" t="str">
        <f t="shared" si="29"/>
        <v/>
      </c>
    </row>
    <row r="1918" spans="1:6">
      <c r="A1918" s="514"/>
      <c r="B1918" s="314"/>
      <c r="C1918" s="316"/>
      <c r="D1918" s="755"/>
      <c r="E1918" s="755"/>
      <c r="F1918" s="309" t="str">
        <f t="shared" si="29"/>
        <v/>
      </c>
    </row>
    <row r="1919" spans="1:6">
      <c r="A1919" s="514"/>
      <c r="B1919" s="314"/>
      <c r="C1919" s="316"/>
      <c r="D1919" s="755"/>
      <c r="E1919" s="755"/>
      <c r="F1919" s="309" t="str">
        <f t="shared" si="29"/>
        <v/>
      </c>
    </row>
    <row r="1920" spans="1:6">
      <c r="A1920" s="514"/>
      <c r="B1920" s="314"/>
      <c r="C1920" s="316"/>
      <c r="D1920" s="755"/>
      <c r="E1920" s="755"/>
      <c r="F1920" s="309" t="str">
        <f t="shared" si="29"/>
        <v/>
      </c>
    </row>
    <row r="1921" spans="1:6">
      <c r="A1921" s="514"/>
      <c r="B1921" s="314"/>
      <c r="C1921" s="316"/>
      <c r="D1921" s="755"/>
      <c r="E1921" s="755"/>
      <c r="F1921" s="309" t="str">
        <f t="shared" si="29"/>
        <v/>
      </c>
    </row>
    <row r="1922" spans="1:6">
      <c r="A1922" s="514"/>
      <c r="B1922" s="314"/>
      <c r="C1922" s="316"/>
      <c r="D1922" s="755"/>
      <c r="E1922" s="755"/>
      <c r="F1922" s="309" t="str">
        <f t="shared" si="29"/>
        <v/>
      </c>
    </row>
    <row r="1923" spans="1:6">
      <c r="A1923" s="514"/>
      <c r="B1923" s="314"/>
      <c r="C1923" s="316"/>
      <c r="D1923" s="755"/>
      <c r="E1923" s="755"/>
      <c r="F1923" s="309" t="str">
        <f t="shared" si="29"/>
        <v/>
      </c>
    </row>
    <row r="1924" spans="1:6">
      <c r="A1924" s="514"/>
      <c r="B1924" s="314"/>
      <c r="C1924" s="316"/>
      <c r="D1924" s="755"/>
      <c r="E1924" s="755"/>
      <c r="F1924" s="309" t="str">
        <f t="shared" si="29"/>
        <v/>
      </c>
    </row>
    <row r="1925" spans="1:6">
      <c r="A1925" s="514"/>
      <c r="B1925" s="314"/>
      <c r="C1925" s="316"/>
      <c r="D1925" s="755"/>
      <c r="E1925" s="755"/>
      <c r="F1925" s="309" t="str">
        <f t="shared" si="29"/>
        <v/>
      </c>
    </row>
    <row r="1926" spans="1:6">
      <c r="A1926" s="514"/>
      <c r="B1926" s="314"/>
      <c r="C1926" s="316"/>
      <c r="D1926" s="755"/>
      <c r="E1926" s="755"/>
      <c r="F1926" s="309" t="str">
        <f t="shared" si="29"/>
        <v/>
      </c>
    </row>
    <row r="1927" spans="1:6">
      <c r="A1927" s="514"/>
      <c r="B1927" s="314"/>
      <c r="C1927" s="316"/>
      <c r="D1927" s="755"/>
      <c r="E1927" s="755"/>
      <c r="F1927" s="309" t="str">
        <f t="shared" ref="F1927:F1990" si="30">IF($D1927&lt;&gt;"",MID($D1927,1,FIND(":",$D1927)-1),IF($E1927&lt;&gt;"",$E1927,"")) &amp; ""</f>
        <v/>
      </c>
    </row>
    <row r="1928" spans="1:6">
      <c r="A1928" s="514"/>
      <c r="B1928" s="314"/>
      <c r="C1928" s="316"/>
      <c r="D1928" s="755"/>
      <c r="E1928" s="755"/>
      <c r="F1928" s="309" t="str">
        <f t="shared" si="30"/>
        <v/>
      </c>
    </row>
    <row r="1929" spans="1:6">
      <c r="A1929" s="514"/>
      <c r="B1929" s="314"/>
      <c r="C1929" s="316"/>
      <c r="D1929" s="755"/>
      <c r="E1929" s="755"/>
      <c r="F1929" s="309" t="str">
        <f t="shared" si="30"/>
        <v/>
      </c>
    </row>
    <row r="1930" spans="1:6">
      <c r="A1930" s="514"/>
      <c r="B1930" s="314"/>
      <c r="C1930" s="316"/>
      <c r="D1930" s="755"/>
      <c r="E1930" s="755"/>
      <c r="F1930" s="309" t="str">
        <f t="shared" si="30"/>
        <v/>
      </c>
    </row>
    <row r="1931" spans="1:6">
      <c r="A1931" s="514"/>
      <c r="B1931" s="314"/>
      <c r="C1931" s="316"/>
      <c r="D1931" s="755"/>
      <c r="E1931" s="755"/>
      <c r="F1931" s="309" t="str">
        <f t="shared" si="30"/>
        <v/>
      </c>
    </row>
    <row r="1932" spans="1:6">
      <c r="A1932" s="514"/>
      <c r="B1932" s="314"/>
      <c r="C1932" s="316"/>
      <c r="D1932" s="755"/>
      <c r="E1932" s="755"/>
      <c r="F1932" s="309" t="str">
        <f t="shared" si="30"/>
        <v/>
      </c>
    </row>
    <row r="1933" spans="1:6">
      <c r="A1933" s="514"/>
      <c r="B1933" s="314"/>
      <c r="C1933" s="316"/>
      <c r="D1933" s="755"/>
      <c r="E1933" s="755"/>
      <c r="F1933" s="309" t="str">
        <f t="shared" si="30"/>
        <v/>
      </c>
    </row>
    <row r="1934" spans="1:6">
      <c r="A1934" s="514"/>
      <c r="B1934" s="314"/>
      <c r="C1934" s="316"/>
      <c r="D1934" s="755"/>
      <c r="E1934" s="755"/>
      <c r="F1934" s="309" t="str">
        <f t="shared" si="30"/>
        <v/>
      </c>
    </row>
    <row r="1935" spans="1:6">
      <c r="A1935" s="514"/>
      <c r="B1935" s="314"/>
      <c r="C1935" s="316"/>
      <c r="D1935" s="755"/>
      <c r="E1935" s="755"/>
      <c r="F1935" s="309" t="str">
        <f t="shared" si="30"/>
        <v/>
      </c>
    </row>
    <row r="1936" spans="1:6">
      <c r="A1936" s="514"/>
      <c r="B1936" s="314"/>
      <c r="C1936" s="316"/>
      <c r="D1936" s="755"/>
      <c r="E1936" s="755"/>
      <c r="F1936" s="309" t="str">
        <f t="shared" si="30"/>
        <v/>
      </c>
    </row>
    <row r="1937" spans="1:6">
      <c r="A1937" s="514"/>
      <c r="B1937" s="314"/>
      <c r="C1937" s="316"/>
      <c r="D1937" s="755"/>
      <c r="E1937" s="755"/>
      <c r="F1937" s="309" t="str">
        <f t="shared" si="30"/>
        <v/>
      </c>
    </row>
    <row r="1938" spans="1:6">
      <c r="A1938" s="514"/>
      <c r="B1938" s="314"/>
      <c r="C1938" s="316"/>
      <c r="D1938" s="755"/>
      <c r="E1938" s="755"/>
      <c r="F1938" s="309" t="str">
        <f t="shared" si="30"/>
        <v/>
      </c>
    </row>
    <row r="1939" spans="1:6">
      <c r="A1939" s="514"/>
      <c r="B1939" s="314"/>
      <c r="C1939" s="316"/>
      <c r="D1939" s="755"/>
      <c r="E1939" s="755"/>
      <c r="F1939" s="309" t="str">
        <f t="shared" si="30"/>
        <v/>
      </c>
    </row>
    <row r="1940" spans="1:6">
      <c r="A1940" s="514"/>
      <c r="B1940" s="314"/>
      <c r="C1940" s="316"/>
      <c r="D1940" s="755"/>
      <c r="E1940" s="755"/>
      <c r="F1940" s="309" t="str">
        <f t="shared" si="30"/>
        <v/>
      </c>
    </row>
    <row r="1941" spans="1:6">
      <c r="A1941" s="514"/>
      <c r="B1941" s="314"/>
      <c r="C1941" s="316"/>
      <c r="D1941" s="755"/>
      <c r="E1941" s="755"/>
      <c r="F1941" s="309" t="str">
        <f t="shared" si="30"/>
        <v/>
      </c>
    </row>
    <row r="1942" spans="1:6">
      <c r="A1942" s="514"/>
      <c r="B1942" s="314"/>
      <c r="C1942" s="316"/>
      <c r="D1942" s="755"/>
      <c r="E1942" s="755"/>
      <c r="F1942" s="309" t="str">
        <f t="shared" si="30"/>
        <v/>
      </c>
    </row>
    <row r="1943" spans="1:6">
      <c r="A1943" s="514"/>
      <c r="B1943" s="314"/>
      <c r="C1943" s="316"/>
      <c r="D1943" s="755"/>
      <c r="E1943" s="755"/>
      <c r="F1943" s="309" t="str">
        <f t="shared" si="30"/>
        <v/>
      </c>
    </row>
    <row r="1944" spans="1:6">
      <c r="A1944" s="514"/>
      <c r="B1944" s="314"/>
      <c r="C1944" s="316"/>
      <c r="D1944" s="755"/>
      <c r="E1944" s="755"/>
      <c r="F1944" s="309" t="str">
        <f t="shared" si="30"/>
        <v/>
      </c>
    </row>
    <row r="1945" spans="1:6">
      <c r="A1945" s="514"/>
      <c r="B1945" s="314"/>
      <c r="C1945" s="316"/>
      <c r="D1945" s="755"/>
      <c r="E1945" s="755"/>
      <c r="F1945" s="309" t="str">
        <f t="shared" si="30"/>
        <v/>
      </c>
    </row>
    <row r="1946" spans="1:6">
      <c r="A1946" s="514"/>
      <c r="B1946" s="314"/>
      <c r="C1946" s="316"/>
      <c r="D1946" s="755"/>
      <c r="E1946" s="755"/>
      <c r="F1946" s="309" t="str">
        <f t="shared" si="30"/>
        <v/>
      </c>
    </row>
    <row r="1947" spans="1:6">
      <c r="A1947" s="514"/>
      <c r="B1947" s="314"/>
      <c r="C1947" s="316"/>
      <c r="D1947" s="755"/>
      <c r="E1947" s="755"/>
      <c r="F1947" s="309" t="str">
        <f t="shared" si="30"/>
        <v/>
      </c>
    </row>
    <row r="1948" spans="1:6">
      <c r="A1948" s="514"/>
      <c r="B1948" s="314"/>
      <c r="C1948" s="316"/>
      <c r="D1948" s="755"/>
      <c r="E1948" s="755"/>
      <c r="F1948" s="309" t="str">
        <f t="shared" si="30"/>
        <v/>
      </c>
    </row>
    <row r="1949" spans="1:6">
      <c r="A1949" s="514"/>
      <c r="B1949" s="314"/>
      <c r="C1949" s="316"/>
      <c r="D1949" s="755"/>
      <c r="E1949" s="755"/>
      <c r="F1949" s="309" t="str">
        <f t="shared" si="30"/>
        <v/>
      </c>
    </row>
    <row r="1950" spans="1:6">
      <c r="A1950" s="514"/>
      <c r="B1950" s="314"/>
      <c r="C1950" s="316"/>
      <c r="D1950" s="755"/>
      <c r="E1950" s="755"/>
      <c r="F1950" s="309" t="str">
        <f t="shared" si="30"/>
        <v/>
      </c>
    </row>
    <row r="1951" spans="1:6">
      <c r="A1951" s="514"/>
      <c r="B1951" s="314"/>
      <c r="C1951" s="316"/>
      <c r="D1951" s="755"/>
      <c r="E1951" s="755"/>
      <c r="F1951" s="309" t="str">
        <f t="shared" si="30"/>
        <v/>
      </c>
    </row>
    <row r="1952" spans="1:6">
      <c r="A1952" s="514"/>
      <c r="B1952" s="314"/>
      <c r="C1952" s="316"/>
      <c r="D1952" s="755"/>
      <c r="E1952" s="755"/>
      <c r="F1952" s="309" t="str">
        <f t="shared" si="30"/>
        <v/>
      </c>
    </row>
    <row r="1953" spans="1:6">
      <c r="A1953" s="514"/>
      <c r="B1953" s="314"/>
      <c r="C1953" s="316"/>
      <c r="D1953" s="755"/>
      <c r="E1953" s="755"/>
      <c r="F1953" s="309" t="str">
        <f t="shared" si="30"/>
        <v/>
      </c>
    </row>
    <row r="1954" spans="1:6">
      <c r="A1954" s="514"/>
      <c r="B1954" s="314"/>
      <c r="C1954" s="316"/>
      <c r="D1954" s="755"/>
      <c r="E1954" s="755"/>
      <c r="F1954" s="309" t="str">
        <f t="shared" si="30"/>
        <v/>
      </c>
    </row>
    <row r="1955" spans="1:6">
      <c r="A1955" s="514"/>
      <c r="B1955" s="314"/>
      <c r="C1955" s="316"/>
      <c r="D1955" s="755"/>
      <c r="E1955" s="755"/>
      <c r="F1955" s="309" t="str">
        <f t="shared" si="30"/>
        <v/>
      </c>
    </row>
    <row r="1956" spans="1:6">
      <c r="A1956" s="514"/>
      <c r="B1956" s="314"/>
      <c r="C1956" s="316"/>
      <c r="D1956" s="755"/>
      <c r="E1956" s="755"/>
      <c r="F1956" s="309" t="str">
        <f t="shared" si="30"/>
        <v/>
      </c>
    </row>
    <row r="1957" spans="1:6">
      <c r="A1957" s="514"/>
      <c r="B1957" s="314"/>
      <c r="C1957" s="316"/>
      <c r="D1957" s="755"/>
      <c r="E1957" s="755"/>
      <c r="F1957" s="309" t="str">
        <f t="shared" si="30"/>
        <v/>
      </c>
    </row>
    <row r="1958" spans="1:6">
      <c r="A1958" s="514"/>
      <c r="B1958" s="314"/>
      <c r="C1958" s="316"/>
      <c r="D1958" s="755"/>
      <c r="E1958" s="755"/>
      <c r="F1958" s="309" t="str">
        <f t="shared" si="30"/>
        <v/>
      </c>
    </row>
    <row r="1959" spans="1:6">
      <c r="A1959" s="514"/>
      <c r="B1959" s="314"/>
      <c r="C1959" s="316"/>
      <c r="D1959" s="755"/>
      <c r="E1959" s="755"/>
      <c r="F1959" s="309" t="str">
        <f t="shared" si="30"/>
        <v/>
      </c>
    </row>
    <row r="1960" spans="1:6">
      <c r="A1960" s="514"/>
      <c r="B1960" s="314"/>
      <c r="C1960" s="316"/>
      <c r="D1960" s="755"/>
      <c r="E1960" s="755"/>
      <c r="F1960" s="309" t="str">
        <f t="shared" si="30"/>
        <v/>
      </c>
    </row>
    <row r="1961" spans="1:6">
      <c r="A1961" s="514"/>
      <c r="B1961" s="314"/>
      <c r="C1961" s="316"/>
      <c r="D1961" s="755"/>
      <c r="E1961" s="755"/>
      <c r="F1961" s="309" t="str">
        <f t="shared" si="30"/>
        <v/>
      </c>
    </row>
    <row r="1962" spans="1:6">
      <c r="A1962" s="514"/>
      <c r="B1962" s="314"/>
      <c r="C1962" s="316"/>
      <c r="D1962" s="755"/>
      <c r="E1962" s="755"/>
      <c r="F1962" s="309" t="str">
        <f t="shared" si="30"/>
        <v/>
      </c>
    </row>
    <row r="1963" spans="1:6">
      <c r="A1963" s="514"/>
      <c r="B1963" s="314"/>
      <c r="C1963" s="316"/>
      <c r="D1963" s="755"/>
      <c r="E1963" s="755"/>
      <c r="F1963" s="309" t="str">
        <f t="shared" si="30"/>
        <v/>
      </c>
    </row>
    <row r="1964" spans="1:6">
      <c r="A1964" s="514"/>
      <c r="B1964" s="314"/>
      <c r="C1964" s="316"/>
      <c r="D1964" s="755"/>
      <c r="E1964" s="755"/>
      <c r="F1964" s="309" t="str">
        <f t="shared" si="30"/>
        <v/>
      </c>
    </row>
    <row r="1965" spans="1:6">
      <c r="A1965" s="514"/>
      <c r="B1965" s="314"/>
      <c r="C1965" s="316"/>
      <c r="D1965" s="755"/>
      <c r="E1965" s="755"/>
      <c r="F1965" s="309" t="str">
        <f t="shared" si="30"/>
        <v/>
      </c>
    </row>
    <row r="1966" spans="1:6">
      <c r="A1966" s="514"/>
      <c r="B1966" s="314"/>
      <c r="C1966" s="316"/>
      <c r="D1966" s="755"/>
      <c r="E1966" s="755"/>
      <c r="F1966" s="309" t="str">
        <f t="shared" si="30"/>
        <v/>
      </c>
    </row>
    <row r="1967" spans="1:6">
      <c r="A1967" s="514"/>
      <c r="B1967" s="314"/>
      <c r="C1967" s="316"/>
      <c r="D1967" s="755"/>
      <c r="E1967" s="755"/>
      <c r="F1967" s="309" t="str">
        <f t="shared" si="30"/>
        <v/>
      </c>
    </row>
    <row r="1968" spans="1:6">
      <c r="A1968" s="514"/>
      <c r="B1968" s="314"/>
      <c r="C1968" s="316"/>
      <c r="D1968" s="755"/>
      <c r="E1968" s="755"/>
      <c r="F1968" s="309" t="str">
        <f t="shared" si="30"/>
        <v/>
      </c>
    </row>
    <row r="1969" spans="1:6">
      <c r="A1969" s="514"/>
      <c r="B1969" s="314"/>
      <c r="C1969" s="316"/>
      <c r="D1969" s="755"/>
      <c r="E1969" s="755"/>
      <c r="F1969" s="309" t="str">
        <f t="shared" si="30"/>
        <v/>
      </c>
    </row>
    <row r="1970" spans="1:6">
      <c r="A1970" s="514"/>
      <c r="B1970" s="314"/>
      <c r="C1970" s="316"/>
      <c r="D1970" s="755"/>
      <c r="E1970" s="755"/>
      <c r="F1970" s="309" t="str">
        <f t="shared" si="30"/>
        <v/>
      </c>
    </row>
    <row r="1971" spans="1:6">
      <c r="A1971" s="514"/>
      <c r="B1971" s="314"/>
      <c r="C1971" s="316"/>
      <c r="D1971" s="755"/>
      <c r="E1971" s="755"/>
      <c r="F1971" s="309" t="str">
        <f t="shared" si="30"/>
        <v/>
      </c>
    </row>
    <row r="1972" spans="1:6">
      <c r="A1972" s="514"/>
      <c r="B1972" s="314"/>
      <c r="C1972" s="316"/>
      <c r="D1972" s="755"/>
      <c r="E1972" s="755"/>
      <c r="F1972" s="309" t="str">
        <f t="shared" si="30"/>
        <v/>
      </c>
    </row>
    <row r="1973" spans="1:6">
      <c r="A1973" s="514"/>
      <c r="B1973" s="314"/>
      <c r="C1973" s="316"/>
      <c r="D1973" s="755"/>
      <c r="E1973" s="755"/>
      <c r="F1973" s="309" t="str">
        <f t="shared" si="30"/>
        <v/>
      </c>
    </row>
    <row r="1974" spans="1:6">
      <c r="A1974" s="514"/>
      <c r="B1974" s="314"/>
      <c r="C1974" s="316"/>
      <c r="D1974" s="755"/>
      <c r="E1974" s="755"/>
      <c r="F1974" s="309" t="str">
        <f t="shared" si="30"/>
        <v/>
      </c>
    </row>
    <row r="1975" spans="1:6">
      <c r="A1975" s="514"/>
      <c r="B1975" s="314"/>
      <c r="C1975" s="316"/>
      <c r="D1975" s="755"/>
      <c r="E1975" s="755"/>
      <c r="F1975" s="309" t="str">
        <f t="shared" si="30"/>
        <v/>
      </c>
    </row>
    <row r="1976" spans="1:6">
      <c r="A1976" s="514"/>
      <c r="B1976" s="314"/>
      <c r="C1976" s="316"/>
      <c r="D1976" s="755"/>
      <c r="E1976" s="755"/>
      <c r="F1976" s="309" t="str">
        <f t="shared" si="30"/>
        <v/>
      </c>
    </row>
    <row r="1977" spans="1:6">
      <c r="A1977" s="514"/>
      <c r="B1977" s="314"/>
      <c r="C1977" s="316"/>
      <c r="D1977" s="755"/>
      <c r="E1977" s="755"/>
      <c r="F1977" s="309" t="str">
        <f t="shared" si="30"/>
        <v/>
      </c>
    </row>
    <row r="1978" spans="1:6">
      <c r="A1978" s="514"/>
      <c r="B1978" s="314"/>
      <c r="C1978" s="316"/>
      <c r="D1978" s="755"/>
      <c r="E1978" s="755"/>
      <c r="F1978" s="309" t="str">
        <f t="shared" si="30"/>
        <v/>
      </c>
    </row>
    <row r="1979" spans="1:6">
      <c r="A1979" s="514"/>
      <c r="B1979" s="314"/>
      <c r="C1979" s="316"/>
      <c r="D1979" s="755"/>
      <c r="E1979" s="755"/>
      <c r="F1979" s="309" t="str">
        <f t="shared" si="30"/>
        <v/>
      </c>
    </row>
    <row r="1980" spans="1:6">
      <c r="A1980" s="514"/>
      <c r="B1980" s="314"/>
      <c r="C1980" s="316"/>
      <c r="D1980" s="755"/>
      <c r="E1980" s="755"/>
      <c r="F1980" s="309" t="str">
        <f t="shared" si="30"/>
        <v/>
      </c>
    </row>
    <row r="1981" spans="1:6">
      <c r="A1981" s="514"/>
      <c r="B1981" s="314"/>
      <c r="C1981" s="316"/>
      <c r="D1981" s="755"/>
      <c r="E1981" s="755"/>
      <c r="F1981" s="309" t="str">
        <f t="shared" si="30"/>
        <v/>
      </c>
    </row>
    <row r="1982" spans="1:6">
      <c r="A1982" s="514"/>
      <c r="B1982" s="314"/>
      <c r="C1982" s="316"/>
      <c r="D1982" s="755"/>
      <c r="E1982" s="755"/>
      <c r="F1982" s="309" t="str">
        <f t="shared" si="30"/>
        <v/>
      </c>
    </row>
    <row r="1983" spans="1:6">
      <c r="A1983" s="514"/>
      <c r="B1983" s="314"/>
      <c r="C1983" s="316"/>
      <c r="D1983" s="755"/>
      <c r="E1983" s="755"/>
      <c r="F1983" s="309" t="str">
        <f t="shared" si="30"/>
        <v/>
      </c>
    </row>
    <row r="1984" spans="1:6">
      <c r="A1984" s="514"/>
      <c r="B1984" s="314"/>
      <c r="C1984" s="316"/>
      <c r="D1984" s="755"/>
      <c r="E1984" s="755"/>
      <c r="F1984" s="309" t="str">
        <f t="shared" si="30"/>
        <v/>
      </c>
    </row>
    <row r="1985" spans="1:6">
      <c r="A1985" s="514"/>
      <c r="B1985" s="314"/>
      <c r="C1985" s="316"/>
      <c r="D1985" s="755"/>
      <c r="E1985" s="755"/>
      <c r="F1985" s="309" t="str">
        <f t="shared" si="30"/>
        <v/>
      </c>
    </row>
    <row r="1986" spans="1:6">
      <c r="A1986" s="514"/>
      <c r="B1986" s="314"/>
      <c r="C1986" s="316"/>
      <c r="D1986" s="755"/>
      <c r="E1986" s="755"/>
      <c r="F1986" s="309" t="str">
        <f t="shared" si="30"/>
        <v/>
      </c>
    </row>
    <row r="1987" spans="1:6">
      <c r="A1987" s="514"/>
      <c r="B1987" s="314"/>
      <c r="C1987" s="316"/>
      <c r="D1987" s="755"/>
      <c r="E1987" s="755"/>
      <c r="F1987" s="309" t="str">
        <f t="shared" si="30"/>
        <v/>
      </c>
    </row>
    <row r="1988" spans="1:6">
      <c r="A1988" s="514"/>
      <c r="B1988" s="314"/>
      <c r="C1988" s="316"/>
      <c r="D1988" s="755"/>
      <c r="E1988" s="755"/>
      <c r="F1988" s="309" t="str">
        <f t="shared" si="30"/>
        <v/>
      </c>
    </row>
    <row r="1989" spans="1:6">
      <c r="A1989" s="514"/>
      <c r="B1989" s="314"/>
      <c r="C1989" s="316"/>
      <c r="D1989" s="755"/>
      <c r="E1989" s="755"/>
      <c r="F1989" s="309" t="str">
        <f t="shared" si="30"/>
        <v/>
      </c>
    </row>
    <row r="1990" spans="1:6">
      <c r="A1990" s="514"/>
      <c r="B1990" s="314"/>
      <c r="C1990" s="316"/>
      <c r="D1990" s="755"/>
      <c r="E1990" s="755"/>
      <c r="F1990" s="309" t="str">
        <f t="shared" si="30"/>
        <v/>
      </c>
    </row>
    <row r="1991" spans="1:6">
      <c r="A1991" s="514"/>
      <c r="B1991" s="314"/>
      <c r="C1991" s="316"/>
      <c r="D1991" s="755"/>
      <c r="E1991" s="755"/>
      <c r="F1991" s="309" t="str">
        <f t="shared" ref="F1991:F2005" si="31">IF($D1991&lt;&gt;"",MID($D1991,1,FIND(":",$D1991)-1),IF($E1991&lt;&gt;"",$E1991,"")) &amp; ""</f>
        <v/>
      </c>
    </row>
    <row r="1992" spans="1:6">
      <c r="A1992" s="514"/>
      <c r="B1992" s="314"/>
      <c r="C1992" s="316"/>
      <c r="D1992" s="755"/>
      <c r="E1992" s="755"/>
      <c r="F1992" s="309" t="str">
        <f t="shared" si="31"/>
        <v/>
      </c>
    </row>
    <row r="1993" spans="1:6">
      <c r="A1993" s="514"/>
      <c r="B1993" s="314"/>
      <c r="C1993" s="316"/>
      <c r="D1993" s="755"/>
      <c r="E1993" s="755"/>
      <c r="F1993" s="309" t="str">
        <f t="shared" si="31"/>
        <v/>
      </c>
    </row>
    <row r="1994" spans="1:6">
      <c r="A1994" s="514"/>
      <c r="B1994" s="314"/>
      <c r="C1994" s="316"/>
      <c r="D1994" s="755"/>
      <c r="E1994" s="755"/>
      <c r="F1994" s="309" t="str">
        <f t="shared" si="31"/>
        <v/>
      </c>
    </row>
    <row r="1995" spans="1:6">
      <c r="A1995" s="514"/>
      <c r="B1995" s="314"/>
      <c r="C1995" s="316"/>
      <c r="D1995" s="755"/>
      <c r="E1995" s="755"/>
      <c r="F1995" s="309" t="str">
        <f t="shared" si="31"/>
        <v/>
      </c>
    </row>
    <row r="1996" spans="1:6">
      <c r="A1996" s="514"/>
      <c r="B1996" s="314"/>
      <c r="C1996" s="316"/>
      <c r="D1996" s="755"/>
      <c r="E1996" s="755"/>
      <c r="F1996" s="309" t="str">
        <f t="shared" si="31"/>
        <v/>
      </c>
    </row>
    <row r="1997" spans="1:6">
      <c r="A1997" s="514"/>
      <c r="B1997" s="314"/>
      <c r="C1997" s="316"/>
      <c r="D1997" s="755"/>
      <c r="E1997" s="755"/>
      <c r="F1997" s="309" t="str">
        <f t="shared" si="31"/>
        <v/>
      </c>
    </row>
    <row r="1998" spans="1:6">
      <c r="A1998" s="514"/>
      <c r="B1998" s="314"/>
      <c r="C1998" s="316"/>
      <c r="D1998" s="755"/>
      <c r="E1998" s="755"/>
      <c r="F1998" s="309" t="str">
        <f t="shared" si="31"/>
        <v/>
      </c>
    </row>
    <row r="1999" spans="1:6">
      <c r="A1999" s="514"/>
      <c r="B1999" s="314"/>
      <c r="C1999" s="316"/>
      <c r="D1999" s="755"/>
      <c r="E1999" s="755"/>
      <c r="F1999" s="309" t="str">
        <f t="shared" si="31"/>
        <v/>
      </c>
    </row>
    <row r="2000" spans="1:6">
      <c r="A2000" s="514"/>
      <c r="B2000" s="314"/>
      <c r="C2000" s="316"/>
      <c r="D2000" s="755"/>
      <c r="E2000" s="755"/>
      <c r="F2000" s="309" t="str">
        <f t="shared" si="31"/>
        <v/>
      </c>
    </row>
    <row r="2001" spans="1:6">
      <c r="A2001" s="514"/>
      <c r="B2001" s="314"/>
      <c r="C2001" s="316"/>
      <c r="D2001" s="755"/>
      <c r="E2001" s="755"/>
      <c r="F2001" s="309" t="str">
        <f t="shared" si="31"/>
        <v/>
      </c>
    </row>
    <row r="2002" spans="1:6">
      <c r="A2002" s="514"/>
      <c r="B2002" s="314"/>
      <c r="C2002" s="316"/>
      <c r="D2002" s="755"/>
      <c r="E2002" s="755"/>
      <c r="F2002" s="309" t="str">
        <f t="shared" si="31"/>
        <v/>
      </c>
    </row>
    <row r="2003" spans="1:6">
      <c r="A2003" s="514"/>
      <c r="B2003" s="314"/>
      <c r="C2003" s="316"/>
      <c r="D2003" s="755"/>
      <c r="E2003" s="755"/>
      <c r="F2003" s="309" t="str">
        <f t="shared" si="31"/>
        <v/>
      </c>
    </row>
    <row r="2004" spans="1:6">
      <c r="A2004" s="514"/>
      <c r="B2004" s="314"/>
      <c r="C2004" s="316"/>
      <c r="D2004" s="755"/>
      <c r="E2004" s="755"/>
      <c r="F2004" s="309" t="str">
        <f t="shared" si="31"/>
        <v/>
      </c>
    </row>
    <row r="2005" spans="1:6">
      <c r="A2005" s="514"/>
      <c r="B2005" s="314"/>
      <c r="C2005" s="316"/>
      <c r="D2005" s="755"/>
      <c r="E2005" s="755"/>
      <c r="F2005" s="309" t="str">
        <f t="shared" si="31"/>
        <v/>
      </c>
    </row>
    <row r="2006" spans="1:6">
      <c r="C2006" s="317"/>
    </row>
    <row r="2007" spans="1:6">
      <c r="C2007" s="317"/>
    </row>
    <row r="2008" spans="1:6">
      <c r="C2008" s="317"/>
    </row>
    <row r="2009" spans="1:6">
      <c r="C2009" s="317"/>
    </row>
    <row r="2010" spans="1:6">
      <c r="C2010" s="317"/>
    </row>
    <row r="2011" spans="1:6">
      <c r="C2011" s="317"/>
    </row>
    <row r="2012" spans="1:6">
      <c r="C2012" s="317"/>
    </row>
    <row r="2013" spans="1:6">
      <c r="C2013" s="317"/>
    </row>
    <row r="2014" spans="1:6">
      <c r="C2014" s="317"/>
    </row>
    <row r="2015" spans="1:6">
      <c r="C2015" s="317"/>
    </row>
    <row r="2016" spans="1:6">
      <c r="C2016" s="317"/>
    </row>
    <row r="2017" spans="3:3">
      <c r="C2017" s="317"/>
    </row>
    <row r="2018" spans="3:3">
      <c r="C2018" s="317"/>
    </row>
    <row r="2019" spans="3:3">
      <c r="C2019" s="317"/>
    </row>
    <row r="2020" spans="3:3">
      <c r="C2020" s="317"/>
    </row>
    <row r="2021" spans="3:3">
      <c r="C2021" s="317"/>
    </row>
    <row r="2022" spans="3:3">
      <c r="C2022" s="317"/>
    </row>
    <row r="2023" spans="3:3">
      <c r="C2023" s="317"/>
    </row>
    <row r="2024" spans="3:3">
      <c r="C2024" s="317"/>
    </row>
    <row r="2025" spans="3:3">
      <c r="C2025" s="317"/>
    </row>
    <row r="2026" spans="3:3">
      <c r="C2026" s="317"/>
    </row>
    <row r="2027" spans="3:3">
      <c r="C2027" s="317"/>
    </row>
    <row r="2028" spans="3:3">
      <c r="C2028" s="317"/>
    </row>
    <row r="2029" spans="3:3">
      <c r="C2029" s="317"/>
    </row>
    <row r="2030" spans="3:3">
      <c r="C2030" s="317"/>
    </row>
    <row r="2031" spans="3:3">
      <c r="C2031" s="317"/>
    </row>
    <row r="2032" spans="3:3">
      <c r="C2032" s="317"/>
    </row>
    <row r="2033" spans="3:3">
      <c r="C2033" s="317"/>
    </row>
    <row r="2034" spans="3:3">
      <c r="C2034" s="317"/>
    </row>
    <row r="2035" spans="3:3">
      <c r="C2035" s="317"/>
    </row>
    <row r="2036" spans="3:3">
      <c r="C2036" s="317"/>
    </row>
    <row r="2037" spans="3:3">
      <c r="C2037" s="317"/>
    </row>
    <row r="2038" spans="3:3">
      <c r="C2038" s="317"/>
    </row>
    <row r="2039" spans="3:3">
      <c r="C2039" s="317"/>
    </row>
    <row r="2040" spans="3:3">
      <c r="C2040" s="317"/>
    </row>
    <row r="2041" spans="3:3">
      <c r="C2041" s="317"/>
    </row>
    <row r="2042" spans="3:3">
      <c r="C2042" s="317"/>
    </row>
    <row r="2043" spans="3:3">
      <c r="C2043" s="317"/>
    </row>
    <row r="2044" spans="3:3">
      <c r="C2044" s="317"/>
    </row>
    <row r="2045" spans="3:3">
      <c r="C2045" s="317"/>
    </row>
    <row r="2046" spans="3:3">
      <c r="C2046" s="317"/>
    </row>
    <row r="2047" spans="3:3">
      <c r="C2047" s="317"/>
    </row>
    <row r="2048" spans="3:3">
      <c r="C2048" s="317"/>
    </row>
    <row r="2049" spans="3:3">
      <c r="C2049" s="317"/>
    </row>
    <row r="2050" spans="3:3">
      <c r="C2050" s="317"/>
    </row>
    <row r="2051" spans="3:3">
      <c r="C2051" s="317"/>
    </row>
    <row r="2052" spans="3:3">
      <c r="C2052" s="317"/>
    </row>
    <row r="2053" spans="3:3">
      <c r="C2053" s="317"/>
    </row>
    <row r="2054" spans="3:3">
      <c r="C2054" s="317"/>
    </row>
    <row r="2055" spans="3:3">
      <c r="C2055" s="317"/>
    </row>
    <row r="2056" spans="3:3">
      <c r="C2056" s="317"/>
    </row>
    <row r="2057" spans="3:3">
      <c r="C2057" s="317"/>
    </row>
    <row r="2058" spans="3:3">
      <c r="C2058" s="317"/>
    </row>
    <row r="2059" spans="3:3">
      <c r="C2059" s="317"/>
    </row>
    <row r="2060" spans="3:3">
      <c r="C2060" s="317"/>
    </row>
    <row r="2061" spans="3:3">
      <c r="C2061" s="317"/>
    </row>
    <row r="2062" spans="3:3">
      <c r="C2062" s="317"/>
    </row>
    <row r="2063" spans="3:3">
      <c r="C2063" s="317"/>
    </row>
    <row r="2064" spans="3:3">
      <c r="C2064" s="317"/>
    </row>
    <row r="2065" spans="3:3">
      <c r="C2065" s="317"/>
    </row>
    <row r="2066" spans="3:3">
      <c r="C2066" s="317"/>
    </row>
    <row r="2067" spans="3:3">
      <c r="C2067" s="317"/>
    </row>
    <row r="2068" spans="3:3">
      <c r="C2068" s="317"/>
    </row>
    <row r="2069" spans="3:3">
      <c r="C2069" s="317"/>
    </row>
    <row r="2070" spans="3:3">
      <c r="C2070" s="317"/>
    </row>
    <row r="2071" spans="3:3">
      <c r="C2071" s="317"/>
    </row>
    <row r="2072" spans="3:3">
      <c r="C2072" s="317"/>
    </row>
    <row r="2073" spans="3:3">
      <c r="C2073" s="317"/>
    </row>
    <row r="2074" spans="3:3">
      <c r="C2074" s="317"/>
    </row>
    <row r="2075" spans="3:3">
      <c r="C2075" s="317"/>
    </row>
    <row r="2076" spans="3:3">
      <c r="C2076" s="317"/>
    </row>
    <row r="2077" spans="3:3">
      <c r="C2077" s="317"/>
    </row>
    <row r="2078" spans="3:3">
      <c r="C2078" s="317"/>
    </row>
    <row r="2079" spans="3:3">
      <c r="C2079" s="317"/>
    </row>
    <row r="2080" spans="3:3">
      <c r="C2080" s="317"/>
    </row>
    <row r="2081" spans="3:3">
      <c r="C2081" s="317"/>
    </row>
    <row r="2082" spans="3:3">
      <c r="C2082" s="317"/>
    </row>
    <row r="2083" spans="3:3">
      <c r="C2083" s="317"/>
    </row>
    <row r="2084" spans="3:3">
      <c r="C2084" s="317"/>
    </row>
    <row r="2085" spans="3:3">
      <c r="C2085" s="317"/>
    </row>
    <row r="2086" spans="3:3">
      <c r="C2086" s="317"/>
    </row>
    <row r="2087" spans="3:3">
      <c r="C2087" s="317"/>
    </row>
    <row r="2088" spans="3:3">
      <c r="C2088" s="317"/>
    </row>
    <row r="2089" spans="3:3">
      <c r="C2089" s="317"/>
    </row>
    <row r="2090" spans="3:3">
      <c r="C2090" s="317"/>
    </row>
    <row r="2091" spans="3:3">
      <c r="C2091" s="317"/>
    </row>
    <row r="2092" spans="3:3">
      <c r="C2092" s="317"/>
    </row>
    <row r="2093" spans="3:3">
      <c r="C2093" s="317"/>
    </row>
    <row r="2094" spans="3:3">
      <c r="C2094" s="317"/>
    </row>
    <row r="2095" spans="3:3">
      <c r="C2095" s="317"/>
    </row>
    <row r="2096" spans="3:3">
      <c r="C2096" s="317"/>
    </row>
    <row r="2097" spans="3:3">
      <c r="C2097" s="317"/>
    </row>
    <row r="2098" spans="3:3">
      <c r="C2098" s="317"/>
    </row>
    <row r="2099" spans="3:3">
      <c r="C2099" s="317"/>
    </row>
    <row r="2100" spans="3:3">
      <c r="C2100" s="317"/>
    </row>
    <row r="2101" spans="3:3">
      <c r="C2101" s="317"/>
    </row>
    <row r="2102" spans="3:3">
      <c r="C2102" s="317"/>
    </row>
    <row r="2103" spans="3:3">
      <c r="C2103" s="317"/>
    </row>
    <row r="2104" spans="3:3">
      <c r="C2104" s="317"/>
    </row>
    <row r="2105" spans="3:3">
      <c r="C2105" s="317"/>
    </row>
    <row r="2106" spans="3:3">
      <c r="C2106" s="317"/>
    </row>
    <row r="2107" spans="3:3">
      <c r="C2107" s="317"/>
    </row>
    <row r="2108" spans="3:3">
      <c r="C2108" s="317"/>
    </row>
    <row r="2109" spans="3:3">
      <c r="C2109" s="317"/>
    </row>
    <row r="2110" spans="3:3">
      <c r="C2110" s="317"/>
    </row>
    <row r="2111" spans="3:3">
      <c r="C2111" s="317"/>
    </row>
    <row r="2112" spans="3:3">
      <c r="C2112" s="317"/>
    </row>
    <row r="2113" spans="3:3">
      <c r="C2113" s="317"/>
    </row>
    <row r="2114" spans="3:3">
      <c r="C2114" s="317"/>
    </row>
    <row r="2115" spans="3:3">
      <c r="C2115" s="317"/>
    </row>
    <row r="2116" spans="3:3">
      <c r="C2116" s="317"/>
    </row>
    <row r="2117" spans="3:3">
      <c r="C2117" s="317"/>
    </row>
    <row r="2118" spans="3:3">
      <c r="C2118" s="317"/>
    </row>
    <row r="2119" spans="3:3">
      <c r="C2119" s="317"/>
    </row>
    <row r="2120" spans="3:3">
      <c r="C2120" s="317"/>
    </row>
    <row r="2121" spans="3:3">
      <c r="C2121" s="317"/>
    </row>
    <row r="2122" spans="3:3">
      <c r="C2122" s="317"/>
    </row>
    <row r="2123" spans="3:3">
      <c r="C2123" s="317"/>
    </row>
    <row r="2124" spans="3:3">
      <c r="C2124" s="317"/>
    </row>
    <row r="2125" spans="3:3">
      <c r="C2125" s="317"/>
    </row>
    <row r="2126" spans="3:3">
      <c r="C2126" s="317"/>
    </row>
    <row r="2127" spans="3:3">
      <c r="C2127" s="317"/>
    </row>
    <row r="2128" spans="3:3">
      <c r="C2128" s="317"/>
    </row>
    <row r="2129" spans="3:3">
      <c r="C2129" s="317"/>
    </row>
    <row r="2130" spans="3:3">
      <c r="C2130" s="317"/>
    </row>
    <row r="2131" spans="3:3">
      <c r="C2131" s="317"/>
    </row>
    <row r="2132" spans="3:3">
      <c r="C2132" s="317"/>
    </row>
    <row r="2133" spans="3:3">
      <c r="C2133" s="317"/>
    </row>
    <row r="2134" spans="3:3">
      <c r="C2134" s="317"/>
    </row>
    <row r="2135" spans="3:3">
      <c r="C2135" s="317"/>
    </row>
    <row r="2136" spans="3:3">
      <c r="C2136" s="317"/>
    </row>
    <row r="2137" spans="3:3">
      <c r="C2137" s="317"/>
    </row>
    <row r="2138" spans="3:3">
      <c r="C2138" s="317"/>
    </row>
    <row r="2139" spans="3:3">
      <c r="C2139" s="317"/>
    </row>
    <row r="2140" spans="3:3">
      <c r="C2140" s="317"/>
    </row>
    <row r="2141" spans="3:3">
      <c r="C2141" s="317"/>
    </row>
    <row r="2142" spans="3:3">
      <c r="C2142" s="317"/>
    </row>
    <row r="2143" spans="3:3">
      <c r="C2143" s="317"/>
    </row>
    <row r="2144" spans="3:3">
      <c r="C2144" s="317"/>
    </row>
    <row r="2145" spans="3:3">
      <c r="C2145" s="317"/>
    </row>
    <row r="2146" spans="3:3">
      <c r="C2146" s="317"/>
    </row>
    <row r="2147" spans="3:3">
      <c r="C2147" s="317"/>
    </row>
    <row r="2148" spans="3:3">
      <c r="C2148" s="317"/>
    </row>
    <row r="2149" spans="3:3">
      <c r="C2149" s="317"/>
    </row>
    <row r="2150" spans="3:3">
      <c r="C2150" s="317"/>
    </row>
    <row r="2151" spans="3:3">
      <c r="C2151" s="317"/>
    </row>
    <row r="2152" spans="3:3">
      <c r="C2152" s="317"/>
    </row>
    <row r="2153" spans="3:3">
      <c r="C2153" s="317"/>
    </row>
    <row r="2154" spans="3:3">
      <c r="C2154" s="317"/>
    </row>
    <row r="2155" spans="3:3">
      <c r="C2155" s="317"/>
    </row>
    <row r="2156" spans="3:3">
      <c r="C2156" s="317"/>
    </row>
    <row r="2157" spans="3:3">
      <c r="C2157" s="317"/>
    </row>
    <row r="2158" spans="3:3">
      <c r="C2158" s="317"/>
    </row>
    <row r="2159" spans="3:3">
      <c r="C2159" s="317"/>
    </row>
    <row r="2160" spans="3:3">
      <c r="C2160" s="317"/>
    </row>
    <row r="2161" spans="3:3">
      <c r="C2161" s="317"/>
    </row>
    <row r="2162" spans="3:3">
      <c r="C2162" s="317"/>
    </row>
    <row r="2163" spans="3:3">
      <c r="C2163" s="317"/>
    </row>
    <row r="2164" spans="3:3">
      <c r="C2164" s="317"/>
    </row>
    <row r="2165" spans="3:3">
      <c r="C2165" s="317"/>
    </row>
    <row r="2166" spans="3:3">
      <c r="C2166" s="317"/>
    </row>
    <row r="2167" spans="3:3">
      <c r="C2167" s="317"/>
    </row>
    <row r="2168" spans="3:3">
      <c r="C2168" s="317"/>
    </row>
    <row r="2169" spans="3:3">
      <c r="C2169" s="317"/>
    </row>
    <row r="2170" spans="3:3">
      <c r="C2170" s="317"/>
    </row>
    <row r="2171" spans="3:3">
      <c r="C2171" s="317"/>
    </row>
    <row r="2172" spans="3:3">
      <c r="C2172" s="317"/>
    </row>
    <row r="2173" spans="3:3">
      <c r="C2173" s="317"/>
    </row>
    <row r="2174" spans="3:3">
      <c r="C2174" s="317"/>
    </row>
    <row r="2175" spans="3:3">
      <c r="C2175" s="317"/>
    </row>
    <row r="2176" spans="3:3">
      <c r="C2176" s="317"/>
    </row>
    <row r="2177" spans="3:3">
      <c r="C2177" s="317"/>
    </row>
    <row r="2178" spans="3:3">
      <c r="C2178" s="317"/>
    </row>
    <row r="2179" spans="3:3">
      <c r="C2179" s="317"/>
    </row>
    <row r="2180" spans="3:3">
      <c r="C2180" s="317"/>
    </row>
    <row r="2181" spans="3:3">
      <c r="C2181" s="317"/>
    </row>
    <row r="2182" spans="3:3">
      <c r="C2182" s="317"/>
    </row>
    <row r="2183" spans="3:3">
      <c r="C2183" s="317"/>
    </row>
    <row r="2184" spans="3:3">
      <c r="C2184" s="317"/>
    </row>
    <row r="2185" spans="3:3">
      <c r="C2185" s="317"/>
    </row>
    <row r="2186" spans="3:3">
      <c r="C2186" s="317"/>
    </row>
    <row r="2187" spans="3:3">
      <c r="C2187" s="317"/>
    </row>
    <row r="2188" spans="3:3">
      <c r="C2188" s="317"/>
    </row>
    <row r="2189" spans="3:3">
      <c r="C2189" s="317"/>
    </row>
    <row r="2190" spans="3:3">
      <c r="C2190" s="317"/>
    </row>
    <row r="2191" spans="3:3">
      <c r="C2191" s="317"/>
    </row>
    <row r="2192" spans="3:3">
      <c r="C2192" s="317"/>
    </row>
    <row r="2193" spans="3:3">
      <c r="C2193" s="317"/>
    </row>
    <row r="2194" spans="3:3">
      <c r="C2194" s="317"/>
    </row>
    <row r="2195" spans="3:3">
      <c r="C2195" s="317"/>
    </row>
    <row r="2196" spans="3:3">
      <c r="C2196" s="317"/>
    </row>
    <row r="2197" spans="3:3">
      <c r="C2197" s="317"/>
    </row>
    <row r="2198" spans="3:3">
      <c r="C2198" s="317"/>
    </row>
    <row r="2199" spans="3:3">
      <c r="C2199" s="317"/>
    </row>
    <row r="2200" spans="3:3">
      <c r="C2200" s="317"/>
    </row>
    <row r="2201" spans="3:3">
      <c r="C2201" s="317"/>
    </row>
    <row r="2202" spans="3:3">
      <c r="C2202" s="317"/>
    </row>
    <row r="2203" spans="3:3">
      <c r="C2203" s="317"/>
    </row>
    <row r="2204" spans="3:3">
      <c r="C2204" s="317"/>
    </row>
    <row r="2205" spans="3:3">
      <c r="C2205" s="317"/>
    </row>
    <row r="2206" spans="3:3">
      <c r="C2206" s="317"/>
    </row>
    <row r="2207" spans="3:3">
      <c r="C2207" s="317"/>
    </row>
    <row r="2208" spans="3:3">
      <c r="C2208" s="317"/>
    </row>
    <row r="2209" spans="3:3">
      <c r="C2209" s="317"/>
    </row>
    <row r="2210" spans="3:3">
      <c r="C2210" s="317"/>
    </row>
    <row r="2211" spans="3:3">
      <c r="C2211" s="317"/>
    </row>
    <row r="2212" spans="3:3">
      <c r="C2212" s="317"/>
    </row>
  </sheetData>
  <sheetProtection sheet="1" objects="1" scenarios="1"/>
  <mergeCells count="2">
    <mergeCell ref="A4:A5"/>
    <mergeCell ref="C4:C5"/>
  </mergeCells>
  <dataValidations count="4">
    <dataValidation type="list" allowBlank="1" showInputMessage="1" showErrorMessage="1" sqref="I7:I12 A3:B3 G3">
      <formula1>GFSLIST</formula1>
    </dataValidation>
    <dataValidation type="list" allowBlank="1" showInputMessage="1" showErrorMessage="1" sqref="D8:D2005">
      <formula1>GFSM_Code_List</formula1>
    </dataValidation>
    <dataValidation type="list" allowBlank="1" showErrorMessage="1" prompt="Test" sqref="D6:D7">
      <formula1>GFSM_Code_List</formula1>
    </dataValidation>
    <dataValidation type="list" allowBlank="1" showInputMessage="1" showErrorMessage="1" sqref="E6:E2005">
      <formula1>CodeOnly</formula1>
    </dataValidation>
  </dataValidation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23</vt:i4>
      </vt:variant>
    </vt:vector>
  </HeadingPairs>
  <TitlesOfParts>
    <vt:vector size="49" baseType="lpstr">
      <vt:lpstr>Help</vt:lpstr>
      <vt:lpstr>Cover page</vt:lpstr>
      <vt:lpstr>SOURCE BA</vt:lpstr>
      <vt:lpstr>SOURCE EA</vt:lpstr>
      <vt:lpstr>SOURCE SS</vt:lpstr>
      <vt:lpstr>SOURCE CC</vt:lpstr>
      <vt:lpstr>SOURCE CG</vt:lpstr>
      <vt:lpstr>SOURCE SG</vt:lpstr>
      <vt:lpstr>SOURCE LG</vt:lpstr>
      <vt:lpstr>SOURCE CT</vt:lpstr>
      <vt:lpstr>SOURCE GG</vt:lpstr>
      <vt:lpstr>SOURCE NFPC</vt:lpstr>
      <vt:lpstr>SOURCE NFPS</vt:lpstr>
      <vt:lpstr>SOURCE CN</vt:lpstr>
      <vt:lpstr>StatementI_Accrual</vt:lpstr>
      <vt:lpstr>Table1</vt:lpstr>
      <vt:lpstr>Table2</vt:lpstr>
      <vt:lpstr>Table3</vt:lpstr>
      <vt:lpstr>Table4</vt:lpstr>
      <vt:lpstr>Table5</vt:lpstr>
      <vt:lpstr>Table6</vt:lpstr>
      <vt:lpstr>Table7</vt:lpstr>
      <vt:lpstr>Table8</vt:lpstr>
      <vt:lpstr>Table9</vt:lpstr>
      <vt:lpstr>StatementII_Cash</vt:lpstr>
      <vt:lpstr>CODE LIST</vt:lpstr>
      <vt:lpstr>Accrual</vt:lpstr>
      <vt:lpstr>Cash</vt:lpstr>
      <vt:lpstr>CodeOnly</vt:lpstr>
      <vt:lpstr>GFSLIST</vt:lpstr>
      <vt:lpstr>GFSM_Code_List</vt:lpstr>
      <vt:lpstr>NewGFSlist</vt:lpstr>
      <vt:lpstr>StatementI_Accrual!Print_Area</vt:lpstr>
      <vt:lpstr>StatementII_Cash!Print_Area</vt:lpstr>
      <vt:lpstr>Table1!Print_Area</vt:lpstr>
      <vt:lpstr>Table2!Print_Area</vt:lpstr>
      <vt:lpstr>Table3!Print_Area</vt:lpstr>
      <vt:lpstr>Table4!Print_Area</vt:lpstr>
      <vt:lpstr>Table5!Print_Area</vt:lpstr>
      <vt:lpstr>Table6!Print_Area</vt:lpstr>
      <vt:lpstr>Table7!Print_Area</vt:lpstr>
      <vt:lpstr>Table8!Print_Area</vt:lpstr>
      <vt:lpstr>StatementI_Accrual!Print_Titles</vt:lpstr>
      <vt:lpstr>Table1!Print_Titles</vt:lpstr>
      <vt:lpstr>Table3!Print_Titles</vt:lpstr>
      <vt:lpstr>Table4!Print_Titles</vt:lpstr>
      <vt:lpstr>Table5!Print_Titles</vt:lpstr>
      <vt:lpstr>Table6!Print_Titles</vt:lpstr>
      <vt:lpstr>Valid_Values</vt:lpstr>
    </vt:vector>
  </TitlesOfParts>
  <Company>International Monetary Fund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XXX_Questionnaire Year 00</dc:title>
  <dc:subject>TBL</dc:subject>
  <dc:creator>DOCSINDEX</dc:creator>
  <cp:lastModifiedBy>lennaboulssi</cp:lastModifiedBy>
  <cp:lastPrinted>2007-02-20T19:26:49Z</cp:lastPrinted>
  <dcterms:created xsi:type="dcterms:W3CDTF">2003-04-18T19:53:59Z</dcterms:created>
  <dcterms:modified xsi:type="dcterms:W3CDTF">2013-08-07T16:18:50Z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-58335605</vt:i4>
  </property>
  <property fmtid="{D5CDD505-2E9C-101B-9397-08002B2CF9AE}" pid="3" name="_NewReviewCycle">
    <vt:lpwstr/>
  </property>
  <property fmtid="{D5CDD505-2E9C-101B-9397-08002B2CF9AE}" pid="4" name="_EmailSubject">
    <vt:lpwstr>Update to page Government Finance Statistics (GFS) Questionnaires, Templates, and Classification Assistants</vt:lpwstr>
  </property>
  <property fmtid="{D5CDD505-2E9C-101B-9397-08002B2CF9AE}" pid="5" name="_AuthorEmail">
    <vt:lpwstr>SPARSONSON@imf.org</vt:lpwstr>
  </property>
  <property fmtid="{D5CDD505-2E9C-101B-9397-08002B2CF9AE}" pid="6" name="_AuthorEmailDisplayName">
    <vt:lpwstr>Parsonson, Sheridan</vt:lpwstr>
  </property>
  <property fmtid="{D5CDD505-2E9C-101B-9397-08002B2CF9AE}" pid="7" name="_PreviousAdHocReviewCycleID">
    <vt:i4>1218636690</vt:i4>
  </property>
  <property fmtid="{D5CDD505-2E9C-101B-9397-08002B2CF9AE}" pid="8" name="_ReviewingToolsShownOnce">
    <vt:lpwstr/>
  </property>
</Properties>
</file>